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8F477E58-0A1A-47D9-B0DC-EBA699F1566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Januari" sheetId="40" state="hidden" r:id="rId1"/>
    <sheet name="Februari" sheetId="43" r:id="rId2"/>
    <sheet name="Sheet1" sheetId="42" state="hidden" r:id="rId3"/>
    <sheet name="Trace Quality" sheetId="4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2" i="43" l="1"/>
  <c r="AE96" i="43"/>
  <c r="AI97" i="43"/>
  <c r="AI96" i="43"/>
  <c r="AG85" i="43"/>
  <c r="AI85" i="43"/>
  <c r="AI33" i="43" l="1"/>
  <c r="AK31" i="43"/>
  <c r="AK158" i="43"/>
  <c r="AI71" i="43" l="1"/>
  <c r="AE27" i="43"/>
  <c r="AG119" i="43" l="1"/>
  <c r="AF119" i="43"/>
  <c r="AE119" i="43"/>
  <c r="AG118" i="43"/>
  <c r="AF118" i="43"/>
  <c r="AE118" i="43"/>
  <c r="F96" i="43"/>
  <c r="F97" i="43"/>
  <c r="F99" i="43"/>
  <c r="F100" i="43"/>
  <c r="F103" i="43"/>
  <c r="F104" i="43"/>
  <c r="F109" i="43"/>
  <c r="F110" i="43"/>
  <c r="F112" i="43"/>
  <c r="AD168" i="43"/>
  <c r="AI35" i="43" l="1"/>
  <c r="AI34" i="43"/>
  <c r="AF52" i="43"/>
  <c r="AF50" i="43" s="1"/>
  <c r="AE53" i="43"/>
  <c r="AE52" i="43"/>
  <c r="AD53" i="43"/>
  <c r="AD52" i="43"/>
  <c r="AG42" i="43"/>
  <c r="AG41" i="43"/>
  <c r="AF41" i="43"/>
  <c r="AF40" i="43" s="1"/>
  <c r="AF38" i="43"/>
  <c r="AF37" i="43"/>
  <c r="AE38" i="43"/>
  <c r="AG45" i="43"/>
  <c r="AF45" i="43"/>
  <c r="AE45" i="43"/>
  <c r="AD45" i="43"/>
  <c r="AG50" i="43"/>
  <c r="AE50" i="43"/>
  <c r="AD50" i="43" l="1"/>
  <c r="AG40" i="43"/>
  <c r="AC119" i="43" l="1"/>
  <c r="AC118" i="43"/>
  <c r="AC49" i="43" l="1"/>
  <c r="AC45" i="43"/>
  <c r="AC50" i="43"/>
  <c r="AC38" i="43"/>
  <c r="AC37" i="43"/>
  <c r="AC31" i="43"/>
  <c r="AB119" i="43" l="1"/>
  <c r="AB118" i="43"/>
  <c r="AB38" i="43" l="1"/>
  <c r="AB37" i="43"/>
  <c r="AB31" i="43"/>
  <c r="AM36" i="43" l="1"/>
  <c r="AB45" i="43"/>
  <c r="AB50" i="43"/>
  <c r="AB49" i="43"/>
  <c r="AA37" i="43" l="1"/>
  <c r="AA53" i="43"/>
  <c r="AA52" i="43"/>
  <c r="AA50" i="43" s="1"/>
  <c r="AA49" i="43"/>
  <c r="AA31" i="43"/>
  <c r="AA45" i="43"/>
  <c r="AA119" i="43"/>
  <c r="AA118" i="43"/>
  <c r="Z119" i="43" l="1"/>
  <c r="Z118" i="43"/>
  <c r="Z53" i="43" l="1"/>
  <c r="Z50" i="43" s="1"/>
  <c r="Z52" i="43"/>
  <c r="Z45" i="43"/>
  <c r="Z42" i="43"/>
  <c r="Z41" i="43"/>
  <c r="Z40" i="43" s="1"/>
  <c r="Z38" i="43"/>
  <c r="Z31" i="43"/>
  <c r="Z49" i="43" s="1"/>
  <c r="Y27" i="43" l="1"/>
  <c r="Y42" i="43" l="1"/>
  <c r="Y40" i="43" s="1"/>
  <c r="X38" i="43"/>
  <c r="X37" i="43"/>
  <c r="X31" i="43"/>
  <c r="W41" i="43"/>
  <c r="W40" i="43" s="1"/>
  <c r="W38" i="43"/>
  <c r="W37" i="43"/>
  <c r="W31" i="43"/>
  <c r="Y49" i="43"/>
  <c r="Y45" i="43"/>
  <c r="X45" i="43"/>
  <c r="W45" i="43"/>
  <c r="Y50" i="43"/>
  <c r="X50" i="43"/>
  <c r="W50" i="43"/>
  <c r="X40" i="43"/>
  <c r="Y119" i="43" l="1"/>
  <c r="X119" i="43"/>
  <c r="Y118" i="43"/>
  <c r="X118" i="43"/>
  <c r="V119" i="43" l="1"/>
  <c r="V118" i="43"/>
  <c r="V42" i="43" l="1"/>
  <c r="V40" i="43" s="1"/>
  <c r="V41" i="43"/>
  <c r="V38" i="43"/>
  <c r="V37" i="43"/>
  <c r="V31" i="43"/>
  <c r="V50" i="43"/>
  <c r="V45" i="43"/>
  <c r="AG27" i="43" l="1"/>
  <c r="AF27" i="43"/>
  <c r="AD27" i="43"/>
  <c r="AC27" i="43"/>
  <c r="AB27" i="43"/>
  <c r="AA27" i="43"/>
  <c r="Z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I25" i="43"/>
  <c r="AI24" i="43"/>
  <c r="AI26" i="43" l="1"/>
  <c r="U119" i="43" l="1"/>
  <c r="U38" i="43" l="1"/>
  <c r="U37" i="43"/>
  <c r="U31" i="43"/>
  <c r="U50" i="43"/>
  <c r="U45" i="43"/>
  <c r="U42" i="43"/>
  <c r="U41" i="43"/>
  <c r="U40" i="43" l="1"/>
  <c r="T130" i="43" l="1"/>
  <c r="T119" i="43"/>
  <c r="T50" i="43" l="1"/>
  <c r="T45" i="43"/>
  <c r="T42" i="43"/>
  <c r="T41" i="43"/>
  <c r="T40" i="43" s="1"/>
  <c r="T38" i="43"/>
  <c r="T37" i="43"/>
  <c r="T31" i="43"/>
  <c r="S38" i="43" l="1"/>
  <c r="S37" i="43"/>
  <c r="S31" i="43"/>
  <c r="S42" i="43"/>
  <c r="S41" i="43"/>
  <c r="S50" i="43"/>
  <c r="S45" i="43"/>
  <c r="S40" i="43" l="1"/>
  <c r="S130" i="43" l="1"/>
  <c r="R130" i="43"/>
  <c r="S119" i="43"/>
  <c r="D50" i="43" l="1"/>
  <c r="D45" i="43"/>
  <c r="D40" i="43"/>
  <c r="D37" i="43"/>
  <c r="Q130" i="43" l="1"/>
  <c r="P130" i="43"/>
  <c r="R119" i="43"/>
  <c r="Q119" i="43"/>
  <c r="AG14" i="43" l="1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I13" i="43"/>
  <c r="AI12" i="43"/>
  <c r="AI14" i="43" l="1"/>
  <c r="R50" i="43"/>
  <c r="Q50" i="43"/>
  <c r="P50" i="43"/>
  <c r="O50" i="43"/>
  <c r="R45" i="43"/>
  <c r="Q45" i="43"/>
  <c r="P45" i="43"/>
  <c r="O45" i="43"/>
  <c r="R38" i="43"/>
  <c r="R37" i="43"/>
  <c r="Q38" i="43"/>
  <c r="Q37" i="43"/>
  <c r="P38" i="43"/>
  <c r="P37" i="43"/>
  <c r="O38" i="43"/>
  <c r="O37" i="43"/>
  <c r="R31" i="43"/>
  <c r="Q31" i="43"/>
  <c r="P31" i="43"/>
  <c r="O31" i="43"/>
  <c r="O119" i="43" l="1"/>
  <c r="O130" i="43"/>
  <c r="N130" i="43" l="1"/>
  <c r="M130" i="43"/>
  <c r="N119" i="43"/>
  <c r="M119" i="43"/>
  <c r="AL121" i="40" l="1"/>
  <c r="H122" i="40"/>
  <c r="H123" i="40" s="1"/>
  <c r="AH122" i="40" l="1"/>
  <c r="AG122" i="40"/>
  <c r="AF122" i="40"/>
  <c r="AE122" i="40"/>
  <c r="AD122" i="40"/>
  <c r="AJ133" i="40"/>
  <c r="AJ132" i="40"/>
  <c r="AJ77" i="40"/>
  <c r="AL67" i="40"/>
  <c r="AM47" i="43"/>
  <c r="L42" i="43"/>
  <c r="G53" i="43"/>
  <c r="H47" i="43"/>
  <c r="N50" i="43"/>
  <c r="N45" i="43"/>
  <c r="M38" i="43" l="1"/>
  <c r="M37" i="43"/>
  <c r="M31" i="43"/>
  <c r="M50" i="43"/>
  <c r="M45" i="43"/>
  <c r="L41" i="43"/>
  <c r="L40" i="43" s="1"/>
  <c r="L38" i="43"/>
  <c r="L37" i="43"/>
  <c r="L31" i="43"/>
  <c r="L50" i="43"/>
  <c r="L45" i="43"/>
  <c r="L130" i="43" l="1"/>
  <c r="L119" i="43"/>
  <c r="K130" i="43" l="1"/>
  <c r="J130" i="43"/>
  <c r="I130" i="43"/>
  <c r="K119" i="43" l="1"/>
  <c r="J119" i="43"/>
  <c r="K38" i="43" l="1"/>
  <c r="K37" i="43"/>
  <c r="K31" i="43"/>
  <c r="K41" i="43"/>
  <c r="K40" i="43" s="1"/>
  <c r="J53" i="43"/>
  <c r="J52" i="43"/>
  <c r="I53" i="43"/>
  <c r="I50" i="43" s="1"/>
  <c r="J42" i="43"/>
  <c r="J41" i="43"/>
  <c r="J38" i="43"/>
  <c r="J37" i="43"/>
  <c r="J31" i="43"/>
  <c r="I42" i="43"/>
  <c r="I41" i="43"/>
  <c r="I40" i="43" s="1"/>
  <c r="I38" i="43"/>
  <c r="I37" i="43"/>
  <c r="I31" i="43"/>
  <c r="K50" i="43"/>
  <c r="H50" i="43"/>
  <c r="K45" i="43"/>
  <c r="J45" i="43"/>
  <c r="I45" i="43"/>
  <c r="J50" i="43" l="1"/>
  <c r="J40" i="43"/>
  <c r="F130" i="43" l="1"/>
  <c r="H130" i="43"/>
  <c r="G130" i="43"/>
  <c r="H119" i="43"/>
  <c r="G119" i="43"/>
  <c r="F119" i="43"/>
  <c r="G49" i="43" l="1"/>
  <c r="H42" i="43"/>
  <c r="H41" i="43"/>
  <c r="H46" i="43"/>
  <c r="H45" i="43" s="1"/>
  <c r="H38" i="43"/>
  <c r="H37" i="43"/>
  <c r="H31" i="43"/>
  <c r="H40" i="43" l="1"/>
  <c r="K156" i="40"/>
  <c r="AL25" i="40" l="1"/>
  <c r="D45" i="40" l="1"/>
  <c r="D39" i="40"/>
  <c r="D37" i="40"/>
  <c r="D44" i="40"/>
  <c r="D38" i="40"/>
  <c r="D34" i="40"/>
  <c r="D33" i="40"/>
  <c r="D32" i="40" s="1"/>
  <c r="D23" i="40"/>
  <c r="D42" i="40" l="1"/>
  <c r="G45" i="43" l="1"/>
  <c r="G52" i="43"/>
  <c r="G50" i="43" s="1"/>
  <c r="G61" i="43" s="1"/>
  <c r="F53" i="43"/>
  <c r="F50" i="43" s="1"/>
  <c r="F61" i="43" s="1"/>
  <c r="F38" i="43"/>
  <c r="F37" i="43"/>
  <c r="F31" i="43"/>
  <c r="F49" i="43" s="1"/>
  <c r="F67" i="43" s="1"/>
  <c r="AG195" i="43"/>
  <c r="AF195" i="43"/>
  <c r="AE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I194" i="43"/>
  <c r="AI193" i="43"/>
  <c r="AI192" i="43"/>
  <c r="AI191" i="43"/>
  <c r="AI190" i="43"/>
  <c r="AG188" i="43"/>
  <c r="AF188" i="43"/>
  <c r="AE188" i="43"/>
  <c r="AD188" i="43"/>
  <c r="AC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P188" i="43"/>
  <c r="O188" i="43"/>
  <c r="N188" i="43"/>
  <c r="M188" i="43"/>
  <c r="L188" i="43"/>
  <c r="K188" i="43"/>
  <c r="J188" i="43"/>
  <c r="I188" i="43"/>
  <c r="H188" i="43"/>
  <c r="G188" i="43"/>
  <c r="F188" i="43"/>
  <c r="AI187" i="43"/>
  <c r="AI186" i="43"/>
  <c r="AI185" i="43"/>
  <c r="AI184" i="43"/>
  <c r="AI183" i="43"/>
  <c r="AG181" i="43"/>
  <c r="AF181" i="43"/>
  <c r="AE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AI180" i="43"/>
  <c r="AI177" i="43"/>
  <c r="AG176" i="43"/>
  <c r="AF176" i="43"/>
  <c r="AE176" i="43"/>
  <c r="AD176" i="43"/>
  <c r="AC176" i="43"/>
  <c r="AB176" i="43"/>
  <c r="AA176" i="43"/>
  <c r="Z176" i="43"/>
  <c r="Y176" i="43"/>
  <c r="X176" i="43"/>
  <c r="W176" i="43"/>
  <c r="V176" i="43"/>
  <c r="U176" i="43"/>
  <c r="T176" i="43"/>
  <c r="S176" i="43"/>
  <c r="R176" i="43"/>
  <c r="Q176" i="43"/>
  <c r="P176" i="43"/>
  <c r="O176" i="43"/>
  <c r="N176" i="43"/>
  <c r="M176" i="43"/>
  <c r="L176" i="43"/>
  <c r="K176" i="43"/>
  <c r="J176" i="43"/>
  <c r="I176" i="43"/>
  <c r="H176" i="43"/>
  <c r="G176" i="43"/>
  <c r="F176" i="43"/>
  <c r="AI175" i="43"/>
  <c r="D175" i="43"/>
  <c r="D176" i="43" s="1"/>
  <c r="AI174" i="43"/>
  <c r="AI173" i="43"/>
  <c r="AI171" i="43"/>
  <c r="AG168" i="43"/>
  <c r="AG169" i="43" s="1"/>
  <c r="AF168" i="43"/>
  <c r="AF169" i="43" s="1"/>
  <c r="AE168" i="43"/>
  <c r="AE169" i="43" s="1"/>
  <c r="AD169" i="43"/>
  <c r="AC168" i="43"/>
  <c r="AC169" i="43" s="1"/>
  <c r="AB168" i="43"/>
  <c r="AB169" i="43" s="1"/>
  <c r="AA168" i="43"/>
  <c r="AA169" i="43" s="1"/>
  <c r="Z168" i="43"/>
  <c r="Z169" i="43" s="1"/>
  <c r="Y168" i="43"/>
  <c r="Y169" i="43" s="1"/>
  <c r="X168" i="43"/>
  <c r="X169" i="43" s="1"/>
  <c r="W168" i="43"/>
  <c r="W169" i="43" s="1"/>
  <c r="V168" i="43"/>
  <c r="V169" i="43" s="1"/>
  <c r="U168" i="43"/>
  <c r="U169" i="43" s="1"/>
  <c r="T168" i="43"/>
  <c r="T169" i="43" s="1"/>
  <c r="S168" i="43"/>
  <c r="S169" i="43" s="1"/>
  <c r="R168" i="43"/>
  <c r="R169" i="43" s="1"/>
  <c r="Q168" i="43"/>
  <c r="Q169" i="43" s="1"/>
  <c r="P168" i="43"/>
  <c r="P169" i="43" s="1"/>
  <c r="O168" i="43"/>
  <c r="O169" i="43" s="1"/>
  <c r="N168" i="43"/>
  <c r="N169" i="43" s="1"/>
  <c r="M168" i="43"/>
  <c r="M169" i="43" s="1"/>
  <c r="L168" i="43"/>
  <c r="L169" i="43" s="1"/>
  <c r="K168" i="43"/>
  <c r="K169" i="43" s="1"/>
  <c r="J168" i="43"/>
  <c r="J169" i="43" s="1"/>
  <c r="I168" i="43"/>
  <c r="I169" i="43" s="1"/>
  <c r="H168" i="43"/>
  <c r="H169" i="43" s="1"/>
  <c r="G168" i="43"/>
  <c r="G169" i="43" s="1"/>
  <c r="F168" i="43"/>
  <c r="AI167" i="43"/>
  <c r="AI166" i="43"/>
  <c r="AI164" i="43"/>
  <c r="D164" i="43"/>
  <c r="D168" i="43" s="1"/>
  <c r="D169" i="43" s="1"/>
  <c r="AG162" i="43"/>
  <c r="AG161" i="43" s="1"/>
  <c r="AF162" i="43"/>
  <c r="AF161" i="43" s="1"/>
  <c r="AE162" i="43"/>
  <c r="AE161" i="43" s="1"/>
  <c r="AD162" i="43"/>
  <c r="AD161" i="43" s="1"/>
  <c r="AC162" i="43"/>
  <c r="AC161" i="43" s="1"/>
  <c r="AB162" i="43"/>
  <c r="AB161" i="43" s="1"/>
  <c r="AA162" i="43"/>
  <c r="AA161" i="43" s="1"/>
  <c r="Z162" i="43"/>
  <c r="Z161" i="43" s="1"/>
  <c r="Y162" i="43"/>
  <c r="Y161" i="43" s="1"/>
  <c r="X162" i="43"/>
  <c r="X161" i="43" s="1"/>
  <c r="W162" i="43"/>
  <c r="W161" i="43" s="1"/>
  <c r="V162" i="43"/>
  <c r="U162" i="43"/>
  <c r="U161" i="43" s="1"/>
  <c r="T162" i="43"/>
  <c r="T161" i="43" s="1"/>
  <c r="S162" i="43"/>
  <c r="S161" i="43" s="1"/>
  <c r="R162" i="43"/>
  <c r="R161" i="43" s="1"/>
  <c r="Q162" i="43"/>
  <c r="Q161" i="43" s="1"/>
  <c r="P162" i="43"/>
  <c r="P161" i="43" s="1"/>
  <c r="O162" i="43"/>
  <c r="O161" i="43" s="1"/>
  <c r="N162" i="43"/>
  <c r="N161" i="43" s="1"/>
  <c r="M162" i="43"/>
  <c r="M161" i="43" s="1"/>
  <c r="L162" i="43"/>
  <c r="L161" i="43" s="1"/>
  <c r="K162" i="43"/>
  <c r="K161" i="43" s="1"/>
  <c r="J162" i="43"/>
  <c r="I162" i="43"/>
  <c r="I161" i="43" s="1"/>
  <c r="H162" i="43"/>
  <c r="H161" i="43" s="1"/>
  <c r="G162" i="43"/>
  <c r="G161" i="43" s="1"/>
  <c r="F162" i="43"/>
  <c r="D162" i="43"/>
  <c r="V161" i="43"/>
  <c r="J161" i="43"/>
  <c r="F161" i="43"/>
  <c r="AI160" i="43"/>
  <c r="AI158" i="43"/>
  <c r="AI157" i="43"/>
  <c r="AG152" i="43"/>
  <c r="AF152" i="43"/>
  <c r="AE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G151" i="43"/>
  <c r="AF151" i="43"/>
  <c r="AE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I148" i="43"/>
  <c r="AI147" i="43"/>
  <c r="AI145" i="43"/>
  <c r="AI144" i="43"/>
  <c r="AG141" i="43"/>
  <c r="AF141" i="43"/>
  <c r="AE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G140" i="43"/>
  <c r="AF140" i="43"/>
  <c r="AE140" i="43"/>
  <c r="AD140" i="43"/>
  <c r="AC140" i="43"/>
  <c r="AB140" i="43"/>
  <c r="AA140" i="43"/>
  <c r="Z140" i="43"/>
  <c r="Y140" i="43"/>
  <c r="X140" i="43"/>
  <c r="W140" i="43"/>
  <c r="V140" i="43"/>
  <c r="U140" i="43"/>
  <c r="T140" i="43"/>
  <c r="S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G139" i="43"/>
  <c r="AG155" i="43" s="1"/>
  <c r="AF139" i="43"/>
  <c r="AF155" i="43" s="1"/>
  <c r="AE139" i="43"/>
  <c r="AE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G138" i="43"/>
  <c r="AF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G137" i="43"/>
  <c r="AG154" i="43" s="1"/>
  <c r="AF137" i="43"/>
  <c r="AF154" i="43" s="1"/>
  <c r="AE137" i="43"/>
  <c r="AE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I135" i="43"/>
  <c r="AI139" i="43" s="1"/>
  <c r="AI134" i="43"/>
  <c r="AI138" i="43" s="1"/>
  <c r="AI133" i="43"/>
  <c r="AI137" i="43" s="1"/>
  <c r="AG130" i="43"/>
  <c r="AG131" i="43" s="1"/>
  <c r="AF130" i="43"/>
  <c r="AF131" i="43" s="1"/>
  <c r="AE130" i="43"/>
  <c r="AE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I128" i="43"/>
  <c r="AG123" i="43"/>
  <c r="AF123" i="43"/>
  <c r="AE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G122" i="43"/>
  <c r="AF122" i="43"/>
  <c r="AE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I119" i="43"/>
  <c r="AI116" i="43"/>
  <c r="AI115" i="43"/>
  <c r="AG112" i="43"/>
  <c r="AF112" i="43"/>
  <c r="AE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G111" i="43"/>
  <c r="AF111" i="43"/>
  <c r="AE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G110" i="43"/>
  <c r="AG126" i="43" s="1"/>
  <c r="AF110" i="43"/>
  <c r="AF126" i="43" s="1"/>
  <c r="AE110" i="43"/>
  <c r="AE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G109" i="43"/>
  <c r="AG125" i="43" s="1"/>
  <c r="AF109" i="43"/>
  <c r="AF125" i="43" s="1"/>
  <c r="AE109" i="43"/>
  <c r="AE125" i="43" s="1"/>
  <c r="AD109" i="43"/>
  <c r="AD125" i="43" s="1"/>
  <c r="AC109" i="43"/>
  <c r="AC125" i="43" s="1"/>
  <c r="AB109" i="43"/>
  <c r="AB125" i="43" s="1"/>
  <c r="AA109" i="43"/>
  <c r="AA125" i="43" s="1"/>
  <c r="Z109" i="43"/>
  <c r="Z125" i="43" s="1"/>
  <c r="Y109" i="43"/>
  <c r="Y125" i="43" s="1"/>
  <c r="X109" i="43"/>
  <c r="X125" i="43" s="1"/>
  <c r="W109" i="43"/>
  <c r="W125" i="43" s="1"/>
  <c r="V109" i="43"/>
  <c r="V125" i="43" s="1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I107" i="43"/>
  <c r="AI110" i="43" s="1"/>
  <c r="AI106" i="43"/>
  <c r="AI109" i="43" s="1"/>
  <c r="AG103" i="43"/>
  <c r="AG104" i="43" s="1"/>
  <c r="AF103" i="43"/>
  <c r="AF104" i="43" s="1"/>
  <c r="AE103" i="43"/>
  <c r="AE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3" i="43"/>
  <c r="X104" i="43" s="1"/>
  <c r="W103" i="43"/>
  <c r="W104" i="43" s="1"/>
  <c r="V103" i="43"/>
  <c r="V104" i="43" s="1"/>
  <c r="U103" i="43"/>
  <c r="U104" i="43" s="1"/>
  <c r="T103" i="43"/>
  <c r="T104" i="43" s="1"/>
  <c r="S103" i="43"/>
  <c r="S104" i="43" s="1"/>
  <c r="R103" i="43"/>
  <c r="R104" i="43" s="1"/>
  <c r="Q103" i="43"/>
  <c r="Q104" i="43" s="1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G97" i="43"/>
  <c r="AF97" i="43"/>
  <c r="AE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G96" i="43"/>
  <c r="AF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I93" i="43"/>
  <c r="AI92" i="43"/>
  <c r="AI90" i="43"/>
  <c r="AI89" i="43"/>
  <c r="AG86" i="43"/>
  <c r="AF86" i="43"/>
  <c r="AE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AG84" i="43"/>
  <c r="AG100" i="43" s="1"/>
  <c r="AF84" i="43"/>
  <c r="AF100" i="43" s="1"/>
  <c r="AE84" i="43"/>
  <c r="AE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F84" i="43"/>
  <c r="AG83" i="43"/>
  <c r="AG99" i="43" s="1"/>
  <c r="AF83" i="43"/>
  <c r="AF99" i="43" s="1"/>
  <c r="AE83" i="43"/>
  <c r="AE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F83" i="43"/>
  <c r="AI81" i="43"/>
  <c r="AI84" i="43" s="1"/>
  <c r="AI80" i="43"/>
  <c r="AI83" i="43" s="1"/>
  <c r="AI78" i="43"/>
  <c r="AG76" i="43"/>
  <c r="AG77" i="43" s="1"/>
  <c r="AF76" i="43"/>
  <c r="AF77" i="43" s="1"/>
  <c r="AE76" i="43"/>
  <c r="AE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I75" i="43"/>
  <c r="AI74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F69" i="43"/>
  <c r="S69" i="43"/>
  <c r="Q69" i="43"/>
  <c r="N69" i="43"/>
  <c r="L69" i="43"/>
  <c r="K69" i="43"/>
  <c r="J69" i="43"/>
  <c r="I69" i="43"/>
  <c r="H69" i="43"/>
  <c r="G69" i="43"/>
  <c r="AI68" i="43"/>
  <c r="AF67" i="43"/>
  <c r="AE67" i="43"/>
  <c r="AD67" i="43"/>
  <c r="AC67" i="43"/>
  <c r="AB67" i="43"/>
  <c r="AA67" i="43"/>
  <c r="Z67" i="43"/>
  <c r="Y67" i="43"/>
  <c r="X67" i="43"/>
  <c r="W67" i="43"/>
  <c r="T67" i="43"/>
  <c r="S67" i="43"/>
  <c r="R67" i="43"/>
  <c r="Q67" i="43"/>
  <c r="P67" i="43"/>
  <c r="O67" i="43"/>
  <c r="M67" i="43"/>
  <c r="L67" i="43"/>
  <c r="K67" i="43"/>
  <c r="J67" i="43"/>
  <c r="I67" i="43"/>
  <c r="H67" i="43"/>
  <c r="G67" i="43"/>
  <c r="AI66" i="43"/>
  <c r="AF65" i="43"/>
  <c r="AB65" i="43"/>
  <c r="S65" i="43"/>
  <c r="Q65" i="43"/>
  <c r="L65" i="43"/>
  <c r="CI65" i="43" s="1"/>
  <c r="K65" i="43"/>
  <c r="CH65" i="43" s="1"/>
  <c r="J65" i="43"/>
  <c r="I65" i="43"/>
  <c r="H65" i="43"/>
  <c r="G65" i="43"/>
  <c r="AG62" i="43"/>
  <c r="AF62" i="43"/>
  <c r="AE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G61" i="43"/>
  <c r="AF61" i="43"/>
  <c r="AE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G60" i="43"/>
  <c r="AF60" i="43"/>
  <c r="AE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F59" i="43"/>
  <c r="AE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I51" i="43"/>
  <c r="V61" i="43"/>
  <c r="AG59" i="43"/>
  <c r="AI47" i="43"/>
  <c r="AI46" i="43"/>
  <c r="X60" i="43"/>
  <c r="N60" i="43"/>
  <c r="J60" i="43"/>
  <c r="F59" i="43"/>
  <c r="AI44" i="43"/>
  <c r="N67" i="43"/>
  <c r="S57" i="43"/>
  <c r="I57" i="43"/>
  <c r="AD58" i="43"/>
  <c r="T58" i="43"/>
  <c r="P58" i="43"/>
  <c r="K58" i="43"/>
  <c r="V58" i="43"/>
  <c r="Q58" i="43"/>
  <c r="F57" i="43"/>
  <c r="AF56" i="43"/>
  <c r="AE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I32" i="43"/>
  <c r="AE65" i="43"/>
  <c r="AB69" i="43"/>
  <c r="AA65" i="43"/>
  <c r="X69" i="43"/>
  <c r="W65" i="43"/>
  <c r="T69" i="43"/>
  <c r="O69" i="43"/>
  <c r="AI30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I21" i="43"/>
  <c r="AI20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I17" i="43"/>
  <c r="AI16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I9" i="43"/>
  <c r="AI8" i="43"/>
  <c r="H88" i="40"/>
  <c r="H89" i="40"/>
  <c r="H92" i="40"/>
  <c r="H95" i="40"/>
  <c r="H96" i="40" s="1"/>
  <c r="H101" i="40"/>
  <c r="H102" i="40"/>
  <c r="H103" i="40"/>
  <c r="H104" i="40"/>
  <c r="AI27" i="43" l="1"/>
  <c r="F56" i="43"/>
  <c r="F55" i="43"/>
  <c r="F69" i="43"/>
  <c r="U125" i="43"/>
  <c r="U118" i="43"/>
  <c r="F65" i="43"/>
  <c r="S118" i="43"/>
  <c r="S125" i="43" s="1"/>
  <c r="T118" i="43"/>
  <c r="T125" i="43" s="1"/>
  <c r="F70" i="43"/>
  <c r="Q118" i="43"/>
  <c r="Q125" i="43" s="1"/>
  <c r="R125" i="43"/>
  <c r="R118" i="43"/>
  <c r="J118" i="43"/>
  <c r="J125" i="43" s="1"/>
  <c r="N118" i="43"/>
  <c r="N125" i="43" s="1"/>
  <c r="G118" i="43"/>
  <c r="G125" i="43" s="1"/>
  <c r="O118" i="43"/>
  <c r="O125" i="43" s="1"/>
  <c r="H118" i="43"/>
  <c r="H125" i="43" s="1"/>
  <c r="L125" i="43"/>
  <c r="L118" i="43"/>
  <c r="M118" i="43"/>
  <c r="M125" i="43" s="1"/>
  <c r="G62" i="43"/>
  <c r="K118" i="43"/>
  <c r="I131" i="43"/>
  <c r="AI130" i="43"/>
  <c r="AI18" i="43"/>
  <c r="AI176" i="43"/>
  <c r="AI123" i="43"/>
  <c r="AI103" i="43"/>
  <c r="F62" i="43"/>
  <c r="AI22" i="43"/>
  <c r="F60" i="43"/>
  <c r="AI38" i="43"/>
  <c r="AI41" i="43"/>
  <c r="AI53" i="43"/>
  <c r="AI86" i="43"/>
  <c r="AI140" i="43"/>
  <c r="AI141" i="43"/>
  <c r="AI151" i="43"/>
  <c r="AI181" i="43"/>
  <c r="AI188" i="43"/>
  <c r="Z56" i="43"/>
  <c r="AD56" i="43"/>
  <c r="Z57" i="43"/>
  <c r="J58" i="43"/>
  <c r="N58" i="43"/>
  <c r="AA69" i="43"/>
  <c r="AI111" i="43"/>
  <c r="AI112" i="43"/>
  <c r="AI126" i="43"/>
  <c r="AI152" i="43"/>
  <c r="AI168" i="43"/>
  <c r="AI169" i="43" s="1"/>
  <c r="AI195" i="43"/>
  <c r="V69" i="43"/>
  <c r="V67" i="43"/>
  <c r="Z69" i="43"/>
  <c r="Z65" i="43"/>
  <c r="AD69" i="43"/>
  <c r="AD65" i="43"/>
  <c r="X58" i="43"/>
  <c r="K60" i="43"/>
  <c r="K59" i="43"/>
  <c r="AI77" i="43"/>
  <c r="AK164" i="43"/>
  <c r="AK165" i="43" s="1"/>
  <c r="AK180" i="43"/>
  <c r="R69" i="43"/>
  <c r="R65" i="43"/>
  <c r="H70" i="43"/>
  <c r="H55" i="43"/>
  <c r="M70" i="43"/>
  <c r="M55" i="43"/>
  <c r="S70" i="43"/>
  <c r="S55" i="43"/>
  <c r="X70" i="43"/>
  <c r="X55" i="43"/>
  <c r="AB70" i="43"/>
  <c r="AB55" i="43"/>
  <c r="AF70" i="43"/>
  <c r="AF55" i="43"/>
  <c r="M56" i="43"/>
  <c r="X56" i="43"/>
  <c r="AB56" i="43"/>
  <c r="K57" i="43"/>
  <c r="O57" i="43"/>
  <c r="T57" i="43"/>
  <c r="AE57" i="43"/>
  <c r="L58" i="43"/>
  <c r="H60" i="43"/>
  <c r="H59" i="43"/>
  <c r="L60" i="43"/>
  <c r="L59" i="43"/>
  <c r="O60" i="43"/>
  <c r="AI52" i="43"/>
  <c r="X61" i="43"/>
  <c r="R55" i="43"/>
  <c r="J56" i="43"/>
  <c r="J57" i="43"/>
  <c r="J59" i="43"/>
  <c r="AG67" i="43"/>
  <c r="AE69" i="43"/>
  <c r="R70" i="43"/>
  <c r="L70" i="43"/>
  <c r="L55" i="43"/>
  <c r="Q70" i="43"/>
  <c r="Q55" i="43"/>
  <c r="W70" i="43"/>
  <c r="W55" i="43"/>
  <c r="AA70" i="43"/>
  <c r="AA55" i="43"/>
  <c r="AE70" i="43"/>
  <c r="AE55" i="43"/>
  <c r="G58" i="43"/>
  <c r="G57" i="43"/>
  <c r="W58" i="43"/>
  <c r="W57" i="43"/>
  <c r="G60" i="43"/>
  <c r="G59" i="43"/>
  <c r="V56" i="43"/>
  <c r="AD70" i="43"/>
  <c r="M69" i="43"/>
  <c r="M65" i="43"/>
  <c r="AG69" i="43"/>
  <c r="AG65" i="43"/>
  <c r="AI31" i="43"/>
  <c r="AM31" i="43" s="1"/>
  <c r="O70" i="43"/>
  <c r="O55" i="43"/>
  <c r="T70" i="43"/>
  <c r="T55" i="43"/>
  <c r="Y70" i="43"/>
  <c r="Y55" i="43"/>
  <c r="AC70" i="43"/>
  <c r="AC55" i="43"/>
  <c r="AG70" i="43"/>
  <c r="AG55" i="43"/>
  <c r="AI37" i="43"/>
  <c r="T56" i="43"/>
  <c r="Y56" i="43"/>
  <c r="AC56" i="43"/>
  <c r="AG56" i="43"/>
  <c r="Y58" i="43"/>
  <c r="AC58" i="43"/>
  <c r="L57" i="43"/>
  <c r="P57" i="43"/>
  <c r="U57" i="43"/>
  <c r="AB57" i="43"/>
  <c r="AF57" i="43"/>
  <c r="H58" i="43"/>
  <c r="M58" i="43"/>
  <c r="S58" i="43"/>
  <c r="AE58" i="43"/>
  <c r="AI42" i="43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G58" i="43"/>
  <c r="AD55" i="43"/>
  <c r="AI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AG57" i="43"/>
  <c r="I58" i="43"/>
  <c r="U58" i="43"/>
  <c r="AB58" i="43"/>
  <c r="AF58" i="43"/>
  <c r="AI45" i="43"/>
  <c r="AI59" i="43" s="1"/>
  <c r="X59" i="43"/>
  <c r="J55" i="43"/>
  <c r="Z55" i="43"/>
  <c r="N65" i="43"/>
  <c r="N72" i="43"/>
  <c r="AI64" i="43"/>
  <c r="AI72" i="43" s="1"/>
  <c r="P65" i="43"/>
  <c r="X65" i="43"/>
  <c r="W69" i="43"/>
  <c r="W61" i="43"/>
  <c r="W62" i="43"/>
  <c r="AI154" i="43"/>
  <c r="AI76" i="43"/>
  <c r="AI99" i="43"/>
  <c r="AI104" i="43"/>
  <c r="AI155" i="43"/>
  <c r="AI161" i="43"/>
  <c r="AI162" i="43" s="1"/>
  <c r="AK171" i="43"/>
  <c r="AI100" i="43"/>
  <c r="F131" i="43"/>
  <c r="F169" i="43"/>
  <c r="AL63" i="40"/>
  <c r="AL27" i="40"/>
  <c r="AL26" i="40"/>
  <c r="AK27" i="43" l="1"/>
  <c r="AI118" i="43"/>
  <c r="AI125" i="43" s="1"/>
  <c r="AI131" i="43"/>
  <c r="AI129" i="43" s="1"/>
  <c r="K125" i="43"/>
  <c r="AI102" i="43"/>
  <c r="AI69" i="43"/>
  <c r="AK69" i="43" s="1"/>
  <c r="Y57" i="43"/>
  <c r="AI50" i="43"/>
  <c r="AI62" i="43" s="1"/>
  <c r="AI60" i="43"/>
  <c r="R57" i="43"/>
  <c r="X62" i="43"/>
  <c r="AI40" i="43"/>
  <c r="Z58" i="43"/>
  <c r="AM35" i="43"/>
  <c r="V65" i="43"/>
  <c r="AI49" i="43"/>
  <c r="AI67" i="43" s="1"/>
  <c r="AK67" i="43" s="1"/>
  <c r="AI70" i="43"/>
  <c r="AI55" i="43"/>
  <c r="AC57" i="43"/>
  <c r="AI56" i="43"/>
  <c r="AJ32" i="40"/>
  <c r="AJ45" i="40"/>
  <c r="AJ44" i="40"/>
  <c r="AJ42" i="40" s="1"/>
  <c r="AJ30" i="40"/>
  <c r="AJ29" i="40"/>
  <c r="AJ23" i="40"/>
  <c r="AJ41" i="40" s="1"/>
  <c r="AL81" i="40"/>
  <c r="AM42" i="43" l="1"/>
  <c r="AM43" i="43" s="1"/>
  <c r="AI65" i="43"/>
  <c r="AK65" i="43" s="1"/>
  <c r="AI58" i="43"/>
  <c r="AI57" i="43"/>
  <c r="AI61" i="43"/>
  <c r="AM33" i="43"/>
  <c r="AM37" i="43"/>
  <c r="AL58" i="40"/>
  <c r="AI30" i="40"/>
  <c r="AI29" i="40"/>
  <c r="AI23" i="40"/>
  <c r="AH45" i="40"/>
  <c r="AH44" i="40"/>
  <c r="AH42" i="40" s="1"/>
  <c r="AH34" i="40"/>
  <c r="AH33" i="40"/>
  <c r="AH30" i="40"/>
  <c r="AH29" i="40"/>
  <c r="AH23" i="40"/>
  <c r="AH41" i="40" s="1"/>
  <c r="AI42" i="40"/>
  <c r="AG41" i="40"/>
  <c r="AG34" i="40"/>
  <c r="AG33" i="40"/>
  <c r="AI32" i="40"/>
  <c r="AG30" i="40"/>
  <c r="AG29" i="40"/>
  <c r="AG23" i="40"/>
  <c r="AI41" i="40"/>
  <c r="AF34" i="40"/>
  <c r="AF33" i="40"/>
  <c r="AF32" i="40" s="1"/>
  <c r="AF30" i="40"/>
  <c r="AF29" i="40"/>
  <c r="AG32" i="40" l="1"/>
  <c r="AM46" i="43"/>
  <c r="AM48" i="43" s="1"/>
  <c r="AH32" i="40"/>
  <c r="AE34" i="40"/>
  <c r="AE33" i="40"/>
  <c r="AE32" i="40" s="1"/>
  <c r="AE30" i="40"/>
  <c r="AE29" i="40"/>
  <c r="AE23" i="40"/>
  <c r="AP39" i="40"/>
  <c r="AP28" i="40"/>
  <c r="X45" i="40" l="1"/>
  <c r="X34" i="40" l="1"/>
  <c r="AD34" i="40" l="1"/>
  <c r="AD32" i="40" s="1"/>
  <c r="AD33" i="40"/>
  <c r="AD30" i="40"/>
  <c r="AD29" i="40"/>
  <c r="AD23" i="40"/>
  <c r="AA32" i="40"/>
  <c r="W32" i="40"/>
  <c r="V32" i="40"/>
  <c r="AJ122" i="40" l="1"/>
  <c r="AI122" i="40"/>
  <c r="AC34" i="40" l="1"/>
  <c r="AC33" i="40"/>
  <c r="AC30" i="40"/>
  <c r="AC29" i="40"/>
  <c r="AC23" i="40"/>
  <c r="AC32" i="40" l="1"/>
  <c r="AC122" i="40"/>
  <c r="AB122" i="40"/>
  <c r="AA122" i="40"/>
  <c r="Z122" i="40"/>
  <c r="V133" i="40"/>
  <c r="Y132" i="40"/>
  <c r="AC131" i="40"/>
  <c r="AB131" i="40"/>
  <c r="AA131" i="40"/>
  <c r="Z131" i="40"/>
  <c r="Y131" i="40"/>
  <c r="X131" i="40"/>
  <c r="AC130" i="40"/>
  <c r="AB130" i="40"/>
  <c r="AA130" i="40"/>
  <c r="Z130" i="40"/>
  <c r="Y130" i="40"/>
  <c r="X130" i="40"/>
  <c r="AC129" i="40"/>
  <c r="AB129" i="40"/>
  <c r="AA129" i="40"/>
  <c r="Z129" i="40"/>
  <c r="Y129" i="40"/>
  <c r="X129" i="40"/>
  <c r="AB34" i="40" l="1"/>
  <c r="AB33" i="40"/>
  <c r="Z34" i="40"/>
  <c r="Z33" i="40"/>
  <c r="Z30" i="40"/>
  <c r="Z29" i="40"/>
  <c r="Z23" i="40"/>
  <c r="Z32" i="40" l="1"/>
  <c r="AB32" i="40"/>
  <c r="AA30" i="40"/>
  <c r="AA29" i="40"/>
  <c r="AA23" i="40"/>
  <c r="AB30" i="40"/>
  <c r="AB29" i="40"/>
  <c r="AB23" i="40"/>
  <c r="X38" i="40" l="1"/>
  <c r="X33" i="40"/>
  <c r="X32" i="40" s="1"/>
  <c r="X30" i="40"/>
  <c r="X23" i="40"/>
  <c r="X29" i="40"/>
  <c r="AL22" i="40" l="1"/>
  <c r="Y64" i="40"/>
  <c r="Y122" i="40" l="1"/>
  <c r="X122" i="40"/>
  <c r="W122" i="40"/>
  <c r="V122" i="40"/>
  <c r="U122" i="40"/>
  <c r="T122" i="40"/>
  <c r="Y34" i="40" l="1"/>
  <c r="Y33" i="40"/>
  <c r="Y32" i="40" s="1"/>
  <c r="Y30" i="40"/>
  <c r="Y29" i="40"/>
  <c r="Y23" i="40"/>
  <c r="X133" i="40"/>
  <c r="X132" i="40"/>
  <c r="X42" i="40" l="1"/>
  <c r="X37" i="40"/>
  <c r="S122" i="40" l="1"/>
  <c r="P133" i="40"/>
  <c r="W130" i="40"/>
  <c r="V130" i="40"/>
  <c r="U130" i="40"/>
  <c r="T130" i="40"/>
  <c r="S130" i="40"/>
  <c r="R130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J130" i="40"/>
  <c r="AI130" i="40"/>
  <c r="AH130" i="40"/>
  <c r="AG130" i="40"/>
  <c r="AF130" i="40"/>
  <c r="AE130" i="40"/>
  <c r="AD130" i="40"/>
  <c r="Q130" i="40"/>
  <c r="P130" i="40"/>
  <c r="O130" i="40"/>
  <c r="N130" i="40"/>
  <c r="M130" i="40"/>
  <c r="L130" i="40"/>
  <c r="K130" i="40"/>
  <c r="J130" i="40"/>
  <c r="I130" i="40"/>
  <c r="H130" i="40"/>
  <c r="G130" i="40"/>
  <c r="F130" i="40"/>
  <c r="AL126" i="40"/>
  <c r="AL130" i="40" s="1"/>
  <c r="H29" i="40" l="1"/>
  <c r="H30" i="40"/>
  <c r="W45" i="40"/>
  <c r="W44" i="40"/>
  <c r="W30" i="40"/>
  <c r="W29" i="40"/>
  <c r="W23" i="40"/>
  <c r="V42" i="40"/>
  <c r="V53" i="40" s="1"/>
  <c r="V30" i="40"/>
  <c r="V29" i="40"/>
  <c r="V23" i="40"/>
  <c r="V41" i="40" s="1"/>
  <c r="W42" i="40" l="1"/>
  <c r="U41" i="40"/>
  <c r="D29" i="40" l="1"/>
  <c r="S34" i="40"/>
  <c r="S32" i="40" s="1"/>
  <c r="S30" i="40"/>
  <c r="S29" i="40"/>
  <c r="T33" i="40"/>
  <c r="T32" i="40" s="1"/>
  <c r="T30" i="40"/>
  <c r="T29" i="40"/>
  <c r="T23" i="40"/>
  <c r="AJ57" i="40"/>
  <c r="AI57" i="40"/>
  <c r="AH57" i="40"/>
  <c r="AG57" i="40"/>
  <c r="AF57" i="40"/>
  <c r="AE57" i="40"/>
  <c r="AD57" i="40"/>
  <c r="AC57" i="40"/>
  <c r="AB57" i="40"/>
  <c r="AA57" i="40"/>
  <c r="Z57" i="40"/>
  <c r="Y57" i="40"/>
  <c r="X57" i="40"/>
  <c r="W57" i="40"/>
  <c r="V57" i="40"/>
  <c r="T57" i="40"/>
  <c r="S57" i="40"/>
  <c r="Q57" i="40"/>
  <c r="U59" i="40"/>
  <c r="U34" i="40"/>
  <c r="U33" i="40"/>
  <c r="U23" i="40"/>
  <c r="U57" i="40" s="1"/>
  <c r="H34" i="40"/>
  <c r="H33" i="40"/>
  <c r="I34" i="40"/>
  <c r="I32" i="40" s="1"/>
  <c r="J34" i="40"/>
  <c r="J33" i="40"/>
  <c r="J30" i="40"/>
  <c r="J29" i="40"/>
  <c r="K33" i="40"/>
  <c r="K32" i="40" s="1"/>
  <c r="K30" i="40"/>
  <c r="K29" i="40"/>
  <c r="L34" i="40"/>
  <c r="L33" i="40"/>
  <c r="L30" i="40"/>
  <c r="L29" i="40"/>
  <c r="M34" i="40"/>
  <c r="M33" i="40"/>
  <c r="M32" i="40" s="1"/>
  <c r="M30" i="40"/>
  <c r="M29" i="40"/>
  <c r="M23" i="40"/>
  <c r="N34" i="40"/>
  <c r="N33" i="40"/>
  <c r="N36" i="40"/>
  <c r="N30" i="40"/>
  <c r="O39" i="40"/>
  <c r="O34" i="40"/>
  <c r="O38" i="40"/>
  <c r="O33" i="40"/>
  <c r="O29" i="40"/>
  <c r="O23" i="40"/>
  <c r="O57" i="40" s="1"/>
  <c r="P33" i="40"/>
  <c r="P32" i="40" s="1"/>
  <c r="P29" i="40"/>
  <c r="P23" i="40"/>
  <c r="P57" i="40" s="1"/>
  <c r="Q33" i="40"/>
  <c r="Q32" i="40" s="1"/>
  <c r="Q30" i="40"/>
  <c r="Q29" i="40"/>
  <c r="R30" i="40"/>
  <c r="R23" i="40"/>
  <c r="R57" i="40" s="1"/>
  <c r="R34" i="40"/>
  <c r="R33" i="40"/>
  <c r="H32" i="40" l="1"/>
  <c r="R32" i="40"/>
  <c r="U32" i="40"/>
  <c r="L32" i="40"/>
  <c r="N32" i="40"/>
  <c r="J32" i="40"/>
  <c r="O32" i="40"/>
  <c r="AL23" i="40"/>
  <c r="AT57" i="40"/>
  <c r="AL29" i="40"/>
  <c r="AL30" i="40"/>
  <c r="AP23" i="40" l="1"/>
  <c r="AP27" i="40" s="1"/>
  <c r="AP29" i="40" s="1"/>
  <c r="AN23" i="40"/>
  <c r="AP25" i="40"/>
  <c r="N56" i="40"/>
  <c r="N57" i="40" s="1"/>
  <c r="O37" i="40" l="1"/>
  <c r="AL38" i="40"/>
  <c r="H149" i="40" l="1"/>
  <c r="D156" i="40"/>
  <c r="D160" i="40" s="1"/>
  <c r="N37" i="40"/>
  <c r="M37" i="40"/>
  <c r="L37" i="40"/>
  <c r="K37" i="40"/>
  <c r="J37" i="40"/>
  <c r="I37" i="40"/>
  <c r="H37" i="40"/>
  <c r="G37" i="40"/>
  <c r="F37" i="40"/>
  <c r="G32" i="40" l="1"/>
  <c r="F32" i="40"/>
  <c r="AL17" i="40" l="1"/>
  <c r="AJ19" i="40"/>
  <c r="AI19" i="40"/>
  <c r="AH19" i="40"/>
  <c r="AG19" i="40"/>
  <c r="AF19" i="40"/>
  <c r="AE19" i="40"/>
  <c r="AD19" i="40"/>
  <c r="AC19" i="40"/>
  <c r="AB19" i="40"/>
  <c r="AL13" i="40"/>
  <c r="AL9" i="40"/>
  <c r="AL19" i="40" l="1"/>
  <c r="AN19" i="40" s="1"/>
  <c r="AJ131" i="40"/>
  <c r="AI131" i="40"/>
  <c r="AH131" i="40"/>
  <c r="AG131" i="40"/>
  <c r="AF131" i="40"/>
  <c r="AE131" i="40"/>
  <c r="AD131" i="40"/>
  <c r="AJ129" i="40"/>
  <c r="AI129" i="40"/>
  <c r="AH129" i="40"/>
  <c r="AG129" i="40"/>
  <c r="AF129" i="40"/>
  <c r="AE129" i="40"/>
  <c r="AD129" i="40"/>
  <c r="AI132" i="40" l="1"/>
  <c r="AH132" i="40"/>
  <c r="AG132" i="40"/>
  <c r="AF132" i="40"/>
  <c r="AE132" i="40"/>
  <c r="AD132" i="40"/>
  <c r="AC132" i="40"/>
  <c r="AI95" i="40"/>
  <c r="AI104" i="40"/>
  <c r="AI78" i="40"/>
  <c r="AI68" i="40"/>
  <c r="AH133" i="40" l="1"/>
  <c r="AL44" i="40" l="1"/>
  <c r="AE10" i="40" l="1"/>
  <c r="AB132" i="40" l="1"/>
  <c r="AA132" i="40"/>
  <c r="Z132" i="40"/>
  <c r="AI187" i="40" l="1"/>
  <c r="AI180" i="40"/>
  <c r="AI173" i="40"/>
  <c r="AI168" i="40"/>
  <c r="AI160" i="40"/>
  <c r="AI161" i="40" s="1"/>
  <c r="AI154" i="40"/>
  <c r="AI153" i="40" s="1"/>
  <c r="AI144" i="40"/>
  <c r="AI143" i="40"/>
  <c r="AI133" i="40"/>
  <c r="AI147" i="40"/>
  <c r="AI146" i="40"/>
  <c r="AI123" i="40"/>
  <c r="AI115" i="40"/>
  <c r="AI114" i="40"/>
  <c r="AI103" i="40"/>
  <c r="AI102" i="40"/>
  <c r="AI118" i="40" s="1"/>
  <c r="AI101" i="40"/>
  <c r="AI117" i="40" s="1"/>
  <c r="AI96" i="40"/>
  <c r="AI89" i="40"/>
  <c r="AI88" i="40"/>
  <c r="AI77" i="40"/>
  <c r="AI76" i="40"/>
  <c r="AI92" i="40" s="1"/>
  <c r="AI75" i="40"/>
  <c r="AI91" i="40" s="1"/>
  <c r="AI69" i="40"/>
  <c r="AI64" i="40"/>
  <c r="AI62" i="40"/>
  <c r="AI61" i="40"/>
  <c r="AI59" i="40"/>
  <c r="AI54" i="40"/>
  <c r="AI53" i="40"/>
  <c r="AI52" i="40"/>
  <c r="AI51" i="40"/>
  <c r="AI50" i="40"/>
  <c r="AI49" i="40"/>
  <c r="AI48" i="40"/>
  <c r="AI47" i="40"/>
  <c r="AI18" i="40"/>
  <c r="AI14" i="40"/>
  <c r="AI10" i="40"/>
  <c r="W132" i="40" l="1"/>
  <c r="V132" i="40"/>
  <c r="U132" i="40"/>
  <c r="T132" i="40"/>
  <c r="S132" i="40"/>
  <c r="R132" i="40"/>
  <c r="Q132" i="40"/>
  <c r="P132" i="40"/>
  <c r="O132" i="40"/>
  <c r="N132" i="40"/>
  <c r="M132" i="40"/>
  <c r="L132" i="40"/>
  <c r="K132" i="40"/>
  <c r="J132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Y77" i="40"/>
  <c r="X77" i="40"/>
  <c r="W77" i="40"/>
  <c r="V77" i="40"/>
  <c r="W129" i="40" l="1"/>
  <c r="V129" i="40"/>
  <c r="U129" i="40"/>
  <c r="T129" i="40"/>
  <c r="S129" i="40"/>
  <c r="R129" i="40"/>
  <c r="Q129" i="40"/>
  <c r="P129" i="40"/>
  <c r="O129" i="40" l="1"/>
  <c r="N129" i="40"/>
  <c r="M129" i="40"/>
  <c r="L129" i="40"/>
  <c r="K129" i="40"/>
  <c r="J129" i="40"/>
  <c r="Q122" i="40"/>
  <c r="P122" i="40"/>
  <c r="O122" i="40"/>
  <c r="N122" i="40"/>
  <c r="M122" i="40"/>
  <c r="L122" i="40"/>
  <c r="K122" i="40"/>
  <c r="J122" i="40"/>
  <c r="H59" i="40" l="1"/>
  <c r="J64" i="40"/>
  <c r="K57" i="40"/>
  <c r="I53" i="40" l="1"/>
  <c r="I54" i="40" l="1"/>
  <c r="K54" i="40"/>
  <c r="K53" i="40" l="1"/>
  <c r="K62" i="40"/>
  <c r="I122" i="40"/>
  <c r="G122" i="40"/>
  <c r="F122" i="40"/>
  <c r="I132" i="40"/>
  <c r="H132" i="40"/>
  <c r="G132" i="40"/>
  <c r="F132" i="40"/>
  <c r="I129" i="40"/>
  <c r="H129" i="40"/>
  <c r="G129" i="40"/>
  <c r="F129" i="40" l="1"/>
  <c r="G103" i="40"/>
  <c r="J54" i="40" l="1"/>
  <c r="AL42" i="40"/>
  <c r="J53" i="40"/>
  <c r="AJ103" i="40" l="1"/>
  <c r="AH77" i="40" l="1"/>
  <c r="AH103" i="40"/>
  <c r="AH62" i="40" l="1"/>
  <c r="AG103" i="40" l="1"/>
  <c r="AF103" i="40"/>
  <c r="AE103" i="40"/>
  <c r="AD103" i="40"/>
  <c r="AC103" i="40"/>
  <c r="AB103" i="40"/>
  <c r="AA103" i="40"/>
  <c r="Z103" i="40"/>
  <c r="AD77" i="40"/>
  <c r="AG77" i="40"/>
  <c r="AF77" i="40"/>
  <c r="AE77" i="40"/>
  <c r="AD62" i="40" l="1"/>
  <c r="AC77" i="40" l="1"/>
  <c r="AB77" i="40" l="1"/>
  <c r="AA77" i="40" l="1"/>
  <c r="Z77" i="40" l="1"/>
  <c r="U77" i="40" l="1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R122" i="40" l="1"/>
  <c r="AL122" i="40" s="1"/>
  <c r="AL120" i="40"/>
  <c r="S147" i="40" l="1"/>
  <c r="R147" i="40"/>
  <c r="AJ144" i="40"/>
  <c r="AH144" i="40"/>
  <c r="AG144" i="40"/>
  <c r="AF144" i="40"/>
  <c r="AE144" i="40"/>
  <c r="AD144" i="40"/>
  <c r="AC144" i="40"/>
  <c r="AB144" i="40"/>
  <c r="AA144" i="40"/>
  <c r="Z144" i="40"/>
  <c r="Y144" i="40"/>
  <c r="X144" i="40"/>
  <c r="W144" i="40"/>
  <c r="V144" i="40"/>
  <c r="U144" i="40"/>
  <c r="T144" i="40"/>
  <c r="S144" i="40"/>
  <c r="R144" i="40"/>
  <c r="Q144" i="40"/>
  <c r="P144" i="40"/>
  <c r="O144" i="40"/>
  <c r="N144" i="40"/>
  <c r="M144" i="40"/>
  <c r="L144" i="40"/>
  <c r="K144" i="40"/>
  <c r="J144" i="40"/>
  <c r="I144" i="40"/>
  <c r="H144" i="40"/>
  <c r="G144" i="40"/>
  <c r="F144" i="40"/>
  <c r="AJ143" i="40"/>
  <c r="AH143" i="40"/>
  <c r="AG143" i="40"/>
  <c r="AF143" i="40"/>
  <c r="AE143" i="40"/>
  <c r="AD143" i="40"/>
  <c r="AC143" i="40"/>
  <c r="AB143" i="40"/>
  <c r="AA143" i="40"/>
  <c r="Z143" i="40"/>
  <c r="Y143" i="40"/>
  <c r="X143" i="40"/>
  <c r="W143" i="40"/>
  <c r="V143" i="40"/>
  <c r="U143" i="40"/>
  <c r="T143" i="40"/>
  <c r="S143" i="40"/>
  <c r="R143" i="40"/>
  <c r="Q143" i="40"/>
  <c r="P143" i="40"/>
  <c r="O143" i="40"/>
  <c r="N143" i="40"/>
  <c r="M143" i="40"/>
  <c r="L143" i="40"/>
  <c r="K143" i="40"/>
  <c r="J143" i="40"/>
  <c r="I143" i="40"/>
  <c r="H143" i="40"/>
  <c r="G143" i="40"/>
  <c r="F143" i="40"/>
  <c r="AL140" i="40"/>
  <c r="AL139" i="40"/>
  <c r="AL137" i="40"/>
  <c r="AL136" i="40"/>
  <c r="AG133" i="40"/>
  <c r="AF133" i="40"/>
  <c r="AE133" i="40"/>
  <c r="AD133" i="40"/>
  <c r="AC133" i="40"/>
  <c r="AB133" i="40"/>
  <c r="AA133" i="40"/>
  <c r="Z133" i="40"/>
  <c r="Y133" i="40"/>
  <c r="W133" i="40"/>
  <c r="U133" i="40"/>
  <c r="T133" i="40"/>
  <c r="S133" i="40"/>
  <c r="R133" i="40"/>
  <c r="Q133" i="40"/>
  <c r="O133" i="40"/>
  <c r="N133" i="40"/>
  <c r="M133" i="40"/>
  <c r="L133" i="40"/>
  <c r="K133" i="40"/>
  <c r="J133" i="40"/>
  <c r="I133" i="40"/>
  <c r="H133" i="40"/>
  <c r="G133" i="40"/>
  <c r="F133" i="40"/>
  <c r="AL132" i="40"/>
  <c r="AJ147" i="40"/>
  <c r="AH147" i="40"/>
  <c r="AG147" i="40"/>
  <c r="AF147" i="40"/>
  <c r="AE147" i="40"/>
  <c r="AD147" i="40"/>
  <c r="AC147" i="40"/>
  <c r="AB147" i="40"/>
  <c r="AA147" i="40"/>
  <c r="Z147" i="40"/>
  <c r="Y147" i="40"/>
  <c r="X147" i="40"/>
  <c r="W147" i="40"/>
  <c r="V147" i="40"/>
  <c r="U147" i="40"/>
  <c r="T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AJ146" i="40"/>
  <c r="AH146" i="40"/>
  <c r="AG146" i="40"/>
  <c r="AF146" i="40"/>
  <c r="AE146" i="40"/>
  <c r="AD146" i="40"/>
  <c r="AC146" i="40"/>
  <c r="AB146" i="40"/>
  <c r="AA146" i="40"/>
  <c r="Z146" i="40"/>
  <c r="Y146" i="40"/>
  <c r="X146" i="40"/>
  <c r="W146" i="40"/>
  <c r="V146" i="40"/>
  <c r="U146" i="40"/>
  <c r="T146" i="40"/>
  <c r="S146" i="40"/>
  <c r="R146" i="40"/>
  <c r="Q146" i="40"/>
  <c r="P146" i="40"/>
  <c r="O146" i="40"/>
  <c r="N146" i="40"/>
  <c r="M146" i="40"/>
  <c r="L146" i="40"/>
  <c r="K146" i="40"/>
  <c r="J146" i="40"/>
  <c r="I146" i="40"/>
  <c r="H146" i="40"/>
  <c r="G146" i="40"/>
  <c r="F146" i="40"/>
  <c r="AL127" i="40"/>
  <c r="AL131" i="40" s="1"/>
  <c r="AL125" i="40"/>
  <c r="AL129" i="40" s="1"/>
  <c r="AJ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3" i="40"/>
  <c r="P123" i="40"/>
  <c r="O123" i="40"/>
  <c r="N123" i="40"/>
  <c r="M123" i="40"/>
  <c r="L123" i="40"/>
  <c r="K123" i="40"/>
  <c r="J123" i="40"/>
  <c r="I123" i="40"/>
  <c r="G123" i="40"/>
  <c r="F123" i="40"/>
  <c r="Q95" i="40"/>
  <c r="AL123" i="40" l="1"/>
  <c r="AL133" i="40"/>
  <c r="AL144" i="40"/>
  <c r="AL143" i="40"/>
  <c r="AL146" i="40"/>
  <c r="AL147" i="40"/>
  <c r="AL103" i="40" l="1"/>
  <c r="J104" i="40"/>
  <c r="E38" i="41" l="1"/>
  <c r="D38" i="41"/>
  <c r="E37" i="41"/>
  <c r="D37" i="41"/>
  <c r="E36" i="41"/>
  <c r="D36" i="41"/>
  <c r="E35" i="41"/>
  <c r="E39" i="41" s="1"/>
  <c r="D35" i="4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D17" i="41"/>
  <c r="H13" i="41"/>
  <c r="G13" i="41"/>
  <c r="D12" i="41"/>
  <c r="D11" i="41"/>
  <c r="D10" i="41"/>
  <c r="D9" i="41"/>
  <c r="AJ187" i="40"/>
  <c r="AH187" i="40"/>
  <c r="AG187" i="40"/>
  <c r="AF187" i="40"/>
  <c r="AE187" i="40"/>
  <c r="AD187" i="40"/>
  <c r="AC187" i="40"/>
  <c r="AB187" i="40"/>
  <c r="AA187" i="40"/>
  <c r="Z187" i="40"/>
  <c r="Y187" i="40"/>
  <c r="X187" i="40"/>
  <c r="W187" i="40"/>
  <c r="V187" i="40"/>
  <c r="U187" i="40"/>
  <c r="T187" i="40"/>
  <c r="S187" i="40"/>
  <c r="R187" i="40"/>
  <c r="Q187" i="40"/>
  <c r="P187" i="40"/>
  <c r="O187" i="40"/>
  <c r="N187" i="40"/>
  <c r="M187" i="40"/>
  <c r="L187" i="40"/>
  <c r="K187" i="40"/>
  <c r="J187" i="40"/>
  <c r="I187" i="40"/>
  <c r="H187" i="40"/>
  <c r="G187" i="40"/>
  <c r="F187" i="40"/>
  <c r="AL186" i="40"/>
  <c r="AL185" i="40"/>
  <c r="AL184" i="40"/>
  <c r="AL183" i="40"/>
  <c r="AL182" i="40"/>
  <c r="AJ180" i="40"/>
  <c r="AH180" i="40"/>
  <c r="AG180" i="40"/>
  <c r="AF180" i="40"/>
  <c r="AE180" i="40"/>
  <c r="AD180" i="40"/>
  <c r="AC180" i="40"/>
  <c r="AB180" i="40"/>
  <c r="AA180" i="40"/>
  <c r="Z180" i="40"/>
  <c r="Y180" i="40"/>
  <c r="X180" i="40"/>
  <c r="W180" i="40"/>
  <c r="V180" i="40"/>
  <c r="U180" i="40"/>
  <c r="T180" i="40"/>
  <c r="S180" i="40"/>
  <c r="R180" i="40"/>
  <c r="Q180" i="40"/>
  <c r="P180" i="40"/>
  <c r="O180" i="40"/>
  <c r="N180" i="40"/>
  <c r="M180" i="40"/>
  <c r="L180" i="40"/>
  <c r="K180" i="40"/>
  <c r="J180" i="40"/>
  <c r="I180" i="40"/>
  <c r="H180" i="40"/>
  <c r="G180" i="40"/>
  <c r="F180" i="40"/>
  <c r="AL179" i="40"/>
  <c r="AL178" i="40"/>
  <c r="AL177" i="40"/>
  <c r="AL176" i="40"/>
  <c r="AL175" i="40"/>
  <c r="AJ173" i="40"/>
  <c r="AH173" i="40"/>
  <c r="AG173" i="40"/>
  <c r="AF173" i="40"/>
  <c r="AE173" i="40"/>
  <c r="AD173" i="40"/>
  <c r="AC173" i="40"/>
  <c r="AB173" i="40"/>
  <c r="AA173" i="40"/>
  <c r="Z173" i="40"/>
  <c r="Y173" i="40"/>
  <c r="X173" i="40"/>
  <c r="W173" i="40"/>
  <c r="V173" i="40"/>
  <c r="U173" i="40"/>
  <c r="T173" i="40"/>
  <c r="S173" i="40"/>
  <c r="R173" i="40"/>
  <c r="Q173" i="40"/>
  <c r="P173" i="40"/>
  <c r="O173" i="40"/>
  <c r="N173" i="40"/>
  <c r="M173" i="40"/>
  <c r="L173" i="40"/>
  <c r="K173" i="40"/>
  <c r="J173" i="40"/>
  <c r="I173" i="40"/>
  <c r="H173" i="40"/>
  <c r="G173" i="40"/>
  <c r="F173" i="40"/>
  <c r="AL172" i="40"/>
  <c r="AN172" i="40" s="1"/>
  <c r="AL169" i="40"/>
  <c r="AJ168" i="40"/>
  <c r="AH168" i="40"/>
  <c r="AG168" i="40"/>
  <c r="AF168" i="40"/>
  <c r="AE168" i="40"/>
  <c r="AD168" i="40"/>
  <c r="AC168" i="40"/>
  <c r="AB168" i="40"/>
  <c r="AA168" i="40"/>
  <c r="Z168" i="40"/>
  <c r="Y168" i="40"/>
  <c r="X168" i="40"/>
  <c r="W168" i="40"/>
  <c r="V168" i="40"/>
  <c r="U168" i="40"/>
  <c r="T168" i="40"/>
  <c r="S168" i="40"/>
  <c r="R168" i="40"/>
  <c r="Q168" i="40"/>
  <c r="P168" i="40"/>
  <c r="O168" i="40"/>
  <c r="N168" i="40"/>
  <c r="M168" i="40"/>
  <c r="L168" i="40"/>
  <c r="K168" i="40"/>
  <c r="J168" i="40"/>
  <c r="I168" i="40"/>
  <c r="H168" i="40"/>
  <c r="G168" i="40"/>
  <c r="F168" i="40"/>
  <c r="AL167" i="40"/>
  <c r="D167" i="40"/>
  <c r="D168" i="40" s="1"/>
  <c r="AL166" i="40"/>
  <c r="AL165" i="40"/>
  <c r="AL163" i="40"/>
  <c r="D161" i="40"/>
  <c r="AJ160" i="40"/>
  <c r="AJ161" i="40" s="1"/>
  <c r="AH160" i="40"/>
  <c r="AH161" i="40" s="1"/>
  <c r="AG160" i="40"/>
  <c r="AG161" i="40" s="1"/>
  <c r="AF160" i="40"/>
  <c r="AF161" i="40" s="1"/>
  <c r="AE160" i="40"/>
  <c r="AE161" i="40" s="1"/>
  <c r="AD160" i="40"/>
  <c r="AD161" i="40" s="1"/>
  <c r="AC160" i="40"/>
  <c r="AC161" i="40" s="1"/>
  <c r="AB160" i="40"/>
  <c r="AB161" i="40" s="1"/>
  <c r="AA160" i="40"/>
  <c r="AA161" i="40" s="1"/>
  <c r="Z160" i="40"/>
  <c r="Z161" i="40" s="1"/>
  <c r="Y160" i="40"/>
  <c r="Y161" i="40" s="1"/>
  <c r="X160" i="40"/>
  <c r="X161" i="40" s="1"/>
  <c r="W160" i="40"/>
  <c r="W161" i="40" s="1"/>
  <c r="V160" i="40"/>
  <c r="V161" i="40" s="1"/>
  <c r="U160" i="40"/>
  <c r="U161" i="40" s="1"/>
  <c r="T160" i="40"/>
  <c r="T161" i="40" s="1"/>
  <c r="S160" i="40"/>
  <c r="S161" i="40" s="1"/>
  <c r="R160" i="40"/>
  <c r="R161" i="40" s="1"/>
  <c r="Q160" i="40"/>
  <c r="Q161" i="40" s="1"/>
  <c r="P160" i="40"/>
  <c r="P161" i="40" s="1"/>
  <c r="O160" i="40"/>
  <c r="O161" i="40" s="1"/>
  <c r="N160" i="40"/>
  <c r="N161" i="40" s="1"/>
  <c r="M160" i="40"/>
  <c r="M161" i="40" s="1"/>
  <c r="L160" i="40"/>
  <c r="L161" i="40" s="1"/>
  <c r="K160" i="40"/>
  <c r="K161" i="40" s="1"/>
  <c r="J160" i="40"/>
  <c r="J161" i="40" s="1"/>
  <c r="I160" i="40"/>
  <c r="I161" i="40" s="1"/>
  <c r="H160" i="40"/>
  <c r="H161" i="40" s="1"/>
  <c r="G160" i="40"/>
  <c r="F160" i="40"/>
  <c r="F161" i="40" s="1"/>
  <c r="AL159" i="40"/>
  <c r="AL158" i="40"/>
  <c r="AL156" i="40"/>
  <c r="AN156" i="40" s="1"/>
  <c r="AJ154" i="40"/>
  <c r="AJ153" i="40" s="1"/>
  <c r="AH154" i="40"/>
  <c r="AH153" i="40" s="1"/>
  <c r="AG154" i="40"/>
  <c r="AG153" i="40" s="1"/>
  <c r="AF154" i="40"/>
  <c r="AF153" i="40" s="1"/>
  <c r="AE154" i="40"/>
  <c r="AE153" i="40" s="1"/>
  <c r="AD154" i="40"/>
  <c r="AD153" i="40" s="1"/>
  <c r="AC154" i="40"/>
  <c r="AC153" i="40" s="1"/>
  <c r="AB154" i="40"/>
  <c r="AB153" i="40" s="1"/>
  <c r="AA154" i="40"/>
  <c r="AA153" i="40" s="1"/>
  <c r="Z154" i="40"/>
  <c r="Z153" i="40" s="1"/>
  <c r="Y154" i="40"/>
  <c r="Y153" i="40" s="1"/>
  <c r="X154" i="40"/>
  <c r="X153" i="40" s="1"/>
  <c r="W154" i="40"/>
  <c r="W153" i="40" s="1"/>
  <c r="V154" i="40"/>
  <c r="V153" i="40" s="1"/>
  <c r="U154" i="40"/>
  <c r="U153" i="40" s="1"/>
  <c r="T154" i="40"/>
  <c r="T153" i="40" s="1"/>
  <c r="S154" i="40"/>
  <c r="S153" i="40" s="1"/>
  <c r="R154" i="40"/>
  <c r="R153" i="40" s="1"/>
  <c r="Q154" i="40"/>
  <c r="Q153" i="40" s="1"/>
  <c r="P154" i="40"/>
  <c r="P153" i="40" s="1"/>
  <c r="O154" i="40"/>
  <c r="O153" i="40" s="1"/>
  <c r="N154" i="40"/>
  <c r="N153" i="40" s="1"/>
  <c r="M154" i="40"/>
  <c r="M153" i="40" s="1"/>
  <c r="L154" i="40"/>
  <c r="L153" i="40" s="1"/>
  <c r="K154" i="40"/>
  <c r="K153" i="40" s="1"/>
  <c r="J154" i="40"/>
  <c r="J153" i="40" s="1"/>
  <c r="I154" i="40"/>
  <c r="I153" i="40" s="1"/>
  <c r="H154" i="40"/>
  <c r="H153" i="40" s="1"/>
  <c r="G154" i="40"/>
  <c r="G153" i="40" s="1"/>
  <c r="F154" i="40"/>
  <c r="F153" i="40" s="1"/>
  <c r="D154" i="40"/>
  <c r="AL152" i="40"/>
  <c r="AL150" i="40"/>
  <c r="AN150" i="40" s="1"/>
  <c r="AL149" i="40"/>
  <c r="AJ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J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L111" i="40"/>
  <c r="AL110" i="40"/>
  <c r="AL108" i="40"/>
  <c r="AL107" i="40"/>
  <c r="AJ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G104" i="40"/>
  <c r="F104" i="40"/>
  <c r="AJ102" i="40"/>
  <c r="AJ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18" i="40"/>
  <c r="G102" i="40"/>
  <c r="G118" i="40" s="1"/>
  <c r="F102" i="40"/>
  <c r="F118" i="40" s="1"/>
  <c r="AJ101" i="40"/>
  <c r="AJ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17" i="40"/>
  <c r="G101" i="40"/>
  <c r="G117" i="40" s="1"/>
  <c r="F101" i="40"/>
  <c r="F117" i="40" s="1"/>
  <c r="AL99" i="40"/>
  <c r="AL102" i="40" s="1"/>
  <c r="AL98" i="40"/>
  <c r="AL101" i="40" s="1"/>
  <c r="AJ95" i="40"/>
  <c r="AJ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G95" i="40"/>
  <c r="G96" i="40" s="1"/>
  <c r="F95" i="40"/>
  <c r="F96" i="40" s="1"/>
  <c r="AJ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G89" i="40"/>
  <c r="F89" i="40"/>
  <c r="AJ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G88" i="40"/>
  <c r="F88" i="40"/>
  <c r="AL85" i="40"/>
  <c r="AL84" i="40"/>
  <c r="AL82" i="40"/>
  <c r="AJ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L77" i="40"/>
  <c r="AJ76" i="40"/>
  <c r="AJ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G76" i="40"/>
  <c r="G92" i="40" s="1"/>
  <c r="F76" i="40"/>
  <c r="F92" i="40" s="1"/>
  <c r="AJ75" i="40"/>
  <c r="AJ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L73" i="40"/>
  <c r="AL76" i="40" s="1"/>
  <c r="AL72" i="40"/>
  <c r="AL75" i="40" s="1"/>
  <c r="AL70" i="40"/>
  <c r="AJ68" i="40"/>
  <c r="AJ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L66" i="40"/>
  <c r="AJ64" i="40"/>
  <c r="AH64" i="40"/>
  <c r="AG64" i="40"/>
  <c r="AF64" i="40"/>
  <c r="AE64" i="40"/>
  <c r="AD64" i="40"/>
  <c r="AC64" i="40"/>
  <c r="AB64" i="40"/>
  <c r="AA64" i="40"/>
  <c r="Z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I64" i="40"/>
  <c r="H64" i="40"/>
  <c r="G64" i="40"/>
  <c r="F64" i="40"/>
  <c r="AJ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J62" i="40"/>
  <c r="I62" i="40"/>
  <c r="H62" i="40"/>
  <c r="G62" i="40"/>
  <c r="F62" i="40"/>
  <c r="AJ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L60" i="40"/>
  <c r="AJ59" i="40"/>
  <c r="AH59" i="40"/>
  <c r="AG59" i="40"/>
  <c r="AF59" i="40"/>
  <c r="AB59" i="40"/>
  <c r="AA59" i="40"/>
  <c r="Z59" i="40"/>
  <c r="Y59" i="40"/>
  <c r="X59" i="40"/>
  <c r="W59" i="40"/>
  <c r="V59" i="40"/>
  <c r="T59" i="40"/>
  <c r="S59" i="40"/>
  <c r="M59" i="40"/>
  <c r="I59" i="40"/>
  <c r="G59" i="40"/>
  <c r="F59" i="40"/>
  <c r="M57" i="40"/>
  <c r="I57" i="40"/>
  <c r="H57" i="40"/>
  <c r="G57" i="40"/>
  <c r="F57" i="40"/>
  <c r="AL56" i="40"/>
  <c r="AJ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AJ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U53" i="40"/>
  <c r="T53" i="40"/>
  <c r="S53" i="40"/>
  <c r="R53" i="40"/>
  <c r="Q53" i="40"/>
  <c r="P53" i="40"/>
  <c r="O53" i="40"/>
  <c r="N53" i="40"/>
  <c r="M53" i="40"/>
  <c r="L53" i="40"/>
  <c r="AJ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J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J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J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H47" i="40"/>
  <c r="AG47" i="40"/>
  <c r="AF47" i="40"/>
  <c r="AE47" i="40"/>
  <c r="AE51" i="40" s="1"/>
  <c r="AD47" i="40"/>
  <c r="AD51" i="40" s="1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AL36" i="40" s="1"/>
  <c r="M47" i="40"/>
  <c r="L47" i="40"/>
  <c r="L59" i="40" s="1"/>
  <c r="K47" i="40"/>
  <c r="J47" i="40"/>
  <c r="I47" i="40"/>
  <c r="H47" i="40"/>
  <c r="G47" i="40"/>
  <c r="F47" i="40"/>
  <c r="AL45" i="40"/>
  <c r="AL43" i="40"/>
  <c r="H54" i="40"/>
  <c r="G53" i="40"/>
  <c r="F53" i="40"/>
  <c r="AL39" i="40"/>
  <c r="AL37" i="40"/>
  <c r="AL51" i="40" s="1"/>
  <c r="AL34" i="40"/>
  <c r="AL33" i="40"/>
  <c r="H50" i="40"/>
  <c r="G49" i="40"/>
  <c r="F49" i="40"/>
  <c r="D30" i="40"/>
  <c r="AL24" i="40"/>
  <c r="AL62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6" i="40"/>
  <c r="AJ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2" i="40"/>
  <c r="AJ10" i="40"/>
  <c r="AH10" i="40"/>
  <c r="AG10" i="40"/>
  <c r="AF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L8" i="40"/>
  <c r="D21" i="41" l="1"/>
  <c r="D39" i="41"/>
  <c r="E21" i="41"/>
  <c r="AL114" i="40"/>
  <c r="N59" i="40"/>
  <c r="AL153" i="40"/>
  <c r="AL154" i="40" s="1"/>
  <c r="O59" i="40"/>
  <c r="P59" i="40"/>
  <c r="AD59" i="40"/>
  <c r="AE59" i="40"/>
  <c r="AC59" i="40"/>
  <c r="R59" i="40"/>
  <c r="Q59" i="40"/>
  <c r="J59" i="40"/>
  <c r="J57" i="40"/>
  <c r="K59" i="40"/>
  <c r="L57" i="40"/>
  <c r="AL52" i="40"/>
  <c r="AL64" i="40"/>
  <c r="AL32" i="40"/>
  <c r="AL104" i="40"/>
  <c r="H49" i="40"/>
  <c r="AL115" i="40"/>
  <c r="AL117" i="40"/>
  <c r="AL118" i="40"/>
  <c r="H53" i="40"/>
  <c r="AL18" i="40"/>
  <c r="AL14" i="40"/>
  <c r="AL160" i="40"/>
  <c r="AL161" i="40" s="1"/>
  <c r="AL168" i="40"/>
  <c r="AL173" i="40"/>
  <c r="AN157" i="40"/>
  <c r="AL89" i="40"/>
  <c r="AL78" i="40"/>
  <c r="AL91" i="40"/>
  <c r="AL88" i="40"/>
  <c r="AL180" i="40"/>
  <c r="AL187" i="40"/>
  <c r="AL10" i="40"/>
  <c r="AL48" i="40"/>
  <c r="AL61" i="40"/>
  <c r="AL69" i="40"/>
  <c r="AL68" i="40"/>
  <c r="AL96" i="40"/>
  <c r="AL92" i="40"/>
  <c r="AN163" i="40"/>
  <c r="G161" i="40"/>
  <c r="AL47" i="40"/>
  <c r="F50" i="40"/>
  <c r="F54" i="40"/>
  <c r="AL95" i="40"/>
  <c r="G50" i="40"/>
  <c r="G54" i="40"/>
  <c r="AP34" i="40" l="1"/>
  <c r="AP38" i="40" s="1"/>
  <c r="AP40" i="40" s="1"/>
  <c r="AP35" i="40"/>
  <c r="AL41" i="40"/>
  <c r="AL59" i="40" s="1"/>
  <c r="AN61" i="40"/>
  <c r="AL49" i="40"/>
  <c r="AL94" i="40"/>
  <c r="AL50" i="40"/>
  <c r="AL53" i="40"/>
  <c r="AL54" i="40"/>
  <c r="AL57" i="40" l="1"/>
  <c r="AN57" i="40" s="1"/>
  <c r="AN59" i="40"/>
</calcChain>
</file>

<file path=xl/sharedStrings.xml><?xml version="1.0" encoding="utf-8"?>
<sst xmlns="http://schemas.openxmlformats.org/spreadsheetml/2006/main" count="793" uniqueCount="147">
  <si>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</si>
  <si>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</si>
  <si>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</si>
  <si>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</si>
  <si>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</si>
  <si>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</si>
  <si>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</si>
  <si>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</si>
  <si>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</si>
  <si>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</si>
  <si>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</si>
  <si>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</si>
  <si>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</si>
  <si>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</si>
  <si>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</si>
  <si>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</si>
  <si>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</si>
  <si>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</si>
  <si>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</si>
  <si>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</si>
  <si>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</si>
  <si>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</si>
  <si>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</si>
  <si>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</si>
  <si>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</si>
  <si>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</si>
  <si>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</si>
  <si>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</si>
  <si>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</si>
  <si>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</si>
  <si>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</si>
  <si>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</si>
  <si>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</si>
  <si>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</si>
  <si>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</si>
  <si>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</si>
  <si>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</si>
  <si>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</si>
  <si>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</si>
  <si>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</si>
  <si>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</si>
  <si>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</si>
  <si>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</si>
  <si>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</si>
  <si>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</si>
  <si>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</si>
  <si>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</si>
  <si>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</si>
  <si>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</si>
  <si>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</si>
  <si>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</si>
  <si>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</si>
  <si>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</si>
  <si>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</si>
  <si>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</si>
  <si>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</si>
  <si>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</si>
  <si>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</si>
  <si>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</si>
  <si>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</si>
  <si>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</si>
  <si>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</si>
  <si>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</si>
  <si>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</si>
  <si>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</si>
  <si>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</si>
  <si>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</si>
  <si>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</si>
  <si>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</si>
  <si>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</si>
  <si>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</si>
  <si>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</si>
  <si>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</si>
  <si>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</si>
  <si>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</si>
  <si>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</si>
  <si>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</si>
  <si>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</si>
  <si>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</si>
  <si>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</si>
  <si>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</si>
  <si>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</si>
  <si>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</si>
  <si>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</si>
  <si>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</si>
  <si>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</si>
  <si>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</si>
  <si>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</si>
  <si>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</si>
  <si>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</si>
  <si>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</si>
  <si>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</si>
  <si>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</si>
  <si>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</si>
  <si>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</si>
  <si>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</si>
  <si>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</si>
  <si>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</si>
  <si>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</si>
  <si>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</si>
  <si>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</si>
  <si>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</si>
  <si>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</si>
  <si>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</si>
  <si>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</si>
  <si>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</si>
  <si>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</si>
  <si>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</si>
  <si>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</si>
  <si>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</si>
  <si>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</si>
  <si>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</si>
  <si>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</si>
  <si>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</si>
  <si>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</si>
  <si>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</si>
  <si>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</si>
  <si>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</si>
  <si>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</si>
  <si>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</si>
  <si>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</si>
  <si>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</si>
  <si>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</si>
  <si>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</si>
  <si>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</si>
  <si>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</si>
  <si>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</si>
  <si>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</si>
  <si>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</si>
  <si>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</si>
  <si>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</si>
  <si>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</si>
  <si>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</si>
  <si>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</si>
  <si>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</si>
  <si>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</si>
  <si>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</si>
  <si>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</si>
  <si>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</si>
  <si>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</si>
  <si>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</si>
  <si>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>Januari</t>
  </si>
  <si>
    <t xml:space="preserve">INL 1800 mL </t>
  </si>
  <si>
    <t>Februari</t>
  </si>
  <si>
    <t>Inc. CPO Piping Line -PKS Sei Mangkei</t>
  </si>
  <si>
    <t>Inc. CPO Piping Line -Dryport</t>
  </si>
  <si>
    <t>Inc. CPO Tolling 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</si>
</sst>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(* #,##0.0_);_(* \(#,##0.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89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5" fillId="0" borderId="7" xfId="0" applyFont="1" applyFill="1" applyBorder="1" applyAlignment="1">
      <alignment horizontal="center"/>
    </xf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Fill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166" fontId="3" fillId="0" borderId="7" xfId="1" applyNumberFormat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0" borderId="13" xfId="1" applyNumberFormat="1" applyFont="1" applyFill="1" applyBorder="1"/>
    <xf numFmtId="166" fontId="3" fillId="0" borderId="15" xfId="1" applyNumberFormat="1" applyFont="1" applyFill="1" applyBorder="1"/>
    <xf numFmtId="164" fontId="5" fillId="0" borderId="13" xfId="1" applyNumberFormat="1" applyFont="1" applyFill="1" applyBorder="1"/>
    <xf numFmtId="164" fontId="5" fillId="2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9" xfId="0" applyNumberFormat="1" applyFont="1" applyFill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9" xfId="0" applyNumberFormat="1" applyFont="1" applyBorder="1"/>
    <xf numFmtId="0" fontId="16" fillId="0" borderId="0" xfId="0" applyFont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16" fillId="0" borderId="0" xfId="0" applyFont="1" applyBorder="1"/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NumberFormat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 applyBorder="1"/>
    <xf numFmtId="166" fontId="12" fillId="0" borderId="20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NumberFormat="1" applyFont="1" applyFill="1" applyBorder="1"/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2" borderId="7" xfId="0" applyFont="1" applyFill="1" applyBorder="1" applyAlignment="1">
      <alignment horizontal="center"/>
    </xf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 applyFill="1"/>
    <xf numFmtId="166" fontId="5" fillId="0" borderId="19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9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9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9" xfId="0" applyNumberFormat="1" applyFont="1" applyFill="1" applyBorder="1" applyAlignment="1">
      <alignment vertical="center"/>
    </xf>
    <xf numFmtId="174" fontId="3" fillId="0" borderId="19" xfId="0" applyNumberFormat="1" applyFont="1" applyFill="1" applyBorder="1"/>
    <xf numFmtId="174" fontId="5" fillId="0" borderId="19" xfId="0" applyNumberFormat="1" applyFont="1" applyFill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4" fontId="13" fillId="0" borderId="7" xfId="1" applyNumberFormat="1" applyFont="1" applyFill="1" applyBorder="1"/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4" fontId="4" fillId="0" borderId="7" xfId="1" applyNumberFormat="1" applyFont="1" applyFill="1" applyBorder="1"/>
    <xf numFmtId="166" fontId="3" fillId="5" borderId="13" xfId="1" applyNumberFormat="1" applyFont="1" applyFill="1" applyBorder="1"/>
    <xf numFmtId="0" fontId="14" fillId="0" borderId="19" xfId="0" applyFont="1" applyBorder="1"/>
    <xf numFmtId="177" fontId="3" fillId="0" borderId="19" xfId="0" applyNumberFormat="1" applyFont="1" applyBorder="1"/>
    <xf numFmtId="0" fontId="17" fillId="0" borderId="0" xfId="0" applyFont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NumberFormat="1" applyFont="1" applyFill="1" applyBorder="1"/>
    <xf numFmtId="164" fontId="5" fillId="0" borderId="19" xfId="0" applyNumberFormat="1" applyFont="1" applyBorder="1"/>
    <xf numFmtId="164" fontId="5" fillId="0" borderId="0" xfId="0" applyNumberFormat="1" applyFont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Fill="1" applyBorder="1"/>
    <xf numFmtId="0" fontId="3" fillId="0" borderId="7" xfId="0" quotePrefix="1" applyFont="1" applyFill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/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Fill="1" applyBorder="1"/>
    <xf numFmtId="0" fontId="5" fillId="0" borderId="7" xfId="0" quotePrefix="1" applyFont="1" applyFill="1" applyBorder="1" applyAlignment="1">
      <alignment horizontal="center"/>
    </xf>
    <xf numFmtId="0" fontId="14" fillId="0" borderId="7" xfId="0" quotePrefix="1" applyFont="1" applyFill="1" applyBorder="1"/>
    <xf numFmtId="0" fontId="3" fillId="0" borderId="7" xfId="0" quotePrefix="1" applyFont="1" applyFill="1" applyBorder="1" applyAlignment="1">
      <alignment horizontal="center"/>
    </xf>
    <xf numFmtId="0" fontId="3" fillId="0" borderId="7" xfId="0" quotePrefix="1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/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41" fontId="3" fillId="0" borderId="0" xfId="2" applyFont="1" applyFill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13" xfId="1" applyNumberFormat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4" fontId="3" fillId="0" borderId="9" xfId="1" applyNumberFormat="1" applyFont="1" applyFill="1" applyBorder="1"/>
    <xf numFmtId="175" fontId="13" fillId="0" borderId="7" xfId="1" applyNumberFormat="1" applyFont="1" applyFill="1" applyBorder="1"/>
    <xf numFmtId="43" fontId="3" fillId="2" borderId="0" xfId="0" applyNumberFormat="1" applyFont="1" applyFill="1"/>
    <xf numFmtId="166" fontId="3" fillId="0" borderId="0" xfId="1" applyNumberFormat="1" applyFont="1" applyFill="1"/>
    <xf numFmtId="168" fontId="3" fillId="0" borderId="7" xfId="1" applyNumberFormat="1" applyFont="1" applyFill="1" applyBorder="1"/>
    <xf numFmtId="176" fontId="3" fillId="0" borderId="7" xfId="1" applyNumberFormat="1" applyFont="1" applyFill="1" applyBorder="1"/>
    <xf numFmtId="164" fontId="3" fillId="9" borderId="7" xfId="1" applyNumberFormat="1" applyFont="1" applyFill="1" applyBorder="1"/>
    <xf numFmtId="41" fontId="4" fillId="0" borderId="0" xfId="2" applyFont="1"/>
    <xf numFmtId="179" fontId="3" fillId="0" borderId="7" xfId="1" applyNumberFormat="1" applyFont="1" applyFill="1" applyBorder="1"/>
    <xf numFmtId="166" fontId="5" fillId="0" borderId="9" xfId="1" applyNumberFormat="1" applyFont="1" applyFill="1" applyBorder="1"/>
    <xf numFmtId="41" fontId="3" fillId="2" borderId="7" xfId="2" applyFont="1" applyFill="1" applyBorder="1"/>
    <xf numFmtId="166" fontId="4" fillId="0" borderId="0" xfId="1" applyNumberFormat="1" applyFont="1"/>
    <xf numFmtId="41" fontId="3" fillId="0" borderId="0" xfId="2" applyFont="1"/>
    <xf numFmtId="43" fontId="3" fillId="0" borderId="0" xfId="0" applyNumberFormat="1" applyFont="1"/>
    <xf numFmtId="164" fontId="3" fillId="0" borderId="0" xfId="0" applyNumberFormat="1" applyFont="1" applyFill="1"/>
    <xf numFmtId="166" fontId="4" fillId="0" borderId="0" xfId="0" applyNumberFormat="1" applyFont="1"/>
    <xf numFmtId="41" fontId="3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13" xfId="1" applyNumberFormat="1" applyFont="1" applyFill="1" applyBorder="1" applyAlignment="1">
      <alignment horizontal="center"/>
    </xf>
    <xf numFmtId="164" fontId="3" fillId="2" borderId="7" xfId="1" applyNumberFormat="1" applyFont="1" applyFill="1" applyBorder="1"/>
    <xf numFmtId="164" fontId="3" fillId="8" borderId="9" xfId="1" applyNumberFormat="1" applyFont="1" applyFill="1" applyBorder="1"/>
    <xf numFmtId="168" fontId="13" fillId="0" borderId="7" xfId="2" applyNumberFormat="1" applyFont="1" applyFill="1" applyBorder="1"/>
    <xf numFmtId="166" fontId="13" fillId="0" borderId="7" xfId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7" borderId="7" xfId="2" applyFont="1" applyFill="1" applyBorder="1" applyAlignment="1">
      <alignment horizontal="center"/>
    </xf>
    <xf numFmtId="41" fontId="11" fillId="7" borderId="13" xfId="2" applyFont="1" applyFill="1" applyBorder="1" applyAlignment="1">
      <alignment horizontal="center"/>
    </xf>
    <xf numFmtId="41" fontId="11" fillId="7" borderId="7" xfId="2" applyFont="1" applyFill="1" applyBorder="1" applyAlignment="1">
      <alignment horizontal="center" vertical="center"/>
    </xf>
    <xf numFmtId="178" fontId="3" fillId="2" borderId="0" xfId="0" applyNumberFormat="1" applyFont="1" applyFill="1"/>
    <xf numFmtId="174" fontId="4" fillId="0" borderId="7" xfId="1" applyNumberFormat="1" applyFont="1" applyFill="1" applyBorder="1"/>
    <xf numFmtId="168" fontId="3" fillId="2" borderId="7" xfId="2" applyNumberFormat="1" applyFont="1" applyFill="1" applyBorder="1"/>
    <xf numFmtId="168" fontId="4" fillId="0" borderId="0" xfId="2" applyNumberFormat="1" applyFont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9" fontId="13" fillId="0" borderId="7" xfId="1" applyNumberFormat="1" applyFont="1" applyFill="1" applyBorder="1"/>
    <xf numFmtId="166" fontId="4" fillId="0" borderId="7" xfId="1" applyFont="1" applyFill="1" applyBorder="1"/>
    <xf numFmtId="41" fontId="3" fillId="2" borderId="0" xfId="2" applyFont="1" applyFill="1"/>
    <xf numFmtId="41" fontId="5" fillId="0" borderId="0" xfId="2" applyFont="1"/>
    <xf numFmtId="164" fontId="5" fillId="2" borderId="4" xfId="1" applyNumberFormat="1" applyFont="1" applyFill="1" applyBorder="1" applyAlignment="1">
      <alignment horizontal="right" vertical="center"/>
    </xf>
    <xf numFmtId="0" fontId="5" fillId="5" borderId="7" xfId="0" applyFont="1" applyFill="1" applyBorder="1"/>
    <xf numFmtId="0" fontId="3" fillId="5" borderId="7" xfId="0" applyFont="1" applyFill="1" applyBorder="1"/>
    <xf numFmtId="0" fontId="5" fillId="6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top"/>
    </xf>
    <xf numFmtId="164" fontId="3" fillId="0" borderId="35" xfId="1" applyNumberFormat="1" applyFont="1" applyFill="1" applyBorder="1" applyAlignment="1">
      <alignment horizontal="right" vertical="center"/>
    </xf>
    <xf numFmtId="164" fontId="3" fillId="0" borderId="36" xfId="1" applyNumberFormat="1" applyFont="1" applyFill="1" applyBorder="1" applyAlignment="1">
      <alignment horizontal="right" vertical="center"/>
    </xf>
    <xf numFmtId="166" fontId="7" fillId="0" borderId="37" xfId="1" applyNumberFormat="1" applyFont="1" applyFill="1" applyBorder="1" applyAlignment="1">
      <alignment horizontal="right" vertical="center"/>
    </xf>
    <xf numFmtId="166" fontId="7" fillId="0" borderId="36" xfId="1" applyNumberFormat="1" applyFont="1" applyFill="1" applyBorder="1" applyAlignment="1">
      <alignment horizontal="right" vertical="center"/>
    </xf>
    <xf numFmtId="164" fontId="5" fillId="0" borderId="33" xfId="1" applyNumberFormat="1" applyFont="1" applyFill="1" applyBorder="1" applyAlignment="1">
      <alignment horizontal="right" vertical="center"/>
    </xf>
    <xf numFmtId="0" fontId="5" fillId="0" borderId="38" xfId="0" applyFont="1" applyBorder="1" applyAlignment="1">
      <alignment horizontal="center"/>
    </xf>
    <xf numFmtId="164" fontId="3" fillId="5" borderId="35" xfId="1" applyNumberFormat="1" applyFont="1" applyFill="1" applyBorder="1"/>
    <xf numFmtId="0" fontId="5" fillId="0" borderId="34" xfId="0" applyFont="1" applyBorder="1" applyAlignment="1">
      <alignment horizontal="center"/>
    </xf>
    <xf numFmtId="164" fontId="3" fillId="0" borderId="35" xfId="1" applyNumberFormat="1" applyFont="1" applyFill="1" applyBorder="1"/>
    <xf numFmtId="164" fontId="3" fillId="0" borderId="36" xfId="1" applyNumberFormat="1" applyFont="1" applyFill="1" applyBorder="1"/>
    <xf numFmtId="0" fontId="5" fillId="0" borderId="34" xfId="0" applyFont="1" applyFill="1" applyBorder="1" applyAlignment="1">
      <alignment horizontal="center"/>
    </xf>
    <xf numFmtId="164" fontId="3" fillId="8" borderId="36" xfId="1" applyNumberFormat="1" applyFont="1" applyFill="1" applyBorder="1"/>
    <xf numFmtId="0" fontId="9" fillId="0" borderId="34" xfId="0" applyFont="1" applyFill="1" applyBorder="1" applyAlignment="1">
      <alignment horizontal="center"/>
    </xf>
    <xf numFmtId="168" fontId="3" fillId="0" borderId="36" xfId="2" applyNumberFormat="1" applyFont="1" applyFill="1" applyBorder="1"/>
    <xf numFmtId="0" fontId="3" fillId="0" borderId="34" xfId="0" applyFont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164" fontId="5" fillId="0" borderId="35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164" fontId="3" fillId="9" borderId="36" xfId="1" applyNumberFormat="1" applyFont="1" applyFill="1" applyBorder="1" applyAlignment="1">
      <alignment horizontal="center" vertical="center"/>
    </xf>
    <xf numFmtId="166" fontId="3" fillId="0" borderId="36" xfId="1" applyFont="1" applyFill="1" applyBorder="1"/>
    <xf numFmtId="166" fontId="3" fillId="0" borderId="36" xfId="1" applyNumberFormat="1" applyFont="1" applyFill="1" applyBorder="1"/>
    <xf numFmtId="164" fontId="3" fillId="0" borderId="39" xfId="1" applyNumberFormat="1" applyFont="1" applyFill="1" applyBorder="1"/>
    <xf numFmtId="166" fontId="3" fillId="0" borderId="40" xfId="1" applyNumberFormat="1" applyFont="1" applyFill="1" applyBorder="1"/>
    <xf numFmtId="0" fontId="3" fillId="0" borderId="41" xfId="0" applyFont="1" applyBorder="1" applyAlignment="1">
      <alignment horizontal="center"/>
    </xf>
    <xf numFmtId="169" fontId="3" fillId="0" borderId="36" xfId="1" applyNumberFormat="1" applyFont="1" applyFill="1" applyBorder="1"/>
    <xf numFmtId="0" fontId="5" fillId="2" borderId="38" xfId="0" applyFont="1" applyFill="1" applyBorder="1" applyAlignment="1">
      <alignment horizontal="center"/>
    </xf>
    <xf numFmtId="166" fontId="12" fillId="0" borderId="35" xfId="1" applyFont="1" applyFill="1" applyBorder="1"/>
    <xf numFmtId="0" fontId="3" fillId="2" borderId="34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64" fontId="5" fillId="0" borderId="36" xfId="1" applyNumberFormat="1" applyFont="1" applyFill="1" applyBorder="1"/>
    <xf numFmtId="0" fontId="3" fillId="0" borderId="34" xfId="0" applyFont="1" applyFill="1" applyBorder="1" applyAlignment="1">
      <alignment horizontal="center" vertical="center"/>
    </xf>
    <xf numFmtId="164" fontId="3" fillId="0" borderId="36" xfId="1" applyNumberFormat="1" applyFont="1" applyFill="1" applyBorder="1" applyAlignment="1">
      <alignment vertical="center"/>
    </xf>
    <xf numFmtId="164" fontId="3" fillId="0" borderId="42" xfId="1" applyNumberFormat="1" applyFont="1" applyFill="1" applyBorder="1" applyAlignment="1">
      <alignment wrapText="1"/>
    </xf>
    <xf numFmtId="164" fontId="3" fillId="0" borderId="37" xfId="1" applyNumberFormat="1" applyFont="1" applyFill="1" applyBorder="1" applyAlignment="1">
      <alignment vertical="center"/>
    </xf>
    <xf numFmtId="166" fontId="5" fillId="0" borderId="36" xfId="1" applyNumberFormat="1" applyFont="1" applyFill="1" applyBorder="1"/>
    <xf numFmtId="174" fontId="13" fillId="0" borderId="36" xfId="1" applyNumberFormat="1" applyFont="1" applyFill="1" applyBorder="1"/>
    <xf numFmtId="176" fontId="13" fillId="0" borderId="36" xfId="1" applyNumberFormat="1" applyFont="1" applyFill="1" applyBorder="1"/>
    <xf numFmtId="174" fontId="3" fillId="0" borderId="36" xfId="1" applyNumberFormat="1" applyFont="1" applyFill="1" applyBorder="1"/>
    <xf numFmtId="0" fontId="5" fillId="0" borderId="41" xfId="0" applyFont="1" applyBorder="1" applyAlignment="1">
      <alignment horizontal="center"/>
    </xf>
    <xf numFmtId="174" fontId="5" fillId="0" borderId="37" xfId="1" applyNumberFormat="1" applyFont="1" applyFill="1" applyBorder="1"/>
    <xf numFmtId="174" fontId="5" fillId="5" borderId="36" xfId="1" applyNumberFormat="1" applyFont="1" applyFill="1" applyBorder="1"/>
    <xf numFmtId="166" fontId="3" fillId="5" borderId="35" xfId="1" applyNumberFormat="1" applyFont="1" applyFill="1" applyBorder="1"/>
    <xf numFmtId="166" fontId="3" fillId="0" borderId="36" xfId="1" applyNumberFormat="1" applyFont="1" applyFill="1" applyBorder="1" applyAlignment="1">
      <alignment vertical="center"/>
    </xf>
    <xf numFmtId="0" fontId="5" fillId="2" borderId="34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44" xfId="0" quotePrefix="1" applyFont="1" applyFill="1" applyBorder="1"/>
    <xf numFmtId="0" fontId="5" fillId="7" borderId="44" xfId="0" applyFont="1" applyFill="1" applyBorder="1" applyAlignment="1">
      <alignment horizontal="center"/>
    </xf>
    <xf numFmtId="0" fontId="5" fillId="2" borderId="44" xfId="0" quotePrefix="1" applyFont="1" applyFill="1" applyBorder="1" applyAlignment="1">
      <alignment horizontal="center"/>
    </xf>
    <xf numFmtId="164" fontId="5" fillId="0" borderId="44" xfId="1" applyNumberFormat="1" applyFont="1" applyFill="1" applyBorder="1"/>
    <xf numFmtId="164" fontId="5" fillId="0" borderId="45" xfId="1" applyNumberFormat="1" applyFont="1" applyFill="1" applyBorder="1"/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5" fillId="0" borderId="0" xfId="0" applyNumberFormat="1" applyFont="1" applyFill="1"/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O191"/>
  <sheetViews>
    <sheetView showGridLines="0" topLeftCell="A4" zoomScale="80" zoomScaleNormal="80" workbookViewId="0">
      <pane xSplit="5" ySplit="3" topLeftCell="F7" activePane="bottomRight" state="frozen"/>
      <selection pane="topRight"/>
      <selection pane="bottomLeft"/>
      <selection pane="bottomRight" activeCell="BZ16" sqref="BZ16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0.7109375" style="3" customWidth="1"/>
    <col min="4" max="4" width="14" style="3" customWidth="1"/>
    <col min="5" max="5" width="8.140625" style="3" bestFit="1" customWidth="1"/>
    <col min="6" max="23" width="14" style="3" customWidth="1"/>
    <col min="24" max="25" width="13.7109375" style="3" bestFit="1" customWidth="1"/>
    <col min="26" max="27" width="14.5703125" style="3" customWidth="1"/>
    <col min="28" max="32" width="13.7109375" style="3" bestFit="1" customWidth="1"/>
    <col min="33" max="34" width="15.140625" style="3" customWidth="1"/>
    <col min="35" max="35" width="13.7109375" style="3" bestFit="1" customWidth="1"/>
    <col min="36" max="36" width="13.7109375" style="3" customWidth="1"/>
    <col min="37" max="37" width="9.42578125" style="3" customWidth="1"/>
    <col min="38" max="38" width="19.28515625" style="3" bestFit="1" customWidth="1"/>
    <col min="39" max="39" width="13.7109375" style="3" bestFit="1" customWidth="1"/>
    <col min="40" max="40" width="11.28515625" style="33" bestFit="1" customWidth="1"/>
    <col min="41" max="41" width="7" style="3" hidden="1" customWidth="1"/>
    <col min="42" max="42" width="9.42578125" style="3" hidden="1" customWidth="1"/>
    <col min="43" max="45" width="11.28515625" style="3" hidden="1" customWidth="1"/>
    <col min="46" max="46" width="7" style="3" hidden="1" customWidth="1"/>
    <col min="47" max="50" width="11.28515625" style="3" hidden="1" customWidth="1"/>
    <col min="51" max="76" width="8.140625" style="3" hidden="1" customWidth="1"/>
    <col min="77" max="77" width="18.28515625" style="3" hidden="1" customWidth="1"/>
    <col min="78" max="78" width="15" style="3" customWidth="1"/>
    <col min="79" max="95" width="8.140625" style="3" customWidth="1"/>
    <col min="96" max="15090" width="9.140625" style="3"/>
    <col min="15091" max="15092" width="9" style="3"/>
    <col min="15093" max="15094" width="9.140625"/>
  </cols>
  <sheetData>
    <row r="1" spans="2:38">
      <c r="B1" s="34"/>
    </row>
    <row r="2" spans="2:38" ht="18">
      <c r="B2" s="365" t="s">
        <v>0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5"/>
    </row>
    <row r="3" spans="2:38">
      <c r="B3" s="36"/>
    </row>
    <row r="4" spans="2:38" ht="15.75" thickBot="1">
      <c r="C4" s="37"/>
      <c r="D4" s="33"/>
      <c r="Z4" s="115"/>
      <c r="AB4" s="115"/>
    </row>
    <row r="5" spans="2:38">
      <c r="B5" s="368" t="s">
        <v>1</v>
      </c>
      <c r="C5" s="368" t="s">
        <v>2</v>
      </c>
      <c r="D5" s="369" t="s">
        <v>3</v>
      </c>
      <c r="E5" s="371" t="s">
        <v>4</v>
      </c>
      <c r="F5" s="366" t="s">
        <v>141</v>
      </c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  <c r="AA5" s="367"/>
      <c r="AB5" s="367"/>
      <c r="AC5" s="367"/>
      <c r="AD5" s="367"/>
      <c r="AE5" s="367"/>
      <c r="AF5" s="367"/>
      <c r="AG5" s="367"/>
      <c r="AH5" s="367"/>
      <c r="AI5" s="367"/>
      <c r="AJ5" s="367"/>
      <c r="AL5" s="363" t="s">
        <v>5</v>
      </c>
    </row>
    <row r="6" spans="2:38">
      <c r="B6" s="368"/>
      <c r="C6" s="368"/>
      <c r="D6" s="370"/>
      <c r="E6" s="372"/>
      <c r="F6" s="38">
        <v>1</v>
      </c>
      <c r="G6" s="38">
        <v>2</v>
      </c>
      <c r="H6" s="38">
        <v>3</v>
      </c>
      <c r="I6" s="38">
        <v>4</v>
      </c>
      <c r="J6" s="38">
        <v>5</v>
      </c>
      <c r="K6" s="38">
        <v>6</v>
      </c>
      <c r="L6" s="38">
        <v>7</v>
      </c>
      <c r="M6" s="38">
        <v>8</v>
      </c>
      <c r="N6" s="38">
        <v>9</v>
      </c>
      <c r="O6" s="38">
        <v>10</v>
      </c>
      <c r="P6" s="38">
        <v>11</v>
      </c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  <c r="X6" s="38">
        <v>19</v>
      </c>
      <c r="Y6" s="38">
        <v>20</v>
      </c>
      <c r="Z6" s="38">
        <v>21</v>
      </c>
      <c r="AA6" s="38">
        <v>22</v>
      </c>
      <c r="AB6" s="38">
        <v>23</v>
      </c>
      <c r="AC6" s="38">
        <v>24</v>
      </c>
      <c r="AD6" s="38">
        <v>25</v>
      </c>
      <c r="AE6" s="38">
        <v>26</v>
      </c>
      <c r="AF6" s="38">
        <v>27</v>
      </c>
      <c r="AG6" s="38">
        <v>28</v>
      </c>
      <c r="AH6" s="38">
        <v>29</v>
      </c>
      <c r="AI6" s="38">
        <v>30</v>
      </c>
      <c r="AJ6" s="38">
        <v>31</v>
      </c>
      <c r="AL6" s="364"/>
    </row>
    <row r="7" spans="2:38">
      <c r="B7" s="39">
        <v>1</v>
      </c>
      <c r="C7" s="40" t="s">
        <v>6</v>
      </c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115"/>
      <c r="AL7" s="116" t="s">
        <v>7</v>
      </c>
    </row>
    <row r="8" spans="2:38">
      <c r="B8" s="39"/>
      <c r="C8" s="44" t="s">
        <v>8</v>
      </c>
      <c r="D8" s="45"/>
      <c r="E8" s="46" t="s">
        <v>9</v>
      </c>
      <c r="F8" s="47">
        <v>0</v>
      </c>
      <c r="G8" s="47">
        <v>0</v>
      </c>
      <c r="H8" s="47">
        <v>0</v>
      </c>
      <c r="I8" s="47">
        <v>337860</v>
      </c>
      <c r="J8" s="47">
        <v>1051860</v>
      </c>
      <c r="K8" s="47">
        <v>1410140</v>
      </c>
      <c r="L8" s="47">
        <v>1408250</v>
      </c>
      <c r="M8" s="47">
        <v>1173300</v>
      </c>
      <c r="N8" s="47">
        <v>346130</v>
      </c>
      <c r="O8" s="47">
        <v>1092470</v>
      </c>
      <c r="P8" s="47">
        <v>1182310</v>
      </c>
      <c r="Q8" s="47">
        <v>857330</v>
      </c>
      <c r="R8" s="47">
        <v>1250330</v>
      </c>
      <c r="S8" s="47">
        <v>898080</v>
      </c>
      <c r="T8" s="47">
        <v>796550</v>
      </c>
      <c r="U8" s="47">
        <v>127880</v>
      </c>
      <c r="V8" s="47">
        <v>828590</v>
      </c>
      <c r="W8" s="47">
        <v>1039450</v>
      </c>
      <c r="X8" s="47">
        <v>1013990</v>
      </c>
      <c r="Y8" s="47">
        <v>891240</v>
      </c>
      <c r="Z8" s="47">
        <v>1862270</v>
      </c>
      <c r="AA8" s="47">
        <v>1261810</v>
      </c>
      <c r="AB8" s="47">
        <v>1066340</v>
      </c>
      <c r="AC8" s="47">
        <v>978460</v>
      </c>
      <c r="AD8" s="47">
        <v>1631710</v>
      </c>
      <c r="AE8" s="47">
        <v>1563130</v>
      </c>
      <c r="AF8" s="47">
        <v>1359550</v>
      </c>
      <c r="AG8" s="47">
        <v>1714710</v>
      </c>
      <c r="AH8" s="47">
        <v>1510610</v>
      </c>
      <c r="AI8" s="47">
        <v>596200</v>
      </c>
      <c r="AJ8" s="47">
        <v>1194440</v>
      </c>
      <c r="AK8" s="115"/>
      <c r="AL8" s="117">
        <f>SUM(F8:AJ8)</f>
        <v>30444990</v>
      </c>
    </row>
    <row r="9" spans="2:38">
      <c r="B9" s="39"/>
      <c r="C9" s="44" t="s">
        <v>10</v>
      </c>
      <c r="D9" s="45"/>
      <c r="E9" s="46" t="s">
        <v>9</v>
      </c>
      <c r="F9" s="47">
        <v>0</v>
      </c>
      <c r="G9" s="47">
        <v>0</v>
      </c>
      <c r="H9" s="47">
        <v>0</v>
      </c>
      <c r="I9" s="47">
        <v>338080</v>
      </c>
      <c r="J9" s="47">
        <v>1050140</v>
      </c>
      <c r="K9" s="47">
        <v>1408760</v>
      </c>
      <c r="L9" s="47">
        <v>1406760</v>
      </c>
      <c r="M9" s="47">
        <v>1172090</v>
      </c>
      <c r="N9" s="47">
        <v>345800</v>
      </c>
      <c r="O9" s="47">
        <v>1091340</v>
      </c>
      <c r="P9" s="47">
        <v>1181110</v>
      </c>
      <c r="Q9" s="47">
        <v>856880</v>
      </c>
      <c r="R9" s="47">
        <v>1249200</v>
      </c>
      <c r="S9" s="47">
        <v>897560</v>
      </c>
      <c r="T9" s="47">
        <v>795630</v>
      </c>
      <c r="U9" s="47">
        <v>127750</v>
      </c>
      <c r="V9" s="47">
        <v>827640</v>
      </c>
      <c r="W9" s="47">
        <v>1038620</v>
      </c>
      <c r="X9" s="47">
        <v>1012620</v>
      </c>
      <c r="Y9" s="47">
        <v>890150</v>
      </c>
      <c r="Z9" s="47">
        <v>1859760</v>
      </c>
      <c r="AA9" s="47">
        <v>1260120</v>
      </c>
      <c r="AB9" s="47">
        <v>1064760</v>
      </c>
      <c r="AC9" s="47">
        <v>977720</v>
      </c>
      <c r="AD9" s="47">
        <v>1630430</v>
      </c>
      <c r="AE9" s="47">
        <v>1562580</v>
      </c>
      <c r="AF9" s="47">
        <v>1358120</v>
      </c>
      <c r="AG9" s="47">
        <v>1712100</v>
      </c>
      <c r="AH9" s="47">
        <v>1509150</v>
      </c>
      <c r="AI9" s="47">
        <v>595770</v>
      </c>
      <c r="AJ9" s="47">
        <v>1192890</v>
      </c>
      <c r="AK9" s="115"/>
      <c r="AL9" s="117">
        <f>SUM(F9:AJ9)</f>
        <v>30413530</v>
      </c>
    </row>
    <row r="10" spans="2:38">
      <c r="B10" s="39"/>
      <c r="C10" s="48" t="s">
        <v>11</v>
      </c>
      <c r="D10" s="49"/>
      <c r="E10" s="50" t="s">
        <v>12</v>
      </c>
      <c r="F10" s="51" t="e">
        <f t="shared" ref="F10:AJ10" si="0">((F9-F8)/F8)*100</f>
        <v>#DIV/0!</v>
      </c>
      <c r="G10" s="51" t="e">
        <f t="shared" si="0"/>
        <v>#DIV/0!</v>
      </c>
      <c r="H10" s="51" t="e">
        <f t="shared" si="0"/>
        <v>#DIV/0!</v>
      </c>
      <c r="I10" s="51">
        <f t="shared" si="0"/>
        <v>6.5115728408216417E-2</v>
      </c>
      <c r="J10" s="51">
        <f t="shared" si="0"/>
        <v>-0.16351986005742208</v>
      </c>
      <c r="K10" s="51">
        <f t="shared" si="0"/>
        <v>-9.7862623569290985E-2</v>
      </c>
      <c r="L10" s="51">
        <f t="shared" si="0"/>
        <v>-0.10580507722350435</v>
      </c>
      <c r="M10" s="51">
        <f t="shared" si="0"/>
        <v>-0.10312792977073212</v>
      </c>
      <c r="N10" s="51">
        <f t="shared" si="0"/>
        <v>-9.5339901193193299E-2</v>
      </c>
      <c r="O10" s="51">
        <f t="shared" si="0"/>
        <v>-0.10343533460873068</v>
      </c>
      <c r="P10" s="51">
        <f t="shared" si="0"/>
        <v>-0.10149622349468414</v>
      </c>
      <c r="Q10" s="51">
        <f t="shared" si="0"/>
        <v>-5.2488540002099536E-2</v>
      </c>
      <c r="R10" s="51">
        <f t="shared" si="0"/>
        <v>-9.0376140698855509E-2</v>
      </c>
      <c r="S10" s="51">
        <f t="shared" si="0"/>
        <v>-5.7901300552289328E-2</v>
      </c>
      <c r="T10" s="51">
        <f t="shared" si="0"/>
        <v>-0.11549808549369155</v>
      </c>
      <c r="U10" s="51">
        <f t="shared" si="0"/>
        <v>-0.10165780419142947</v>
      </c>
      <c r="V10" s="51">
        <f t="shared" si="0"/>
        <v>-0.11465260261407935</v>
      </c>
      <c r="W10" s="51">
        <f t="shared" si="0"/>
        <v>-7.984992063110298E-2</v>
      </c>
      <c r="X10" s="51">
        <f t="shared" si="0"/>
        <v>-0.13510981370624958</v>
      </c>
      <c r="Y10" s="51">
        <f t="shared" si="0"/>
        <v>-0.12230151249943899</v>
      </c>
      <c r="Z10" s="51">
        <f t="shared" si="0"/>
        <v>-0.13478174485976793</v>
      </c>
      <c r="AA10" s="51">
        <f t="shared" si="0"/>
        <v>-0.13393458603117744</v>
      </c>
      <c r="AB10" s="51">
        <f t="shared" si="0"/>
        <v>-0.14817037717801076</v>
      </c>
      <c r="AC10" s="51">
        <f t="shared" si="0"/>
        <v>-7.5629049731210263E-2</v>
      </c>
      <c r="AD10" s="51">
        <f t="shared" si="0"/>
        <v>-7.8445311973328602E-2</v>
      </c>
      <c r="AE10" s="51">
        <f>((AE9-AE8)/AE8)*100</f>
        <v>-3.5185813080166078E-2</v>
      </c>
      <c r="AF10" s="51">
        <f t="shared" si="0"/>
        <v>-0.10518186164539738</v>
      </c>
      <c r="AG10" s="51">
        <f t="shared" si="0"/>
        <v>-0.15221232744895638</v>
      </c>
      <c r="AH10" s="51">
        <f t="shared" si="0"/>
        <v>-9.6649697804198312E-2</v>
      </c>
      <c r="AI10" s="51">
        <f t="shared" ref="AI10" si="1">((AI9-AI8)/AI8)*100</f>
        <v>-7.2123448507212348E-2</v>
      </c>
      <c r="AJ10" s="51">
        <f t="shared" si="0"/>
        <v>-0.12976792471785942</v>
      </c>
      <c r="AK10" s="115"/>
      <c r="AL10" s="118">
        <f>((AL9-AL8)/AL8)*100</f>
        <v>-0.10333391470977654</v>
      </c>
    </row>
    <row r="11" spans="2:38">
      <c r="B11" s="39"/>
      <c r="C11" s="40" t="s">
        <v>13</v>
      </c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115"/>
      <c r="AL11" s="116" t="s">
        <v>7</v>
      </c>
    </row>
    <row r="12" spans="2:38">
      <c r="B12" s="39"/>
      <c r="C12" s="44" t="s">
        <v>14</v>
      </c>
      <c r="D12" s="45"/>
      <c r="E12" s="46" t="s">
        <v>9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305725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555332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234703</v>
      </c>
      <c r="AI12" s="47">
        <v>0</v>
      </c>
      <c r="AJ12" s="47">
        <v>399114</v>
      </c>
      <c r="AK12" s="115"/>
      <c r="AL12" s="117">
        <f>SUM(F12:AJ12)</f>
        <v>1494874</v>
      </c>
    </row>
    <row r="13" spans="2:38">
      <c r="B13" s="39"/>
      <c r="C13" s="44" t="s">
        <v>15</v>
      </c>
      <c r="D13" s="45"/>
      <c r="E13" s="46" t="s">
        <v>9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305503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556528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236855</v>
      </c>
      <c r="AI13" s="47">
        <v>0</v>
      </c>
      <c r="AJ13" s="47">
        <v>406481</v>
      </c>
      <c r="AK13" s="115"/>
      <c r="AL13" s="117">
        <f>SUM(F13:AJ13)</f>
        <v>1505367</v>
      </c>
    </row>
    <row r="14" spans="2:38">
      <c r="B14" s="39"/>
      <c r="C14" s="48" t="s">
        <v>16</v>
      </c>
      <c r="D14" s="49"/>
      <c r="E14" s="50" t="s">
        <v>12</v>
      </c>
      <c r="F14" s="51" t="e">
        <f t="shared" ref="F14:AJ14" si="2">((F13-F12)/F12)*100</f>
        <v>#DIV/0!</v>
      </c>
      <c r="G14" s="51" t="e">
        <f t="shared" si="2"/>
        <v>#DIV/0!</v>
      </c>
      <c r="H14" s="51" t="e">
        <f t="shared" si="2"/>
        <v>#DIV/0!</v>
      </c>
      <c r="I14" s="51" t="e">
        <f t="shared" si="2"/>
        <v>#DIV/0!</v>
      </c>
      <c r="J14" s="51" t="e">
        <f t="shared" si="2"/>
        <v>#DIV/0!</v>
      </c>
      <c r="K14" s="51" t="e">
        <f t="shared" si="2"/>
        <v>#DIV/0!</v>
      </c>
      <c r="L14" s="51" t="e">
        <f t="shared" si="2"/>
        <v>#DIV/0!</v>
      </c>
      <c r="M14" s="51" t="e">
        <f t="shared" si="2"/>
        <v>#DIV/0!</v>
      </c>
      <c r="N14" s="51" t="e">
        <f t="shared" si="2"/>
        <v>#DIV/0!</v>
      </c>
      <c r="O14" s="51" t="e">
        <f t="shared" si="2"/>
        <v>#DIV/0!</v>
      </c>
      <c r="P14" s="51" t="e">
        <f t="shared" si="2"/>
        <v>#DIV/0!</v>
      </c>
      <c r="Q14" s="51" t="e">
        <f t="shared" si="2"/>
        <v>#DIV/0!</v>
      </c>
      <c r="R14" s="51" t="e">
        <f t="shared" si="2"/>
        <v>#DIV/0!</v>
      </c>
      <c r="S14" s="51" t="e">
        <f t="shared" si="2"/>
        <v>#DIV/0!</v>
      </c>
      <c r="T14" s="51">
        <f t="shared" si="2"/>
        <v>-7.2614277537002198E-2</v>
      </c>
      <c r="U14" s="51" t="e">
        <f t="shared" si="2"/>
        <v>#DIV/0!</v>
      </c>
      <c r="V14" s="51" t="e">
        <f t="shared" si="2"/>
        <v>#DIV/0!</v>
      </c>
      <c r="W14" s="51" t="e">
        <f t="shared" si="2"/>
        <v>#DIV/0!</v>
      </c>
      <c r="X14" s="51" t="e">
        <f t="shared" si="2"/>
        <v>#DIV/0!</v>
      </c>
      <c r="Y14" s="51" t="e">
        <f t="shared" si="2"/>
        <v>#DIV/0!</v>
      </c>
      <c r="Z14" s="51" t="e">
        <f t="shared" si="2"/>
        <v>#DIV/0!</v>
      </c>
      <c r="AA14" s="51">
        <f t="shared" si="2"/>
        <v>0.21536666354541067</v>
      </c>
      <c r="AB14" s="51" t="e">
        <f t="shared" si="2"/>
        <v>#DIV/0!</v>
      </c>
      <c r="AC14" s="51" t="e">
        <f t="shared" si="2"/>
        <v>#DIV/0!</v>
      </c>
      <c r="AD14" s="51" t="e">
        <f t="shared" si="2"/>
        <v>#DIV/0!</v>
      </c>
      <c r="AE14" s="51" t="e">
        <f t="shared" si="2"/>
        <v>#DIV/0!</v>
      </c>
      <c r="AF14" s="51" t="e">
        <f t="shared" si="2"/>
        <v>#DIV/0!</v>
      </c>
      <c r="AG14" s="51" t="e">
        <f t="shared" si="2"/>
        <v>#DIV/0!</v>
      </c>
      <c r="AH14" s="51">
        <f t="shared" si="2"/>
        <v>0.91690349079474909</v>
      </c>
      <c r="AI14" s="51" t="e">
        <f t="shared" ref="AI14" si="3">((AI13-AI12)/AI12)*100</f>
        <v>#DIV/0!</v>
      </c>
      <c r="AJ14" s="51">
        <f t="shared" si="2"/>
        <v>1.8458385323491533</v>
      </c>
      <c r="AK14" s="115"/>
      <c r="AL14" s="118">
        <f>((AL13-AL12)/AL12)*100</f>
        <v>0.70193206919111573</v>
      </c>
    </row>
    <row r="15" spans="2:38">
      <c r="B15" s="39"/>
      <c r="C15" s="52" t="s">
        <v>17</v>
      </c>
      <c r="D15" s="45"/>
      <c r="E15" s="46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115"/>
      <c r="AL15" s="119" t="s">
        <v>18</v>
      </c>
    </row>
    <row r="16" spans="2:38">
      <c r="B16" s="39"/>
      <c r="C16" s="44" t="s">
        <v>8</v>
      </c>
      <c r="D16" s="45"/>
      <c r="E16" s="46" t="s">
        <v>9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34460</v>
      </c>
      <c r="AC16" s="47">
        <v>36310</v>
      </c>
      <c r="AD16" s="47">
        <v>65600</v>
      </c>
      <c r="AE16" s="47">
        <v>27950</v>
      </c>
      <c r="AF16" s="47">
        <v>36370</v>
      </c>
      <c r="AG16" s="47">
        <v>59410</v>
      </c>
      <c r="AH16" s="47">
        <v>109670</v>
      </c>
      <c r="AI16" s="47">
        <v>81930</v>
      </c>
      <c r="AJ16" s="47">
        <v>0</v>
      </c>
      <c r="AK16" s="115"/>
      <c r="AL16" s="117">
        <f>SUM(F16:AJ16)</f>
        <v>451700</v>
      </c>
    </row>
    <row r="17" spans="1:15140">
      <c r="B17" s="39"/>
      <c r="C17" s="44" t="s">
        <v>10</v>
      </c>
      <c r="D17" s="45"/>
      <c r="E17" s="46" t="s">
        <v>9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34250</v>
      </c>
      <c r="AC17" s="47">
        <v>36210</v>
      </c>
      <c r="AD17" s="47">
        <v>65350</v>
      </c>
      <c r="AE17" s="47">
        <v>27820</v>
      </c>
      <c r="AF17" s="47">
        <v>36470</v>
      </c>
      <c r="AG17" s="47">
        <v>59230</v>
      </c>
      <c r="AH17" s="47">
        <v>109390</v>
      </c>
      <c r="AI17" s="47">
        <v>81870</v>
      </c>
      <c r="AJ17" s="47">
        <v>0</v>
      </c>
      <c r="AK17" s="115"/>
      <c r="AL17" s="117">
        <f>SUM(F17:AJ17)</f>
        <v>450590</v>
      </c>
    </row>
    <row r="18" spans="1:15140">
      <c r="B18" s="39"/>
      <c r="C18" s="44" t="s">
        <v>11</v>
      </c>
      <c r="D18" s="45"/>
      <c r="E18" s="46" t="s">
        <v>12</v>
      </c>
      <c r="F18" s="53" t="e">
        <f t="shared" ref="F18:AJ18" si="4">((F17-F16)/F16)*100</f>
        <v>#DIV/0!</v>
      </c>
      <c r="G18" s="53" t="e">
        <f t="shared" si="4"/>
        <v>#DIV/0!</v>
      </c>
      <c r="H18" s="53" t="e">
        <f t="shared" si="4"/>
        <v>#DIV/0!</v>
      </c>
      <c r="I18" s="53" t="e">
        <f t="shared" si="4"/>
        <v>#DIV/0!</v>
      </c>
      <c r="J18" s="53" t="e">
        <f t="shared" si="4"/>
        <v>#DIV/0!</v>
      </c>
      <c r="K18" s="53" t="e">
        <f t="shared" si="4"/>
        <v>#DIV/0!</v>
      </c>
      <c r="L18" s="53" t="e">
        <f t="shared" si="4"/>
        <v>#DIV/0!</v>
      </c>
      <c r="M18" s="53" t="e">
        <f t="shared" si="4"/>
        <v>#DIV/0!</v>
      </c>
      <c r="N18" s="53" t="e">
        <f t="shared" si="4"/>
        <v>#DIV/0!</v>
      </c>
      <c r="O18" s="53" t="e">
        <f t="shared" si="4"/>
        <v>#DIV/0!</v>
      </c>
      <c r="P18" s="53" t="e">
        <f t="shared" si="4"/>
        <v>#DIV/0!</v>
      </c>
      <c r="Q18" s="53" t="e">
        <f t="shared" si="4"/>
        <v>#DIV/0!</v>
      </c>
      <c r="R18" s="53" t="e">
        <f t="shared" si="4"/>
        <v>#DIV/0!</v>
      </c>
      <c r="S18" s="53" t="e">
        <f t="shared" si="4"/>
        <v>#DIV/0!</v>
      </c>
      <c r="T18" s="53" t="e">
        <f t="shared" si="4"/>
        <v>#DIV/0!</v>
      </c>
      <c r="U18" s="53" t="e">
        <f t="shared" si="4"/>
        <v>#DIV/0!</v>
      </c>
      <c r="V18" s="53" t="e">
        <f t="shared" si="4"/>
        <v>#DIV/0!</v>
      </c>
      <c r="W18" s="53" t="e">
        <f t="shared" si="4"/>
        <v>#DIV/0!</v>
      </c>
      <c r="X18" s="53" t="e">
        <f t="shared" si="4"/>
        <v>#DIV/0!</v>
      </c>
      <c r="Y18" s="53" t="e">
        <f t="shared" si="4"/>
        <v>#DIV/0!</v>
      </c>
      <c r="Z18" s="53" t="e">
        <f t="shared" si="4"/>
        <v>#DIV/0!</v>
      </c>
      <c r="AA18" s="53" t="e">
        <f t="shared" si="4"/>
        <v>#DIV/0!</v>
      </c>
      <c r="AB18" s="53">
        <f t="shared" si="4"/>
        <v>-0.60940220545560064</v>
      </c>
      <c r="AC18" s="53">
        <f t="shared" si="4"/>
        <v>-0.27540622418066646</v>
      </c>
      <c r="AD18" s="53">
        <f t="shared" si="4"/>
        <v>-0.38109756097560976</v>
      </c>
      <c r="AE18" s="53">
        <f t="shared" si="4"/>
        <v>-0.46511627906976744</v>
      </c>
      <c r="AF18" s="53">
        <f t="shared" si="4"/>
        <v>0.27495188342040144</v>
      </c>
      <c r="AG18" s="53">
        <f t="shared" si="4"/>
        <v>-0.30297929641474497</v>
      </c>
      <c r="AH18" s="53">
        <f t="shared" si="4"/>
        <v>-0.25531138871158932</v>
      </c>
      <c r="AI18" s="53">
        <f t="shared" ref="AI18" si="5">((AI17-AI16)/AI16)*100</f>
        <v>-7.3233247894544135E-2</v>
      </c>
      <c r="AJ18" s="53" t="e">
        <f t="shared" si="4"/>
        <v>#DIV/0!</v>
      </c>
      <c r="AK18" s="120"/>
      <c r="AL18" s="121">
        <f>((AL17-AL16)/AL16)*100</f>
        <v>-0.24573832189506312</v>
      </c>
    </row>
    <row r="19" spans="1:15140">
      <c r="B19" s="39"/>
      <c r="C19" s="54" t="s">
        <v>19</v>
      </c>
      <c r="D19" s="55"/>
      <c r="E19" s="56" t="s">
        <v>9</v>
      </c>
      <c r="F19" s="57">
        <f t="shared" ref="F19:AA19" si="6">SUM(F9,F13,F17)</f>
        <v>0</v>
      </c>
      <c r="G19" s="57">
        <f t="shared" si="6"/>
        <v>0</v>
      </c>
      <c r="H19" s="57">
        <f t="shared" si="6"/>
        <v>0</v>
      </c>
      <c r="I19" s="57">
        <f t="shared" si="6"/>
        <v>338080</v>
      </c>
      <c r="J19" s="57">
        <f t="shared" si="6"/>
        <v>1050140</v>
      </c>
      <c r="K19" s="57">
        <f t="shared" si="6"/>
        <v>1408760</v>
      </c>
      <c r="L19" s="57">
        <f t="shared" si="6"/>
        <v>1406760</v>
      </c>
      <c r="M19" s="57">
        <f t="shared" si="6"/>
        <v>1172090</v>
      </c>
      <c r="N19" s="57">
        <f t="shared" si="6"/>
        <v>345800</v>
      </c>
      <c r="O19" s="57">
        <f t="shared" si="6"/>
        <v>1091340</v>
      </c>
      <c r="P19" s="57">
        <f t="shared" si="6"/>
        <v>1181110</v>
      </c>
      <c r="Q19" s="57">
        <f t="shared" si="6"/>
        <v>856880</v>
      </c>
      <c r="R19" s="57">
        <f t="shared" si="6"/>
        <v>1249200</v>
      </c>
      <c r="S19" s="57">
        <f t="shared" si="6"/>
        <v>897560</v>
      </c>
      <c r="T19" s="57">
        <f t="shared" si="6"/>
        <v>1101133</v>
      </c>
      <c r="U19" s="57">
        <f t="shared" si="6"/>
        <v>127750</v>
      </c>
      <c r="V19" s="57">
        <f t="shared" si="6"/>
        <v>827640</v>
      </c>
      <c r="W19" s="57">
        <f t="shared" si="6"/>
        <v>1038620</v>
      </c>
      <c r="X19" s="57">
        <f t="shared" si="6"/>
        <v>1012620</v>
      </c>
      <c r="Y19" s="57">
        <f t="shared" si="6"/>
        <v>890150</v>
      </c>
      <c r="Z19" s="57">
        <f t="shared" si="6"/>
        <v>1859760</v>
      </c>
      <c r="AA19" s="57">
        <f t="shared" si="6"/>
        <v>1816648</v>
      </c>
      <c r="AB19" s="57">
        <f>SUM(AB9,AB13,AB17)</f>
        <v>1099010</v>
      </c>
      <c r="AC19" s="57">
        <f t="shared" ref="AC19:AJ19" si="7">SUM(AC9,AC13,AC17)</f>
        <v>1013930</v>
      </c>
      <c r="AD19" s="57">
        <f t="shared" si="7"/>
        <v>1695780</v>
      </c>
      <c r="AE19" s="57">
        <f t="shared" si="7"/>
        <v>1590400</v>
      </c>
      <c r="AF19" s="57">
        <f t="shared" si="7"/>
        <v>1394590</v>
      </c>
      <c r="AG19" s="57">
        <f t="shared" si="7"/>
        <v>1771330</v>
      </c>
      <c r="AH19" s="57">
        <f t="shared" si="7"/>
        <v>1855395</v>
      </c>
      <c r="AI19" s="57">
        <f t="shared" si="7"/>
        <v>677640</v>
      </c>
      <c r="AJ19" s="57">
        <f t="shared" si="7"/>
        <v>1599371</v>
      </c>
      <c r="AK19" s="115"/>
      <c r="AL19" s="122">
        <f>SUM(AL9,AL13,AL17)</f>
        <v>32369487</v>
      </c>
      <c r="AM19" s="115"/>
      <c r="AN19" s="33">
        <f>AL19/AL22/1000</f>
        <v>1156.053107142857</v>
      </c>
    </row>
    <row r="20" spans="1:15140">
      <c r="B20" s="58">
        <v>2</v>
      </c>
      <c r="C20" s="40" t="s">
        <v>20</v>
      </c>
      <c r="D20" s="59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111"/>
      <c r="AD20" s="60"/>
      <c r="AE20" s="60"/>
      <c r="AF20" s="60"/>
      <c r="AG20" s="60"/>
      <c r="AH20" s="111"/>
      <c r="AI20" s="111"/>
      <c r="AJ20" s="111"/>
      <c r="AK20" s="115"/>
      <c r="AL20" s="217" t="s">
        <v>21</v>
      </c>
    </row>
    <row r="21" spans="1:15140">
      <c r="B21" s="61"/>
      <c r="C21" s="62" t="s">
        <v>22</v>
      </c>
      <c r="D21" s="41"/>
      <c r="E21" s="42"/>
      <c r="F21" s="63"/>
      <c r="G21" s="257"/>
      <c r="H21" s="63"/>
      <c r="I21" s="63"/>
      <c r="J21" s="108"/>
      <c r="K21" s="63"/>
      <c r="L21" s="63"/>
      <c r="M21" s="63"/>
      <c r="N21" s="63"/>
      <c r="O21" s="63"/>
      <c r="P21" s="63"/>
      <c r="Q21" s="63"/>
      <c r="R21" s="63"/>
      <c r="S21" s="63"/>
      <c r="T21" s="108"/>
      <c r="U21" s="109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115"/>
      <c r="AL21" s="123" t="s">
        <v>22</v>
      </c>
    </row>
    <row r="22" spans="1:15140">
      <c r="B22" s="61"/>
      <c r="C22" s="44" t="s">
        <v>23</v>
      </c>
      <c r="D22" s="45"/>
      <c r="E22" s="46" t="s">
        <v>24</v>
      </c>
      <c r="F22" s="64">
        <v>0</v>
      </c>
      <c r="G22" s="64">
        <v>0</v>
      </c>
      <c r="H22" s="64">
        <v>0</v>
      </c>
      <c r="I22" s="64">
        <v>1</v>
      </c>
      <c r="J22" s="64">
        <v>1</v>
      </c>
      <c r="K22" s="64">
        <v>1</v>
      </c>
      <c r="L22" s="64">
        <v>1</v>
      </c>
      <c r="M22" s="64">
        <v>1</v>
      </c>
      <c r="N22" s="64">
        <v>1</v>
      </c>
      <c r="O22" s="64">
        <v>1</v>
      </c>
      <c r="P22" s="64">
        <v>1</v>
      </c>
      <c r="Q22" s="64">
        <v>1</v>
      </c>
      <c r="R22" s="64">
        <v>1</v>
      </c>
      <c r="S22" s="64">
        <v>1</v>
      </c>
      <c r="T22" s="64">
        <v>1</v>
      </c>
      <c r="U22" s="64">
        <v>1</v>
      </c>
      <c r="V22" s="64">
        <v>1</v>
      </c>
      <c r="W22" s="64">
        <v>1</v>
      </c>
      <c r="X22" s="64">
        <v>1</v>
      </c>
      <c r="Y22" s="64">
        <v>1</v>
      </c>
      <c r="Z22" s="64">
        <v>1</v>
      </c>
      <c r="AA22" s="64">
        <v>1</v>
      </c>
      <c r="AB22" s="64">
        <v>1</v>
      </c>
      <c r="AC22" s="64">
        <v>1</v>
      </c>
      <c r="AD22" s="64">
        <v>1</v>
      </c>
      <c r="AE22" s="64">
        <v>1</v>
      </c>
      <c r="AF22" s="64">
        <v>1</v>
      </c>
      <c r="AG22" s="64">
        <v>1</v>
      </c>
      <c r="AH22" s="64">
        <v>1</v>
      </c>
      <c r="AI22" s="64">
        <v>1</v>
      </c>
      <c r="AJ22" s="64">
        <v>1</v>
      </c>
      <c r="AK22" s="115"/>
      <c r="AL22" s="124">
        <f>SUM(F22:AJ22)</f>
        <v>28</v>
      </c>
      <c r="AM22" s="33"/>
      <c r="AP22" s="279">
        <v>55689</v>
      </c>
    </row>
    <row r="23" spans="1:15140" s="1" customFormat="1">
      <c r="B23" s="65"/>
      <c r="C23" s="66" t="s">
        <v>25</v>
      </c>
      <c r="D23" s="67">
        <f>1796.40718562874*1000</f>
        <v>1796407.1856287401</v>
      </c>
      <c r="E23" s="68" t="s">
        <v>9</v>
      </c>
      <c r="F23" s="69">
        <v>0</v>
      </c>
      <c r="G23" s="69">
        <v>0</v>
      </c>
      <c r="H23" s="69">
        <v>0</v>
      </c>
      <c r="I23" s="273">
        <v>1141003</v>
      </c>
      <c r="J23" s="273">
        <v>2075800</v>
      </c>
      <c r="K23" s="273">
        <v>1697300</v>
      </c>
      <c r="L23" s="273">
        <v>2010000</v>
      </c>
      <c r="M23" s="273">
        <f>1921.39999999999*1000</f>
        <v>1921399.99999999</v>
      </c>
      <c r="N23" s="273">
        <v>2003800</v>
      </c>
      <c r="O23" s="273">
        <f>2103.39999999999*1000</f>
        <v>2103399.9999999902</v>
      </c>
      <c r="P23" s="273">
        <f>2115.90000000001*1000</f>
        <v>2115900.0000000102</v>
      </c>
      <c r="Q23" s="69">
        <v>2011000</v>
      </c>
      <c r="R23" s="69">
        <f>1853.5*1000</f>
        <v>1853500</v>
      </c>
      <c r="S23" s="69">
        <v>1554200</v>
      </c>
      <c r="T23" s="69">
        <f>1595.60000000001*1000</f>
        <v>1595600.00000001</v>
      </c>
      <c r="U23" s="69">
        <f>1508.29999999999*1000</f>
        <v>1508299.99999999</v>
      </c>
      <c r="V23" s="273">
        <f>1560.33*1000</f>
        <v>1560330</v>
      </c>
      <c r="W23" s="273">
        <f>1336.12*1000</f>
        <v>1336120</v>
      </c>
      <c r="X23" s="69">
        <f>1316.89999999999*1000</f>
        <v>1316899.99999999</v>
      </c>
      <c r="Y23" s="69">
        <f>1043.81000000001*1000</f>
        <v>1043810.0000000099</v>
      </c>
      <c r="Z23" s="69">
        <f>1242.59999999999*1000</f>
        <v>1242599.99999999</v>
      </c>
      <c r="AA23" s="69">
        <f>1320.31*1000</f>
        <v>1320310</v>
      </c>
      <c r="AB23" s="69">
        <f>1303.49000000001*1000</f>
        <v>1303490.00000001</v>
      </c>
      <c r="AC23" s="69">
        <f>1315.83*1000</f>
        <v>1315830</v>
      </c>
      <c r="AD23" s="69">
        <f>1329.22*1000</f>
        <v>1329220</v>
      </c>
      <c r="AE23" s="69">
        <f>1428.91*1000</f>
        <v>1428910</v>
      </c>
      <c r="AF23" s="69">
        <v>1316360</v>
      </c>
      <c r="AG23" s="69">
        <f>1550.9*1000</f>
        <v>1550900</v>
      </c>
      <c r="AH23" s="69">
        <f>1457.99000000001*1000</f>
        <v>1457990.00000001</v>
      </c>
      <c r="AI23" s="69">
        <f>1542.15999999999*1000</f>
        <v>1542159.99999999</v>
      </c>
      <c r="AJ23" s="69">
        <f>1382.91*1000</f>
        <v>1382910</v>
      </c>
      <c r="AK23" s="125"/>
      <c r="AL23" s="124">
        <f>SUM(F23:AJ23)</f>
        <v>44039042.999999993</v>
      </c>
      <c r="AM23" s="126"/>
      <c r="AN23" s="126">
        <f>AL23/1000/AL22</f>
        <v>1572.8229642857139</v>
      </c>
      <c r="AP23" s="281">
        <f>AL23/1000</f>
        <v>44039.042999999991</v>
      </c>
      <c r="CP23" s="254"/>
    </row>
    <row r="24" spans="1:15140" s="1" customFormat="1" hidden="1">
      <c r="B24" s="65"/>
      <c r="C24" s="66" t="s">
        <v>26</v>
      </c>
      <c r="D24" s="67"/>
      <c r="E24" s="68" t="s">
        <v>9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125"/>
      <c r="AL24" s="117">
        <f>SUM(F24:AJ24)</f>
        <v>0</v>
      </c>
      <c r="AM24" s="126"/>
      <c r="AN24" s="126"/>
    </row>
    <row r="25" spans="1:15140" s="2" customFormat="1">
      <c r="A25" s="21"/>
      <c r="B25" s="70"/>
      <c r="C25" s="218" t="s">
        <v>27</v>
      </c>
      <c r="D25" s="71">
        <v>5</v>
      </c>
      <c r="E25" s="72" t="s">
        <v>12</v>
      </c>
      <c r="F25" s="73">
        <v>0</v>
      </c>
      <c r="G25" s="73">
        <v>0</v>
      </c>
      <c r="H25" s="73">
        <v>0</v>
      </c>
      <c r="I25" s="73">
        <v>4.4000000000000004</v>
      </c>
      <c r="J25" s="73">
        <v>4.05</v>
      </c>
      <c r="K25" s="73">
        <v>4.29</v>
      </c>
      <c r="L25" s="73">
        <v>4.3499999999999996</v>
      </c>
      <c r="M25" s="73">
        <v>4.04</v>
      </c>
      <c r="N25" s="73">
        <v>3.91</v>
      </c>
      <c r="O25" s="73">
        <v>4.37</v>
      </c>
      <c r="P25" s="73">
        <v>4.43</v>
      </c>
      <c r="Q25" s="73">
        <v>4.32</v>
      </c>
      <c r="R25" s="73">
        <v>4.3499999999999996</v>
      </c>
      <c r="S25" s="73">
        <v>4.3600000000000003</v>
      </c>
      <c r="T25" s="73">
        <v>4.38</v>
      </c>
      <c r="U25" s="73">
        <v>4.3</v>
      </c>
      <c r="V25" s="73">
        <v>4.32</v>
      </c>
      <c r="W25" s="73">
        <v>4.3899999999999997</v>
      </c>
      <c r="X25" s="73">
        <v>4.43</v>
      </c>
      <c r="Y25" s="73">
        <v>4.41</v>
      </c>
      <c r="Z25" s="73">
        <v>4.37</v>
      </c>
      <c r="AA25" s="289">
        <v>5.28</v>
      </c>
      <c r="AB25" s="289">
        <v>5.96</v>
      </c>
      <c r="AC25" s="289">
        <v>5.75</v>
      </c>
      <c r="AD25" s="73">
        <v>4.3600000000000003</v>
      </c>
      <c r="AE25" s="73">
        <v>4.3899999999999997</v>
      </c>
      <c r="AF25" s="73">
        <v>4.3</v>
      </c>
      <c r="AG25" s="73">
        <v>4.28</v>
      </c>
      <c r="AH25" s="73">
        <v>4.3</v>
      </c>
      <c r="AI25" s="73">
        <v>4.13</v>
      </c>
      <c r="AJ25" s="73">
        <v>4.0999999999999996</v>
      </c>
      <c r="AL25" s="127">
        <f>AVERAGE(I25:AJ25)</f>
        <v>4.4399999999999995</v>
      </c>
      <c r="AM25" s="300"/>
      <c r="AN25" s="128"/>
      <c r="AO25" s="21"/>
      <c r="AP25" s="282">
        <f>AP23/AP22*100</f>
        <v>79.080326455853026</v>
      </c>
      <c r="AQ25" s="291"/>
      <c r="AR25" s="21"/>
      <c r="AS25" s="21"/>
      <c r="AT25" s="29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</row>
    <row r="26" spans="1:15140" s="1" customFormat="1">
      <c r="B26" s="65"/>
      <c r="C26" s="219" t="s">
        <v>28</v>
      </c>
      <c r="D26" s="74">
        <v>0.5</v>
      </c>
      <c r="E26" s="75" t="s">
        <v>12</v>
      </c>
      <c r="F26" s="73">
        <v>0</v>
      </c>
      <c r="G26" s="73">
        <v>0</v>
      </c>
      <c r="H26" s="73">
        <v>0</v>
      </c>
      <c r="I26" s="73">
        <v>0.37</v>
      </c>
      <c r="J26" s="73">
        <v>0.37</v>
      </c>
      <c r="K26" s="73">
        <v>0.37</v>
      </c>
      <c r="L26" s="73">
        <v>0.36</v>
      </c>
      <c r="M26" s="73">
        <v>0.37</v>
      </c>
      <c r="N26" s="73">
        <v>0.36</v>
      </c>
      <c r="O26" s="73">
        <v>0.37</v>
      </c>
      <c r="P26" s="73">
        <v>0.38</v>
      </c>
      <c r="Q26" s="73">
        <v>0.37</v>
      </c>
      <c r="R26" s="73">
        <v>0.38</v>
      </c>
      <c r="S26" s="73">
        <v>0.36</v>
      </c>
      <c r="T26" s="73">
        <v>0.37</v>
      </c>
      <c r="U26" s="73">
        <v>0.37</v>
      </c>
      <c r="V26" s="73">
        <v>0.36</v>
      </c>
      <c r="W26" s="73">
        <v>0.37</v>
      </c>
      <c r="X26" s="73">
        <v>0.37</v>
      </c>
      <c r="Y26" s="73">
        <v>0.36</v>
      </c>
      <c r="Z26" s="73">
        <v>0.38</v>
      </c>
      <c r="AA26" s="73">
        <v>0.37</v>
      </c>
      <c r="AB26" s="73">
        <v>0.39</v>
      </c>
      <c r="AC26" s="73">
        <v>0.42499999999999999</v>
      </c>
      <c r="AD26" s="73">
        <v>0.37</v>
      </c>
      <c r="AE26" s="73">
        <v>0.37</v>
      </c>
      <c r="AF26" s="73">
        <v>0.38</v>
      </c>
      <c r="AG26" s="73">
        <v>0.37</v>
      </c>
      <c r="AH26" s="73">
        <v>0.37</v>
      </c>
      <c r="AI26" s="73">
        <v>0.37</v>
      </c>
      <c r="AJ26" s="73">
        <v>0.37</v>
      </c>
      <c r="AK26" s="125"/>
      <c r="AL26" s="127">
        <f t="shared" ref="AL26:AL27" si="8">AVERAGE(I26:AJ26)</f>
        <v>0.37232142857142847</v>
      </c>
      <c r="AM26" s="300"/>
      <c r="AN26" s="126"/>
      <c r="AT26" s="291"/>
      <c r="CP26" s="254"/>
    </row>
    <row r="27" spans="1:15140" s="1" customFormat="1">
      <c r="B27" s="65"/>
      <c r="C27" s="219" t="s">
        <v>29</v>
      </c>
      <c r="D27" s="76" t="s">
        <v>30</v>
      </c>
      <c r="E27" s="75" t="s">
        <v>12</v>
      </c>
      <c r="F27" s="73">
        <v>0</v>
      </c>
      <c r="G27" s="73">
        <v>0</v>
      </c>
      <c r="H27" s="73">
        <v>0</v>
      </c>
      <c r="I27" s="73">
        <v>2.2400000000000002</v>
      </c>
      <c r="J27" s="73">
        <v>2.23</v>
      </c>
      <c r="K27" s="77">
        <v>2.23</v>
      </c>
      <c r="L27" s="77">
        <v>2.2200000000000002</v>
      </c>
      <c r="M27" s="73">
        <v>2.23</v>
      </c>
      <c r="N27" s="73">
        <v>2.2200000000000002</v>
      </c>
      <c r="O27" s="77">
        <v>2.23</v>
      </c>
      <c r="P27" s="77">
        <v>2.23</v>
      </c>
      <c r="Q27" s="77">
        <v>2.23</v>
      </c>
      <c r="R27" s="73">
        <v>2.21</v>
      </c>
      <c r="S27" s="73">
        <v>2.23</v>
      </c>
      <c r="T27" s="73">
        <v>2.2200000000000002</v>
      </c>
      <c r="U27" s="77">
        <v>2.23</v>
      </c>
      <c r="V27" s="73">
        <v>2.23</v>
      </c>
      <c r="W27" s="73">
        <v>2.2400000000000002</v>
      </c>
      <c r="X27" s="73">
        <v>2.2400000000000002</v>
      </c>
      <c r="Y27" s="73">
        <v>2.25</v>
      </c>
      <c r="Z27" s="73">
        <v>2.23</v>
      </c>
      <c r="AA27" s="73">
        <v>2.2200000000000002</v>
      </c>
      <c r="AB27" s="73">
        <v>2.21</v>
      </c>
      <c r="AC27" s="73">
        <v>2.206</v>
      </c>
      <c r="AD27" s="73">
        <v>2.21</v>
      </c>
      <c r="AE27" s="73">
        <v>2.23</v>
      </c>
      <c r="AF27" s="73">
        <v>2.25</v>
      </c>
      <c r="AG27" s="73">
        <v>2.2400000000000002</v>
      </c>
      <c r="AH27" s="73">
        <v>2.2400000000000002</v>
      </c>
      <c r="AI27" s="73">
        <v>2.25</v>
      </c>
      <c r="AJ27" s="73">
        <v>2.23</v>
      </c>
      <c r="AK27" s="125"/>
      <c r="AL27" s="127">
        <f t="shared" si="8"/>
        <v>2.2295000000000003</v>
      </c>
      <c r="AM27" s="300"/>
      <c r="AN27" s="126"/>
      <c r="AP27" s="254">
        <f>AP22-AP23</f>
        <v>11649.957000000009</v>
      </c>
      <c r="AQ27" s="291"/>
      <c r="AT27" s="291"/>
    </row>
    <row r="28" spans="1:15140" s="1" customFormat="1">
      <c r="B28" s="65"/>
      <c r="C28" s="78" t="s">
        <v>31</v>
      </c>
      <c r="D28" s="79"/>
      <c r="E28" s="8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129"/>
      <c r="AL28" s="130" t="s">
        <v>31</v>
      </c>
      <c r="AM28" s="126"/>
      <c r="AN28" s="126"/>
      <c r="AP28" s="253">
        <f>31-26</f>
        <v>5</v>
      </c>
    </row>
    <row r="29" spans="1:15140" s="3" customFormat="1">
      <c r="B29" s="81"/>
      <c r="C29" s="220" t="s">
        <v>32</v>
      </c>
      <c r="D29" s="67">
        <f>D47%*D23</f>
        <v>1692215.5688622734</v>
      </c>
      <c r="E29" s="221" t="s">
        <v>9</v>
      </c>
      <c r="F29" s="69">
        <v>0</v>
      </c>
      <c r="G29" s="69">
        <v>0</v>
      </c>
      <c r="H29" s="69">
        <f>0.0999999999912689*1000</f>
        <v>99.999999991268908</v>
      </c>
      <c r="I29" s="273">
        <v>1061500</v>
      </c>
      <c r="J29" s="273">
        <f>1978.23*1000</f>
        <v>1978230</v>
      </c>
      <c r="K29" s="273">
        <f>1608.47*1000</f>
        <v>1608470</v>
      </c>
      <c r="L29" s="273">
        <f>1905.07000000001*1000</f>
        <v>1905070.00000001</v>
      </c>
      <c r="M29" s="273">
        <f>1825.33*1000</f>
        <v>1825330</v>
      </c>
      <c r="N29" s="273">
        <v>1905600</v>
      </c>
      <c r="O29" s="273">
        <f>1998.59999999999*1000</f>
        <v>1998599.99999999</v>
      </c>
      <c r="P29" s="273">
        <f>2002.8*1000</f>
        <v>2002800</v>
      </c>
      <c r="Q29" s="69">
        <f>1904.10000000001*1000</f>
        <v>1904100.00000001</v>
      </c>
      <c r="R29" s="69">
        <v>1763000</v>
      </c>
      <c r="S29" s="69">
        <f>1488.39999999999*1000</f>
        <v>1488399.99999999</v>
      </c>
      <c r="T29" s="69">
        <f>1517.39999999999*1000</f>
        <v>1517399.99999999</v>
      </c>
      <c r="U29" s="69">
        <v>1427000</v>
      </c>
      <c r="V29" s="69">
        <f>1480.3*1000</f>
        <v>1480300</v>
      </c>
      <c r="W29" s="69">
        <f>1267.59*1000</f>
        <v>1267590</v>
      </c>
      <c r="X29" s="69">
        <f>1250.93999999999*1000</f>
        <v>1250939.99999999</v>
      </c>
      <c r="Y29" s="69">
        <f>995.12000000001*1000</f>
        <v>995120.00000001001</v>
      </c>
      <c r="Z29" s="69">
        <f>1181.3*1000</f>
        <v>1181300</v>
      </c>
      <c r="AA29" s="69">
        <f>1236.98*1000</f>
        <v>1236980</v>
      </c>
      <c r="AB29" s="69">
        <f>1211.71000000001*1000</f>
        <v>1211710.00000001</v>
      </c>
      <c r="AC29" s="69">
        <f>1226.75999999999*1000</f>
        <v>1226759.99999999</v>
      </c>
      <c r="AD29" s="69">
        <f>1262.48999999999*1000</f>
        <v>1262489.99999999</v>
      </c>
      <c r="AE29" s="69">
        <f>1355.70000000001*1000</f>
        <v>1355700.00000001</v>
      </c>
      <c r="AF29" s="69">
        <f>1254.84999999999*1000</f>
        <v>1254849.99999999</v>
      </c>
      <c r="AG29" s="69">
        <f>1477.98000000001*1000</f>
        <v>1477980.00000001</v>
      </c>
      <c r="AH29" s="69">
        <f>1386.39*1000</f>
        <v>1386390</v>
      </c>
      <c r="AI29" s="69">
        <f>1467.99999999999*1000</f>
        <v>1467999.99999999</v>
      </c>
      <c r="AJ29" s="69">
        <f>1317.79000000001*1000</f>
        <v>1317790.00000001</v>
      </c>
      <c r="AK29" s="131"/>
      <c r="AL29" s="124">
        <f>SUM(F29:AJ29)</f>
        <v>41759499.999999978</v>
      </c>
      <c r="AM29" s="33"/>
      <c r="AN29" s="33"/>
      <c r="AP29" s="283">
        <f>AP27/AP28</f>
        <v>2329.9914000000017</v>
      </c>
      <c r="BK29" s="115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</row>
    <row r="30" spans="1:15140" s="3" customFormat="1">
      <c r="B30" s="81"/>
      <c r="C30" s="220" t="s">
        <v>33</v>
      </c>
      <c r="D30" s="67">
        <f>D48%*D23</f>
        <v>89820.359281437006</v>
      </c>
      <c r="E30" s="221" t="s">
        <v>9</v>
      </c>
      <c r="F30" s="69">
        <v>0</v>
      </c>
      <c r="G30" s="69">
        <v>0</v>
      </c>
      <c r="H30" s="69">
        <f>5.80000000000018*1000</f>
        <v>5800.0000000001801</v>
      </c>
      <c r="I30" s="273">
        <v>61500</v>
      </c>
      <c r="J30" s="273">
        <f>84.6999999999998*1000</f>
        <v>84699.999999999811</v>
      </c>
      <c r="K30" s="273">
        <f>77.4000000000001*1000</f>
        <v>77400.000000000102</v>
      </c>
      <c r="L30" s="273">
        <f>91.6999999999998*1000</f>
        <v>91699.999999999811</v>
      </c>
      <c r="M30" s="273">
        <f>80.6900000000001*1000</f>
        <v>80690.000000000102</v>
      </c>
      <c r="N30" s="273">
        <f>83.0999999999999*1000</f>
        <v>83099.999999999898</v>
      </c>
      <c r="O30" s="273">
        <v>90300</v>
      </c>
      <c r="P30" s="273">
        <v>98500</v>
      </c>
      <c r="Q30" s="69">
        <f>93.9000000000001*1000</f>
        <v>93900.000000000102</v>
      </c>
      <c r="R30" s="69">
        <f>77.0599999999999*1000</f>
        <v>77059.999999999898</v>
      </c>
      <c r="S30" s="69">
        <f>54.75*1000</f>
        <v>54750</v>
      </c>
      <c r="T30" s="69">
        <f>67.1999999999998*1000</f>
        <v>67199.999999999811</v>
      </c>
      <c r="U30" s="69">
        <v>71000</v>
      </c>
      <c r="V30" s="69">
        <f>69.6900000000005*1000</f>
        <v>69690.000000000495</v>
      </c>
      <c r="W30" s="69">
        <f>59.96*1000</f>
        <v>59960</v>
      </c>
      <c r="X30" s="69">
        <f>57.7699999999995*1000</f>
        <v>57769.999999999498</v>
      </c>
      <c r="Y30" s="69">
        <f>42.0300000000007*1000</f>
        <v>42030.000000000698</v>
      </c>
      <c r="Z30" s="69">
        <f>52.7799999999997*1000</f>
        <v>52779.999999999702</v>
      </c>
      <c r="AA30" s="69">
        <f>73.29*1000</f>
        <v>73290</v>
      </c>
      <c r="AB30" s="69">
        <f>81.6999999999998*1000</f>
        <v>81699.999999999811</v>
      </c>
      <c r="AC30" s="69">
        <f>78.8400000000001*1000</f>
        <v>78840.000000000102</v>
      </c>
      <c r="AD30" s="69">
        <f>56.8299999999999*1000</f>
        <v>56829.999999999898</v>
      </c>
      <c r="AE30" s="69">
        <f>62.2700000000004*1000</f>
        <v>62270.0000000004</v>
      </c>
      <c r="AF30" s="69">
        <f>53.5999999999995*1000</f>
        <v>53599.999999999498</v>
      </c>
      <c r="AG30" s="69">
        <f>63.5600000000004*1000</f>
        <v>63560.0000000004</v>
      </c>
      <c r="AH30" s="69">
        <f>62.8000000000002*1000</f>
        <v>62800.000000000204</v>
      </c>
      <c r="AI30" s="69">
        <f>64.8199999999997*1000</f>
        <v>64819.999999999694</v>
      </c>
      <c r="AJ30" s="69">
        <f>56.7799999999997*1000</f>
        <v>56779.999999999702</v>
      </c>
      <c r="AK30" s="131"/>
      <c r="AL30" s="124">
        <f>SUM(F30:AJ30)</f>
        <v>1974320.0000000002</v>
      </c>
      <c r="AM30" s="33"/>
      <c r="AN30" s="33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</row>
    <row r="31" spans="1:15140">
      <c r="B31" s="81"/>
      <c r="C31" s="82" t="s">
        <v>34</v>
      </c>
      <c r="D31" s="83"/>
      <c r="E31" s="84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131"/>
      <c r="AL31" s="132" t="s">
        <v>35</v>
      </c>
      <c r="AM31" s="33"/>
      <c r="BY31" s="115"/>
    </row>
    <row r="32" spans="1:15140" s="1" customFormat="1" ht="14.25">
      <c r="B32" s="75"/>
      <c r="C32" s="220" t="s">
        <v>36</v>
      </c>
      <c r="D32" s="294">
        <f>SUM(D33:D34)</f>
        <v>39640824.376159139</v>
      </c>
      <c r="E32" s="221" t="s">
        <v>9</v>
      </c>
      <c r="F32" s="69">
        <f>SUM(F33:F34)</f>
        <v>0</v>
      </c>
      <c r="G32" s="69">
        <f t="shared" ref="G32" si="9">SUM(G33:G34)</f>
        <v>0</v>
      </c>
      <c r="H32" s="69">
        <f>SUM(H33:H34)</f>
        <v>336399.99999996542</v>
      </c>
      <c r="I32" s="69">
        <f t="shared" ref="I32:AI32" si="10">SUM(I33:I34)</f>
        <v>1205800.000000017</v>
      </c>
      <c r="J32" s="69">
        <f t="shared" si="10"/>
        <v>2105500.0000000582</v>
      </c>
      <c r="K32" s="69">
        <f t="shared" si="10"/>
        <v>1878299.9999999299</v>
      </c>
      <c r="L32" s="69">
        <f t="shared" si="10"/>
        <v>1897800.000000102</v>
      </c>
      <c r="M32" s="69">
        <f t="shared" si="10"/>
        <v>1831899.999999936</v>
      </c>
      <c r="N32" s="69">
        <f t="shared" si="10"/>
        <v>1509499.999999997</v>
      </c>
      <c r="O32" s="69">
        <f t="shared" si="10"/>
        <v>971499.9999999709</v>
      </c>
      <c r="P32" s="69">
        <f>SUM(P33:P34)</f>
        <v>2089500</v>
      </c>
      <c r="Q32" s="69">
        <f t="shared" si="10"/>
        <v>2089500</v>
      </c>
      <c r="R32" s="69">
        <f t="shared" si="10"/>
        <v>1846899.9999999679</v>
      </c>
      <c r="S32" s="69">
        <f t="shared" si="10"/>
        <v>1662200.0000000121</v>
      </c>
      <c r="T32" s="69">
        <f t="shared" si="10"/>
        <v>1417700.0000000701</v>
      </c>
      <c r="U32" s="69">
        <f t="shared" si="10"/>
        <v>1183899.9999999648</v>
      </c>
      <c r="V32" s="69">
        <f t="shared" si="10"/>
        <v>0</v>
      </c>
      <c r="W32" s="69">
        <f t="shared" si="10"/>
        <v>0</v>
      </c>
      <c r="X32" s="69">
        <f t="shared" si="10"/>
        <v>535200.00000004051</v>
      </c>
      <c r="Y32" s="69">
        <f t="shared" si="10"/>
        <v>1538799.999999963</v>
      </c>
      <c r="Z32" s="69">
        <f t="shared" si="10"/>
        <v>1783999.9999999418</v>
      </c>
      <c r="AA32" s="69">
        <f t="shared" si="10"/>
        <v>1751000</v>
      </c>
      <c r="AB32" s="69">
        <f t="shared" si="10"/>
        <v>1048800.0000000759</v>
      </c>
      <c r="AC32" s="69">
        <f t="shared" si="10"/>
        <v>1302500.0000000261</v>
      </c>
      <c r="AD32" s="69">
        <f t="shared" si="10"/>
        <v>1317499.9999998771</v>
      </c>
      <c r="AE32" s="69">
        <f t="shared" si="10"/>
        <v>1386100.0000000931</v>
      </c>
      <c r="AF32" s="69">
        <f t="shared" si="10"/>
        <v>1387499.9999999739</v>
      </c>
      <c r="AG32" s="69">
        <f t="shared" si="10"/>
        <v>968300.000000017</v>
      </c>
      <c r="AH32" s="69">
        <f t="shared" si="10"/>
        <v>299800.00000001717</v>
      </c>
      <c r="AI32" s="69">
        <f t="shared" si="10"/>
        <v>0</v>
      </c>
      <c r="AJ32" s="69">
        <f t="shared" ref="AJ32" si="11">SUM(AJ33:AJ34)</f>
        <v>0</v>
      </c>
      <c r="AK32" s="125"/>
      <c r="AL32" s="124">
        <f>SUM(F32:AJ32)</f>
        <v>35345900.000000015</v>
      </c>
      <c r="AM32" s="126"/>
      <c r="AN32" s="126"/>
      <c r="BY32" s="281"/>
    </row>
    <row r="33" spans="1:15092">
      <c r="B33" s="81"/>
      <c r="C33" s="220" t="s">
        <v>37</v>
      </c>
      <c r="D33" s="294">
        <f>32505.4759884505*1000</f>
        <v>32505475.988450501</v>
      </c>
      <c r="E33" s="221" t="s">
        <v>9</v>
      </c>
      <c r="F33" s="69">
        <v>0</v>
      </c>
      <c r="G33" s="69">
        <v>0</v>
      </c>
      <c r="H33" s="69">
        <f>307.599999999977*1000</f>
        <v>307599.99999997701</v>
      </c>
      <c r="I33" s="273">
        <v>1010000</v>
      </c>
      <c r="J33" s="273">
        <f>1767.20000000007*1000</f>
        <v>1767200.0000000701</v>
      </c>
      <c r="K33" s="273">
        <f>1572.29999999993*1000</f>
        <v>1572299.9999999299</v>
      </c>
      <c r="L33" s="273">
        <f>1599.60000000009*1000</f>
        <v>1599600.0000000899</v>
      </c>
      <c r="M33" s="273">
        <f>1548.29999999993*1000</f>
        <v>1548299.9999999299</v>
      </c>
      <c r="N33" s="273">
        <f>1246.90000000002*1000</f>
        <v>1246900.00000002</v>
      </c>
      <c r="O33" s="273">
        <f>810.099999999977*1000</f>
        <v>810099.99999997695</v>
      </c>
      <c r="P33" s="273">
        <f>1738.5*1000</f>
        <v>1738500</v>
      </c>
      <c r="Q33" s="273">
        <f>1736.5*1000</f>
        <v>1736500</v>
      </c>
      <c r="R33" s="69">
        <f>1533.59999999998*1000</f>
        <v>1533599.99999998</v>
      </c>
      <c r="S33" s="69">
        <v>1374000</v>
      </c>
      <c r="T33" s="69">
        <f>1174.20000000007*1000</f>
        <v>1174200.0000000701</v>
      </c>
      <c r="U33" s="69">
        <f>972.599999999977*1000</f>
        <v>972599.99999997695</v>
      </c>
      <c r="V33" s="69">
        <v>0</v>
      </c>
      <c r="W33" s="69">
        <v>0</v>
      </c>
      <c r="X33" s="69">
        <f>456.400000000023*1000</f>
        <v>456400.00000002299</v>
      </c>
      <c r="Y33" s="69">
        <f>1270.09999999998*1000</f>
        <v>1270099.99999998</v>
      </c>
      <c r="Z33" s="69">
        <f>1495.29999999993*1000</f>
        <v>1495299.9999999299</v>
      </c>
      <c r="AA33" s="69">
        <v>1455000</v>
      </c>
      <c r="AB33" s="69">
        <f>891.70000000007*1000</f>
        <v>891700.00000006997</v>
      </c>
      <c r="AC33" s="69">
        <f>1021.40000000002*1000</f>
        <v>1021400.00000002</v>
      </c>
      <c r="AD33" s="69">
        <f>1066.3999999999*1000</f>
        <v>1066399.9999999001</v>
      </c>
      <c r="AE33" s="69">
        <f>1126.20000000007*1000</f>
        <v>1126200.0000000701</v>
      </c>
      <c r="AF33" s="69">
        <f>1153.09999999998*1000</f>
        <v>1153099.99999998</v>
      </c>
      <c r="AG33" s="69">
        <f>803.400000000023*1000</f>
        <v>803400.00000002305</v>
      </c>
      <c r="AH33" s="69">
        <f>252.400000000023*1000</f>
        <v>252400.00000002299</v>
      </c>
      <c r="AI33" s="69">
        <v>0</v>
      </c>
      <c r="AJ33" s="69">
        <v>0</v>
      </c>
      <c r="AK33" s="131"/>
      <c r="AL33" s="124">
        <f>SUM(F33:AJ33)</f>
        <v>29382800.000000041</v>
      </c>
      <c r="AM33" s="279"/>
      <c r="AP33" s="279">
        <v>44459</v>
      </c>
      <c r="BY33" s="115"/>
    </row>
    <row r="34" spans="1:15092">
      <c r="B34" s="81"/>
      <c r="C34" s="220" t="s">
        <v>38</v>
      </c>
      <c r="D34" s="294">
        <f>7135.34838770864*1000</f>
        <v>7135348.3877086397</v>
      </c>
      <c r="E34" s="221" t="s">
        <v>9</v>
      </c>
      <c r="F34" s="69">
        <v>0</v>
      </c>
      <c r="G34" s="69">
        <v>0</v>
      </c>
      <c r="H34" s="69">
        <f>28.7999999999884*1000</f>
        <v>28799.999999988402</v>
      </c>
      <c r="I34" s="273">
        <f>195.800000000017*1000</f>
        <v>195800.000000017</v>
      </c>
      <c r="J34" s="273">
        <f>338.299999999988*1000</f>
        <v>338299.99999998801</v>
      </c>
      <c r="K34" s="273">
        <v>306000</v>
      </c>
      <c r="L34" s="273">
        <f>298.200000000012*1000</f>
        <v>298200.00000001199</v>
      </c>
      <c r="M34" s="273">
        <f>283.600000000006*1000</f>
        <v>283600.000000006</v>
      </c>
      <c r="N34" s="273">
        <f>262.599999999977*1000</f>
        <v>262599.99999997701</v>
      </c>
      <c r="O34" s="273">
        <f>161.399999999994*1000</f>
        <v>161399.999999994</v>
      </c>
      <c r="P34" s="273">
        <v>351000</v>
      </c>
      <c r="Q34" s="273">
        <v>353000</v>
      </c>
      <c r="R34" s="69">
        <f>313.299999999988*1000</f>
        <v>313299.99999998801</v>
      </c>
      <c r="S34" s="69">
        <f>288.200000000012*1000</f>
        <v>288200.00000001199</v>
      </c>
      <c r="T34" s="69">
        <v>243500</v>
      </c>
      <c r="U34" s="69">
        <f>211.299999999988*1000</f>
        <v>211299.99999998798</v>
      </c>
      <c r="V34" s="69">
        <v>0</v>
      </c>
      <c r="W34" s="69">
        <v>0</v>
      </c>
      <c r="X34" s="69">
        <f>78.8000000000175*1000</f>
        <v>78800.000000017506</v>
      </c>
      <c r="Y34" s="69">
        <f>268.699999999983*1000</f>
        <v>268699.999999983</v>
      </c>
      <c r="Z34" s="69">
        <f>288.700000000012*1000</f>
        <v>288700.00000001199</v>
      </c>
      <c r="AA34" s="288">
        <v>296000</v>
      </c>
      <c r="AB34" s="69">
        <f>157.100000000006*1000</f>
        <v>157100.000000006</v>
      </c>
      <c r="AC34" s="69">
        <f>281.100000000006*1000</f>
        <v>281100.000000006</v>
      </c>
      <c r="AD34" s="69">
        <f>251.099999999977*1000</f>
        <v>251099.99999997701</v>
      </c>
      <c r="AE34" s="69">
        <f>259.900000000023*1000</f>
        <v>259900.00000002299</v>
      </c>
      <c r="AF34" s="69">
        <f>234.399999999994*1000</f>
        <v>234399.999999994</v>
      </c>
      <c r="AG34" s="69">
        <f>164.899999999994*1000</f>
        <v>164899.999999994</v>
      </c>
      <c r="AH34" s="69">
        <f>47.3999999999942*1000</f>
        <v>47399.999999994201</v>
      </c>
      <c r="AI34" s="69">
        <v>0</v>
      </c>
      <c r="AJ34" s="69">
        <v>0</v>
      </c>
      <c r="AK34" s="131"/>
      <c r="AL34" s="124">
        <f>SUM(F34:AJ34)</f>
        <v>5963099.9999999776</v>
      </c>
      <c r="AM34" s="279"/>
      <c r="AP34" s="115">
        <f>SUM(AL32,AL37,AL42)/1000</f>
        <v>40695.000000000065</v>
      </c>
    </row>
    <row r="35" spans="1:15092">
      <c r="B35" s="81"/>
      <c r="C35" s="82" t="s">
        <v>39</v>
      </c>
      <c r="D35" s="295"/>
      <c r="E35" s="84"/>
      <c r="F35" s="63"/>
      <c r="G35" s="63"/>
      <c r="H35" s="63"/>
      <c r="I35" s="106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112"/>
      <c r="Z35" s="286"/>
      <c r="AA35" s="287"/>
      <c r="AB35" s="112"/>
      <c r="AC35" s="112"/>
      <c r="AD35" s="112"/>
      <c r="AE35" s="112"/>
      <c r="AF35" s="112"/>
      <c r="AG35" s="112"/>
      <c r="AH35" s="112"/>
      <c r="AI35" s="112"/>
      <c r="AJ35" s="112"/>
      <c r="AK35" s="131"/>
      <c r="AL35" s="132" t="s">
        <v>40</v>
      </c>
      <c r="AM35" s="279"/>
      <c r="AP35" s="284">
        <f>AP34/AP33*100</f>
        <v>91.533772689444362</v>
      </c>
    </row>
    <row r="36" spans="1:15092" s="4" customFormat="1" hidden="1">
      <c r="A36" s="9"/>
      <c r="B36" s="46"/>
      <c r="C36" s="85" t="s">
        <v>25</v>
      </c>
      <c r="D36" s="296"/>
      <c r="E36" s="86" t="s">
        <v>9</v>
      </c>
      <c r="F36" s="69"/>
      <c r="G36" s="69"/>
      <c r="H36" s="69"/>
      <c r="I36" s="69"/>
      <c r="J36" s="69"/>
      <c r="K36" s="69"/>
      <c r="L36" s="69"/>
      <c r="M36" s="69"/>
      <c r="N36" s="69">
        <f>706.6*1000</f>
        <v>706600</v>
      </c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113"/>
      <c r="AD36" s="113"/>
      <c r="AE36" s="113"/>
      <c r="AF36" s="113"/>
      <c r="AG36" s="113"/>
      <c r="AH36" s="113"/>
      <c r="AI36" s="113"/>
      <c r="AJ36" s="113"/>
      <c r="AK36" s="133"/>
      <c r="AL36" s="134">
        <f t="shared" ref="AL36:AL39" si="12">SUM(F36:AJ36)</f>
        <v>706600</v>
      </c>
      <c r="AM36" s="262"/>
      <c r="AN36" s="135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</row>
    <row r="37" spans="1:15092" s="1" customFormat="1" ht="14.25">
      <c r="B37" s="75"/>
      <c r="C37" s="220" t="s">
        <v>41</v>
      </c>
      <c r="D37" s="294">
        <f>SUM(D38:D39)</f>
        <v>1128336.1585714291</v>
      </c>
      <c r="E37" s="221" t="s">
        <v>9</v>
      </c>
      <c r="F37" s="69">
        <f>SUM(F38:F39)</f>
        <v>0</v>
      </c>
      <c r="G37" s="69">
        <f t="shared" ref="G37:O37" si="13">SUM(G38:G39)</f>
        <v>0</v>
      </c>
      <c r="H37" s="69">
        <f t="shared" si="13"/>
        <v>0</v>
      </c>
      <c r="I37" s="69">
        <f t="shared" si="13"/>
        <v>0</v>
      </c>
      <c r="J37" s="69">
        <f t="shared" si="13"/>
        <v>0</v>
      </c>
      <c r="K37" s="69">
        <f t="shared" si="13"/>
        <v>0</v>
      </c>
      <c r="L37" s="69">
        <f t="shared" si="13"/>
        <v>0</v>
      </c>
      <c r="M37" s="69">
        <f t="shared" si="13"/>
        <v>0</v>
      </c>
      <c r="N37" s="69">
        <f t="shared" si="13"/>
        <v>0</v>
      </c>
      <c r="O37" s="69">
        <f t="shared" si="13"/>
        <v>672000.00000008696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f>SUM(X38:X39)</f>
        <v>339799.99999997701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69">
        <v>0</v>
      </c>
      <c r="AE37" s="69">
        <v>0</v>
      </c>
      <c r="AF37" s="69">
        <v>0</v>
      </c>
      <c r="AG37" s="69">
        <v>0</v>
      </c>
      <c r="AH37" s="69">
        <v>0</v>
      </c>
      <c r="AI37" s="69">
        <v>0</v>
      </c>
      <c r="AJ37" s="69">
        <v>0</v>
      </c>
      <c r="AK37" s="125"/>
      <c r="AL37" s="134">
        <f t="shared" si="12"/>
        <v>1011800.000000064</v>
      </c>
      <c r="AM37" s="253"/>
      <c r="AN37" s="126"/>
    </row>
    <row r="38" spans="1:15092" s="1" customFormat="1" ht="14.25">
      <c r="B38" s="75"/>
      <c r="C38" s="220" t="s">
        <v>42</v>
      </c>
      <c r="D38" s="294">
        <f>789.835311*1000</f>
        <v>789835.3110000001</v>
      </c>
      <c r="E38" s="221" t="s">
        <v>9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f>536.70000000007*1000</f>
        <v>536700.00000006997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f>259.599999999977*1000</f>
        <v>259599.99999997701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125"/>
      <c r="AL38" s="136">
        <f>SUM(F38:AJ38)</f>
        <v>796300.00000004703</v>
      </c>
      <c r="AM38" s="253"/>
      <c r="AN38" s="126"/>
      <c r="AP38" s="254">
        <f>AP33-AP34</f>
        <v>3763.9999999999345</v>
      </c>
    </row>
    <row r="39" spans="1:15092" s="1" customFormat="1" ht="14.25">
      <c r="B39" s="75"/>
      <c r="C39" s="66" t="s">
        <v>38</v>
      </c>
      <c r="D39" s="294">
        <f>338.500847571429*1000</f>
        <v>338500.84757142898</v>
      </c>
      <c r="E39" s="221" t="s">
        <v>9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f>135.300000000017*1000</f>
        <v>135300.000000017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80200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125"/>
      <c r="AL39" s="134">
        <f t="shared" si="12"/>
        <v>215500.000000017</v>
      </c>
      <c r="AM39" s="256"/>
      <c r="AN39" s="126"/>
      <c r="AP39" s="253">
        <f>31-26</f>
        <v>5</v>
      </c>
    </row>
    <row r="40" spans="1:15092">
      <c r="B40" s="81"/>
      <c r="C40" s="82" t="s">
        <v>43</v>
      </c>
      <c r="D40" s="295"/>
      <c r="E40" s="84"/>
      <c r="F40" s="63"/>
      <c r="G40" s="63"/>
      <c r="H40" s="63"/>
      <c r="I40" s="106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112"/>
      <c r="AE40" s="112"/>
      <c r="AF40" s="112"/>
      <c r="AG40" s="112"/>
      <c r="AH40" s="112"/>
      <c r="AI40" s="112"/>
      <c r="AJ40" s="112"/>
      <c r="AK40" s="131"/>
      <c r="AL40" s="132" t="s">
        <v>44</v>
      </c>
      <c r="AP40" s="283">
        <f>AP38/AP39</f>
        <v>752.79999999998688</v>
      </c>
    </row>
    <row r="41" spans="1:15092" s="4" customFormat="1" hidden="1">
      <c r="A41" s="9"/>
      <c r="B41" s="46"/>
      <c r="C41" s="85" t="s">
        <v>25</v>
      </c>
      <c r="D41" s="296"/>
      <c r="E41" s="86" t="s">
        <v>9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>
        <f>1183.29999999999*1000</f>
        <v>1183299.99999999</v>
      </c>
      <c r="V41" s="69">
        <f>V23</f>
        <v>1560330</v>
      </c>
      <c r="W41" s="69"/>
      <c r="X41" s="69"/>
      <c r="Y41" s="69"/>
      <c r="Z41" s="69"/>
      <c r="AA41" s="69"/>
      <c r="AB41" s="69"/>
      <c r="AC41" s="69"/>
      <c r="AD41" s="113"/>
      <c r="AE41" s="113"/>
      <c r="AF41" s="113"/>
      <c r="AG41" s="113">
        <f>441.2*1000</f>
        <v>441200</v>
      </c>
      <c r="AH41" s="113">
        <f>AH23</f>
        <v>1457990.00000001</v>
      </c>
      <c r="AI41" s="113">
        <f>AI23</f>
        <v>1542159.99999999</v>
      </c>
      <c r="AJ41" s="113">
        <f>AJ23</f>
        <v>1382910</v>
      </c>
      <c r="AK41" s="133"/>
      <c r="AL41" s="134">
        <f>SUM(F41:AJ41)</f>
        <v>7567889.9999999898</v>
      </c>
      <c r="AM41" s="9"/>
      <c r="AN41" s="135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262"/>
      <c r="BL41" s="262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255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</row>
    <row r="42" spans="1:15092" s="1" customFormat="1" ht="14.25">
      <c r="B42" s="75"/>
      <c r="C42" s="220" t="s">
        <v>41</v>
      </c>
      <c r="D42" s="294">
        <f>SUM(D44:D45)</f>
        <v>3689522.0999999996</v>
      </c>
      <c r="E42" s="221" t="s">
        <v>9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f>SUM(V44:V45)</f>
        <v>737500</v>
      </c>
      <c r="W42" s="69">
        <f>SUM(W44:W45)</f>
        <v>883699.99999995297</v>
      </c>
      <c r="X42" s="69">
        <f>SUM(X44:X45)</f>
        <v>456000.00000008714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f>SUM(AH44:AH45)</f>
        <v>492599.99999994697</v>
      </c>
      <c r="AI42" s="69">
        <f>SUM(AI44:AI45)</f>
        <v>867000</v>
      </c>
      <c r="AJ42" s="69">
        <f>SUM(AJ44:AJ45)</f>
        <v>900500</v>
      </c>
      <c r="AK42" s="125"/>
      <c r="AL42" s="124">
        <f>SUM(F42:AJ42)</f>
        <v>4337299.999999987</v>
      </c>
      <c r="AN42" s="126"/>
      <c r="BK42" s="253"/>
      <c r="BL42" s="262"/>
      <c r="CP42" s="256"/>
    </row>
    <row r="43" spans="1:15092" s="1" customFormat="1" ht="14.25" hidden="1">
      <c r="B43" s="75"/>
      <c r="C43" s="220" t="s">
        <v>45</v>
      </c>
      <c r="D43" s="294"/>
      <c r="E43" s="221" t="s">
        <v>9</v>
      </c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>
        <v>0</v>
      </c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125"/>
      <c r="AL43" s="124">
        <f>SUM(F43:AJ43)</f>
        <v>0</v>
      </c>
      <c r="AN43" s="126"/>
      <c r="BK43" s="253"/>
      <c r="BL43" s="253"/>
    </row>
    <row r="44" spans="1:15092" s="1" customFormat="1">
      <c r="B44" s="75"/>
      <c r="C44" s="220" t="s">
        <v>46</v>
      </c>
      <c r="D44" s="294">
        <f>2213.71326*1000</f>
        <v>2213713.2599999998</v>
      </c>
      <c r="E44" s="221" t="s">
        <v>9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456000</v>
      </c>
      <c r="W44" s="69">
        <f>518.79999999993*1000</f>
        <v>518799.99999993003</v>
      </c>
      <c r="X44" s="69">
        <v>279600.00000009313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f>293.29999999993*1000</f>
        <v>293299.99999992998</v>
      </c>
      <c r="AI44" s="69">
        <v>527000</v>
      </c>
      <c r="AJ44" s="69">
        <f>574.900000000023*1000</f>
        <v>574900.00000002305</v>
      </c>
      <c r="AK44" s="125"/>
      <c r="AL44" s="124">
        <f>SUM(F44:AJ44)</f>
        <v>2649599.9999999763</v>
      </c>
      <c r="AN44" s="126"/>
      <c r="BK44" s="253"/>
      <c r="BL44" s="265"/>
      <c r="CP44" s="253"/>
    </row>
    <row r="45" spans="1:15092" s="1" customFormat="1" ht="14.25">
      <c r="B45" s="75"/>
      <c r="C45" s="220" t="s">
        <v>47</v>
      </c>
      <c r="D45" s="294">
        <f>1475.80884*1000</f>
        <v>1475808.8399999999</v>
      </c>
      <c r="E45" s="221" t="s">
        <v>9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281500</v>
      </c>
      <c r="W45" s="69">
        <f>364.900000000023*1000</f>
        <v>364900.00000002299</v>
      </c>
      <c r="X45" s="69">
        <f>176.399999999994*1000</f>
        <v>176399.999999994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f>199.300000000017*1000</f>
        <v>199300.000000017</v>
      </c>
      <c r="AI45" s="69">
        <v>340000</v>
      </c>
      <c r="AJ45" s="69">
        <f>325.599999999977*1000</f>
        <v>325599.99999997701</v>
      </c>
      <c r="AK45" s="125"/>
      <c r="AL45" s="124">
        <f>SUM(F45:AJ45)</f>
        <v>1687700.0000000109</v>
      </c>
      <c r="AN45" s="126"/>
    </row>
    <row r="46" spans="1:15092">
      <c r="B46" s="61"/>
      <c r="C46" s="222" t="s">
        <v>48</v>
      </c>
      <c r="D46" s="88"/>
      <c r="E46" s="88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137"/>
      <c r="AL46" s="223" t="s">
        <v>49</v>
      </c>
    </row>
    <row r="47" spans="1:15092">
      <c r="B47" s="81"/>
      <c r="C47" s="224" t="s">
        <v>50</v>
      </c>
      <c r="D47" s="74">
        <v>94.2</v>
      </c>
      <c r="E47" s="225" t="s">
        <v>12</v>
      </c>
      <c r="F47" s="90" t="e">
        <f t="shared" ref="F47:AJ47" si="14">(F29/(F23+F24))*100</f>
        <v>#DIV/0!</v>
      </c>
      <c r="G47" s="90" t="e">
        <f t="shared" si="14"/>
        <v>#DIV/0!</v>
      </c>
      <c r="H47" s="90" t="e">
        <f t="shared" si="14"/>
        <v>#DIV/0!</v>
      </c>
      <c r="I47" s="90">
        <f t="shared" si="14"/>
        <v>93.032183088037456</v>
      </c>
      <c r="J47" s="90">
        <f t="shared" si="14"/>
        <v>95.299643510935539</v>
      </c>
      <c r="K47" s="90">
        <f t="shared" si="14"/>
        <v>94.766393684086495</v>
      </c>
      <c r="L47" s="90">
        <f t="shared" si="14"/>
        <v>94.779601990050239</v>
      </c>
      <c r="M47" s="90">
        <f t="shared" si="14"/>
        <v>95.000000000000497</v>
      </c>
      <c r="N47" s="90">
        <f t="shared" si="14"/>
        <v>95.099311308513819</v>
      </c>
      <c r="O47" s="90">
        <f t="shared" si="14"/>
        <v>95.017590567652348</v>
      </c>
      <c r="P47" s="90">
        <f t="shared" si="14"/>
        <v>94.654756841060077</v>
      </c>
      <c r="Q47" s="90">
        <f t="shared" si="14"/>
        <v>94.684236698160618</v>
      </c>
      <c r="R47" s="90">
        <f t="shared" si="14"/>
        <v>95.117345562449415</v>
      </c>
      <c r="S47" s="90">
        <f t="shared" si="14"/>
        <v>95.766310642130364</v>
      </c>
      <c r="T47" s="90">
        <f t="shared" si="14"/>
        <v>95.099022311355014</v>
      </c>
      <c r="U47" s="90">
        <f t="shared" si="14"/>
        <v>94.609825631506297</v>
      </c>
      <c r="V47" s="90">
        <f t="shared" si="14"/>
        <v>94.870956784782706</v>
      </c>
      <c r="W47" s="90">
        <f t="shared" si="14"/>
        <v>94.870969673382632</v>
      </c>
      <c r="X47" s="90">
        <f t="shared" si="14"/>
        <v>94.991267370339401</v>
      </c>
      <c r="Y47" s="90">
        <f t="shared" si="14"/>
        <v>95.335357967446228</v>
      </c>
      <c r="Z47" s="90">
        <f t="shared" si="14"/>
        <v>95.066795428940083</v>
      </c>
      <c r="AA47" s="90">
        <f t="shared" si="14"/>
        <v>93.688603434042008</v>
      </c>
      <c r="AB47" s="90">
        <f t="shared" si="14"/>
        <v>92.958902638301851</v>
      </c>
      <c r="AC47" s="90">
        <f t="shared" si="14"/>
        <v>93.230888488633795</v>
      </c>
      <c r="AD47" s="90">
        <f t="shared" si="14"/>
        <v>94.979762567520041</v>
      </c>
      <c r="AE47" s="90">
        <f t="shared" si="14"/>
        <v>94.876514266119628</v>
      </c>
      <c r="AF47" s="90">
        <f t="shared" si="14"/>
        <v>95.327266097419397</v>
      </c>
      <c r="AG47" s="90">
        <f t="shared" si="14"/>
        <v>95.29821394029338</v>
      </c>
      <c r="AH47" s="90">
        <f t="shared" si="14"/>
        <v>95.089129555071736</v>
      </c>
      <c r="AI47" s="90">
        <f t="shared" ref="AI47" si="15">(AI29/(AI23+AI24))*100</f>
        <v>95.191160450277508</v>
      </c>
      <c r="AJ47" s="90">
        <f t="shared" si="14"/>
        <v>95.29108908027348</v>
      </c>
      <c r="AK47" s="129"/>
      <c r="AL47" s="139">
        <f>AL29/(SUM(AL23:AL24))*100</f>
        <v>94.823813496582986</v>
      </c>
      <c r="AM47" s="280"/>
    </row>
    <row r="48" spans="1:15092">
      <c r="B48" s="81"/>
      <c r="C48" s="224" t="s">
        <v>33</v>
      </c>
      <c r="D48" s="74">
        <v>5</v>
      </c>
      <c r="E48" s="225" t="s">
        <v>12</v>
      </c>
      <c r="F48" s="90" t="e">
        <f t="shared" ref="F48:AJ48" si="16">(F30/(F23+F24))*100</f>
        <v>#DIV/0!</v>
      </c>
      <c r="G48" s="90" t="e">
        <f t="shared" si="16"/>
        <v>#DIV/0!</v>
      </c>
      <c r="H48" s="90" t="e">
        <f t="shared" si="16"/>
        <v>#DIV/0!</v>
      </c>
      <c r="I48" s="90">
        <f t="shared" si="16"/>
        <v>5.3899945924769694</v>
      </c>
      <c r="J48" s="90">
        <f t="shared" si="16"/>
        <v>4.0803545620965318</v>
      </c>
      <c r="K48" s="90">
        <f t="shared" si="16"/>
        <v>4.5601838213633474</v>
      </c>
      <c r="L48" s="90">
        <f t="shared" si="16"/>
        <v>4.5621890547263586</v>
      </c>
      <c r="M48" s="90">
        <f t="shared" si="16"/>
        <v>4.1995420006245716</v>
      </c>
      <c r="N48" s="90">
        <f t="shared" si="16"/>
        <v>4.1471204711048957</v>
      </c>
      <c r="O48" s="90">
        <f t="shared" si="16"/>
        <v>4.2930493486735966</v>
      </c>
      <c r="P48" s="90">
        <f t="shared" si="16"/>
        <v>4.6552294531877463</v>
      </c>
      <c r="Q48" s="90">
        <f t="shared" si="16"/>
        <v>4.669318746892098</v>
      </c>
      <c r="R48" s="90">
        <f t="shared" si="16"/>
        <v>4.1575397895872621</v>
      </c>
      <c r="S48" s="90">
        <f t="shared" si="16"/>
        <v>3.5227126495946468</v>
      </c>
      <c r="T48" s="90">
        <f t="shared" si="16"/>
        <v>4.2115818500877023</v>
      </c>
      <c r="U48" s="90">
        <f t="shared" si="16"/>
        <v>4.7072863488696193</v>
      </c>
      <c r="V48" s="90">
        <f t="shared" si="16"/>
        <v>4.4663628847744068</v>
      </c>
      <c r="W48" s="90">
        <f t="shared" si="16"/>
        <v>4.4876208723767324</v>
      </c>
      <c r="X48" s="90">
        <f t="shared" si="16"/>
        <v>4.3868175260080449</v>
      </c>
      <c r="Y48" s="90">
        <f t="shared" si="16"/>
        <v>4.0265948783782779</v>
      </c>
      <c r="Z48" s="90">
        <f t="shared" si="16"/>
        <v>4.2475454691775409</v>
      </c>
      <c r="AA48" s="90">
        <f t="shared" si="16"/>
        <v>5.5509690905923605</v>
      </c>
      <c r="AB48" s="90">
        <f t="shared" si="16"/>
        <v>6.2677887824225103</v>
      </c>
      <c r="AC48" s="90">
        <f t="shared" si="16"/>
        <v>5.991655457011932</v>
      </c>
      <c r="AD48" s="90">
        <f t="shared" si="16"/>
        <v>4.2754397315718915</v>
      </c>
      <c r="AE48" s="90">
        <f t="shared" si="16"/>
        <v>4.3578671854770699</v>
      </c>
      <c r="AF48" s="90">
        <f t="shared" si="16"/>
        <v>4.0718344525813226</v>
      </c>
      <c r="AG48" s="90">
        <f t="shared" si="16"/>
        <v>4.0982655232445939</v>
      </c>
      <c r="AH48" s="90">
        <f t="shared" si="16"/>
        <v>4.3072997757186107</v>
      </c>
      <c r="AI48" s="90">
        <f t="shared" ref="AI48" si="17">(AI30/(AI23+AI24))*100</f>
        <v>4.2031955179747964</v>
      </c>
      <c r="AJ48" s="90">
        <f t="shared" si="16"/>
        <v>4.1058347976368452</v>
      </c>
      <c r="AK48" s="129"/>
      <c r="AL48" s="139">
        <f>AL30/(AL23+AL24)*100</f>
        <v>4.483112859650471</v>
      </c>
    </row>
    <row r="49" spans="2:64 15093:15106">
      <c r="B49" s="81"/>
      <c r="C49" s="224" t="s">
        <v>35</v>
      </c>
      <c r="D49" s="74">
        <v>82</v>
      </c>
      <c r="E49" s="225" t="s">
        <v>12</v>
      </c>
      <c r="F49" s="91" t="e">
        <f t="shared" ref="F49:AJ49" si="18">(F33/F32)*100</f>
        <v>#DIV/0!</v>
      </c>
      <c r="G49" s="91" t="e">
        <f t="shared" si="18"/>
        <v>#DIV/0!</v>
      </c>
      <c r="H49" s="91">
        <f t="shared" si="18"/>
        <v>91.438763376934787</v>
      </c>
      <c r="I49" s="91">
        <f t="shared" si="18"/>
        <v>83.761817880244308</v>
      </c>
      <c r="J49" s="91">
        <f t="shared" si="18"/>
        <v>83.932557587272441</v>
      </c>
      <c r="K49" s="91">
        <f t="shared" si="18"/>
        <v>83.708672735984052</v>
      </c>
      <c r="L49" s="91">
        <f t="shared" si="18"/>
        <v>84.287069238065342</v>
      </c>
      <c r="M49" s="91">
        <f t="shared" si="18"/>
        <v>84.518805611659147</v>
      </c>
      <c r="N49" s="91">
        <f t="shared" si="18"/>
        <v>82.603511096391031</v>
      </c>
      <c r="O49" s="91">
        <f t="shared" si="18"/>
        <v>83.386515697375316</v>
      </c>
      <c r="P49" s="91">
        <f t="shared" si="18"/>
        <v>83.201722900215358</v>
      </c>
      <c r="Q49" s="91">
        <f t="shared" si="18"/>
        <v>83.10600622158411</v>
      </c>
      <c r="R49" s="91">
        <f t="shared" si="18"/>
        <v>83.036439439060402</v>
      </c>
      <c r="S49" s="91">
        <f t="shared" si="18"/>
        <v>82.661532908193351</v>
      </c>
      <c r="T49" s="91">
        <f t="shared" si="18"/>
        <v>82.824292868731902</v>
      </c>
      <c r="U49" s="91">
        <f t="shared" si="18"/>
        <v>82.152208801419533</v>
      </c>
      <c r="V49" s="91" t="e">
        <f t="shared" si="18"/>
        <v>#DIV/0!</v>
      </c>
      <c r="W49" s="91" t="e">
        <f t="shared" si="18"/>
        <v>#DIV/0!</v>
      </c>
      <c r="X49" s="91">
        <f t="shared" si="18"/>
        <v>85.276532137516526</v>
      </c>
      <c r="Y49" s="91">
        <f t="shared" si="18"/>
        <v>82.538341564856424</v>
      </c>
      <c r="Z49" s="91">
        <f t="shared" si="18"/>
        <v>83.817264573989831</v>
      </c>
      <c r="AA49" s="91">
        <f t="shared" si="18"/>
        <v>83.095374071958886</v>
      </c>
      <c r="AB49" s="91">
        <f t="shared" si="18"/>
        <v>85.020976353928816</v>
      </c>
      <c r="AC49" s="91">
        <f t="shared" si="18"/>
        <v>78.418426103646794</v>
      </c>
      <c r="AD49" s="91">
        <f t="shared" si="18"/>
        <v>80.941176470588204</v>
      </c>
      <c r="AE49" s="91">
        <f t="shared" si="18"/>
        <v>81.249549094581525</v>
      </c>
      <c r="AF49" s="91">
        <f t="shared" si="18"/>
        <v>83.106306306306422</v>
      </c>
      <c r="AG49" s="91">
        <f t="shared" si="18"/>
        <v>82.970153877931324</v>
      </c>
      <c r="AH49" s="91">
        <f t="shared" si="18"/>
        <v>84.189459639762688</v>
      </c>
      <c r="AI49" s="91" t="e">
        <f t="shared" ref="AI49" si="19">(AI33/AI32)*100</f>
        <v>#DIV/0!</v>
      </c>
      <c r="AJ49" s="91" t="e">
        <f t="shared" si="18"/>
        <v>#DIV/0!</v>
      </c>
      <c r="AK49" s="129"/>
      <c r="AL49" s="139">
        <f>AL33/AL32*100</f>
        <v>83.129302125564848</v>
      </c>
    </row>
    <row r="50" spans="2:64 15093:15106">
      <c r="B50" s="81"/>
      <c r="C50" s="224" t="s">
        <v>51</v>
      </c>
      <c r="D50" s="74">
        <v>18</v>
      </c>
      <c r="E50" s="225" t="s">
        <v>12</v>
      </c>
      <c r="F50" s="91" t="e">
        <f t="shared" ref="F50:AJ50" si="20">(F34/F32)*100</f>
        <v>#DIV/0!</v>
      </c>
      <c r="G50" s="91" t="e">
        <f t="shared" si="20"/>
        <v>#DIV/0!</v>
      </c>
      <c r="H50" s="91">
        <f t="shared" si="20"/>
        <v>8.5612366230652093</v>
      </c>
      <c r="I50" s="91">
        <f t="shared" si="20"/>
        <v>16.238182119755702</v>
      </c>
      <c r="J50" s="91">
        <f t="shared" si="20"/>
        <v>16.067442412727555</v>
      </c>
      <c r="K50" s="91">
        <f t="shared" si="20"/>
        <v>16.291327264015941</v>
      </c>
      <c r="L50" s="91">
        <f t="shared" si="20"/>
        <v>15.712930761934659</v>
      </c>
      <c r="M50" s="91">
        <f t="shared" si="20"/>
        <v>15.481194388340844</v>
      </c>
      <c r="N50" s="91">
        <f t="shared" si="20"/>
        <v>17.396488903608979</v>
      </c>
      <c r="O50" s="91">
        <f t="shared" si="20"/>
        <v>16.613484302624688</v>
      </c>
      <c r="P50" s="91">
        <f t="shared" si="20"/>
        <v>16.798277099784638</v>
      </c>
      <c r="Q50" s="91">
        <f t="shared" si="20"/>
        <v>16.89399377841589</v>
      </c>
      <c r="R50" s="91">
        <f t="shared" si="20"/>
        <v>16.963560560939602</v>
      </c>
      <c r="S50" s="91">
        <f t="shared" si="20"/>
        <v>17.338467091806635</v>
      </c>
      <c r="T50" s="91">
        <f t="shared" si="20"/>
        <v>17.175707131268108</v>
      </c>
      <c r="U50" s="91">
        <f t="shared" si="20"/>
        <v>17.847791198580477</v>
      </c>
      <c r="V50" s="91" t="e">
        <f t="shared" si="20"/>
        <v>#DIV/0!</v>
      </c>
      <c r="W50" s="91" t="e">
        <f t="shared" si="20"/>
        <v>#DIV/0!</v>
      </c>
      <c r="X50" s="91">
        <f t="shared" si="20"/>
        <v>14.723467862483473</v>
      </c>
      <c r="Y50" s="91">
        <f t="shared" si="20"/>
        <v>17.461658435143583</v>
      </c>
      <c r="Z50" s="91">
        <f t="shared" si="20"/>
        <v>16.182735426010169</v>
      </c>
      <c r="AA50" s="91">
        <f t="shared" si="20"/>
        <v>16.904625928041121</v>
      </c>
      <c r="AB50" s="91">
        <f t="shared" si="20"/>
        <v>14.979023646071187</v>
      </c>
      <c r="AC50" s="91">
        <f t="shared" si="20"/>
        <v>21.581573896353195</v>
      </c>
      <c r="AD50" s="91">
        <f t="shared" si="20"/>
        <v>19.058823529411796</v>
      </c>
      <c r="AE50" s="91">
        <f t="shared" si="20"/>
        <v>18.750450905418479</v>
      </c>
      <c r="AF50" s="91">
        <f t="shared" si="20"/>
        <v>16.893693693693578</v>
      </c>
      <c r="AG50" s="91">
        <f t="shared" si="20"/>
        <v>17.02984612206869</v>
      </c>
      <c r="AH50" s="91">
        <f t="shared" si="20"/>
        <v>15.81054036023732</v>
      </c>
      <c r="AI50" s="91" t="e">
        <f t="shared" ref="AI50" si="21">(AI34/AI32)*100</f>
        <v>#DIV/0!</v>
      </c>
      <c r="AJ50" s="91" t="e">
        <f t="shared" si="20"/>
        <v>#DIV/0!</v>
      </c>
      <c r="AK50" s="129"/>
      <c r="AL50" s="139">
        <f>AL34/AL32*100</f>
        <v>16.870697874435152</v>
      </c>
    </row>
    <row r="51" spans="2:64 15093:15106">
      <c r="B51" s="81"/>
      <c r="C51" s="224" t="s">
        <v>40</v>
      </c>
      <c r="D51" s="74">
        <v>70</v>
      </c>
      <c r="E51" s="225" t="s">
        <v>12</v>
      </c>
      <c r="F51" s="91" t="e">
        <f t="shared" ref="F51:AC51" si="22">F38/F37*100</f>
        <v>#DIV/0!</v>
      </c>
      <c r="G51" s="91" t="e">
        <f t="shared" si="22"/>
        <v>#DIV/0!</v>
      </c>
      <c r="H51" s="91" t="e">
        <f t="shared" si="22"/>
        <v>#DIV/0!</v>
      </c>
      <c r="I51" s="91" t="e">
        <f t="shared" si="22"/>
        <v>#DIV/0!</v>
      </c>
      <c r="J51" s="91" t="e">
        <f t="shared" si="22"/>
        <v>#DIV/0!</v>
      </c>
      <c r="K51" s="91" t="e">
        <f t="shared" si="22"/>
        <v>#DIV/0!</v>
      </c>
      <c r="L51" s="91" t="e">
        <f t="shared" si="22"/>
        <v>#DIV/0!</v>
      </c>
      <c r="M51" s="91" t="e">
        <f t="shared" si="22"/>
        <v>#DIV/0!</v>
      </c>
      <c r="N51" s="91" t="e">
        <f t="shared" si="22"/>
        <v>#DIV/0!</v>
      </c>
      <c r="O51" s="91">
        <f t="shared" si="22"/>
        <v>79.866071428571502</v>
      </c>
      <c r="P51" s="91" t="e">
        <f t="shared" si="22"/>
        <v>#DIV/0!</v>
      </c>
      <c r="Q51" s="91" t="e">
        <f t="shared" si="22"/>
        <v>#DIV/0!</v>
      </c>
      <c r="R51" s="91" t="e">
        <f t="shared" si="22"/>
        <v>#DIV/0!</v>
      </c>
      <c r="S51" s="91" t="e">
        <f t="shared" si="22"/>
        <v>#DIV/0!</v>
      </c>
      <c r="T51" s="91" t="e">
        <f t="shared" si="22"/>
        <v>#DIV/0!</v>
      </c>
      <c r="U51" s="91" t="e">
        <f t="shared" si="22"/>
        <v>#DIV/0!</v>
      </c>
      <c r="V51" s="91" t="e">
        <f t="shared" si="22"/>
        <v>#DIV/0!</v>
      </c>
      <c r="W51" s="91" t="e">
        <f t="shared" si="22"/>
        <v>#DIV/0!</v>
      </c>
      <c r="X51" s="91">
        <f t="shared" si="22"/>
        <v>76.397881106531656</v>
      </c>
      <c r="Y51" s="91" t="e">
        <f t="shared" si="22"/>
        <v>#DIV/0!</v>
      </c>
      <c r="Z51" s="91" t="e">
        <f t="shared" si="22"/>
        <v>#DIV/0!</v>
      </c>
      <c r="AA51" s="91" t="e">
        <f t="shared" si="22"/>
        <v>#DIV/0!</v>
      </c>
      <c r="AB51" s="91" t="e">
        <f t="shared" si="22"/>
        <v>#DIV/0!</v>
      </c>
      <c r="AC51" s="91" t="e">
        <f t="shared" si="22"/>
        <v>#DIV/0!</v>
      </c>
      <c r="AD51" s="91" t="e">
        <f t="shared" ref="AD51:AJ51" si="23">AD41/AD40*100</f>
        <v>#DIV/0!</v>
      </c>
      <c r="AE51" s="91" t="e">
        <f t="shared" si="23"/>
        <v>#DIV/0!</v>
      </c>
      <c r="AF51" s="91" t="e">
        <f t="shared" si="23"/>
        <v>#DIV/0!</v>
      </c>
      <c r="AG51" s="91" t="e">
        <f t="shared" si="23"/>
        <v>#DIV/0!</v>
      </c>
      <c r="AH51" s="91" t="e">
        <f t="shared" si="23"/>
        <v>#DIV/0!</v>
      </c>
      <c r="AI51" s="91" t="e">
        <f t="shared" ref="AI51" si="24">AI41/AI40*100</f>
        <v>#DIV/0!</v>
      </c>
      <c r="AJ51" s="91" t="e">
        <f t="shared" si="23"/>
        <v>#DIV/0!</v>
      </c>
      <c r="AK51" s="129"/>
      <c r="AL51" s="139">
        <f>AL38/AL37*100</f>
        <v>78.701324372405281</v>
      </c>
    </row>
    <row r="52" spans="2:64 15093:15106">
      <c r="B52" s="81"/>
      <c r="C52" s="224" t="s">
        <v>51</v>
      </c>
      <c r="D52" s="74">
        <v>30</v>
      </c>
      <c r="E52" s="225" t="s">
        <v>12</v>
      </c>
      <c r="F52" s="91" t="e">
        <f t="shared" ref="F52:AC52" si="25">F39/F37*100</f>
        <v>#DIV/0!</v>
      </c>
      <c r="G52" s="91" t="e">
        <f t="shared" si="25"/>
        <v>#DIV/0!</v>
      </c>
      <c r="H52" s="91" t="e">
        <f t="shared" si="25"/>
        <v>#DIV/0!</v>
      </c>
      <c r="I52" s="91" t="e">
        <f t="shared" si="25"/>
        <v>#DIV/0!</v>
      </c>
      <c r="J52" s="91" t="e">
        <f t="shared" si="25"/>
        <v>#DIV/0!</v>
      </c>
      <c r="K52" s="91" t="e">
        <f t="shared" si="25"/>
        <v>#DIV/0!</v>
      </c>
      <c r="L52" s="91" t="e">
        <f t="shared" si="25"/>
        <v>#DIV/0!</v>
      </c>
      <c r="M52" s="91" t="e">
        <f t="shared" si="25"/>
        <v>#DIV/0!</v>
      </c>
      <c r="N52" s="91" t="e">
        <f t="shared" si="25"/>
        <v>#DIV/0!</v>
      </c>
      <c r="O52" s="91">
        <f t="shared" si="25"/>
        <v>20.133928571428495</v>
      </c>
      <c r="P52" s="91" t="e">
        <f t="shared" si="25"/>
        <v>#DIV/0!</v>
      </c>
      <c r="Q52" s="91" t="e">
        <f t="shared" si="25"/>
        <v>#DIV/0!</v>
      </c>
      <c r="R52" s="91" t="e">
        <f t="shared" si="25"/>
        <v>#DIV/0!</v>
      </c>
      <c r="S52" s="91" t="e">
        <f t="shared" si="25"/>
        <v>#DIV/0!</v>
      </c>
      <c r="T52" s="91" t="e">
        <f t="shared" si="25"/>
        <v>#DIV/0!</v>
      </c>
      <c r="U52" s="91" t="e">
        <f t="shared" si="25"/>
        <v>#DIV/0!</v>
      </c>
      <c r="V52" s="91" t="e">
        <f t="shared" si="25"/>
        <v>#DIV/0!</v>
      </c>
      <c r="W52" s="91" t="e">
        <f t="shared" si="25"/>
        <v>#DIV/0!</v>
      </c>
      <c r="X52" s="91">
        <f t="shared" si="25"/>
        <v>23.602118893468344</v>
      </c>
      <c r="Y52" s="91" t="e">
        <f t="shared" si="25"/>
        <v>#DIV/0!</v>
      </c>
      <c r="Z52" s="91" t="e">
        <f t="shared" si="25"/>
        <v>#DIV/0!</v>
      </c>
      <c r="AA52" s="91" t="e">
        <f t="shared" si="25"/>
        <v>#DIV/0!</v>
      </c>
      <c r="AB52" s="91" t="e">
        <f t="shared" si="25"/>
        <v>#DIV/0!</v>
      </c>
      <c r="AC52" s="91" t="e">
        <f t="shared" si="25"/>
        <v>#DIV/0!</v>
      </c>
      <c r="AD52" s="91" t="e">
        <f t="shared" ref="AD52:AJ52" si="26">AD42/AD40*100</f>
        <v>#DIV/0!</v>
      </c>
      <c r="AE52" s="91" t="e">
        <f t="shared" si="26"/>
        <v>#DIV/0!</v>
      </c>
      <c r="AF52" s="91" t="e">
        <f t="shared" si="26"/>
        <v>#DIV/0!</v>
      </c>
      <c r="AG52" s="91" t="e">
        <f t="shared" si="26"/>
        <v>#DIV/0!</v>
      </c>
      <c r="AH52" s="91" t="e">
        <f t="shared" si="26"/>
        <v>#DIV/0!</v>
      </c>
      <c r="AI52" s="91" t="e">
        <f t="shared" ref="AI52" si="27">AI42/AI40*100</f>
        <v>#DIV/0!</v>
      </c>
      <c r="AJ52" s="91" t="e">
        <f t="shared" si="26"/>
        <v>#DIV/0!</v>
      </c>
      <c r="AK52" s="140"/>
      <c r="AL52" s="139">
        <f>AL39/AL37*100</f>
        <v>21.298675627594719</v>
      </c>
    </row>
    <row r="53" spans="2:64 15093:15106">
      <c r="B53" s="81"/>
      <c r="C53" s="224" t="s">
        <v>44</v>
      </c>
      <c r="D53" s="74">
        <v>60</v>
      </c>
      <c r="E53" s="225" t="s">
        <v>12</v>
      </c>
      <c r="F53" s="91" t="e">
        <f t="shared" ref="F53:AJ53" si="28">F44/F42*100</f>
        <v>#DIV/0!</v>
      </c>
      <c r="G53" s="91" t="e">
        <f t="shared" si="28"/>
        <v>#DIV/0!</v>
      </c>
      <c r="H53" s="91" t="e">
        <f t="shared" si="28"/>
        <v>#DIV/0!</v>
      </c>
      <c r="I53" s="91" t="e">
        <f>I44/I42*100</f>
        <v>#DIV/0!</v>
      </c>
      <c r="J53" s="91" t="e">
        <f>J44/J42*100</f>
        <v>#DIV/0!</v>
      </c>
      <c r="K53" s="91" t="e">
        <f>K44/K42*100</f>
        <v>#DIV/0!</v>
      </c>
      <c r="L53" s="91" t="e">
        <f t="shared" si="28"/>
        <v>#DIV/0!</v>
      </c>
      <c r="M53" s="91" t="e">
        <f t="shared" si="28"/>
        <v>#DIV/0!</v>
      </c>
      <c r="N53" s="91" t="e">
        <f t="shared" si="28"/>
        <v>#DIV/0!</v>
      </c>
      <c r="O53" s="91" t="e">
        <f t="shared" si="28"/>
        <v>#DIV/0!</v>
      </c>
      <c r="P53" s="91" t="e">
        <f t="shared" si="28"/>
        <v>#DIV/0!</v>
      </c>
      <c r="Q53" s="91" t="e">
        <f t="shared" si="28"/>
        <v>#DIV/0!</v>
      </c>
      <c r="R53" s="91" t="e">
        <f t="shared" si="28"/>
        <v>#DIV/0!</v>
      </c>
      <c r="S53" s="91" t="e">
        <f t="shared" si="28"/>
        <v>#DIV/0!</v>
      </c>
      <c r="T53" s="91" t="e">
        <f t="shared" ref="T53:W53" si="29">(T44+T43)/T42*100</f>
        <v>#DIV/0!</v>
      </c>
      <c r="U53" s="91" t="e">
        <f t="shared" si="29"/>
        <v>#DIV/0!</v>
      </c>
      <c r="V53" s="91">
        <f>(V44+V43)/V42*100</f>
        <v>61.830508474576277</v>
      </c>
      <c r="W53" s="91">
        <f t="shared" si="29"/>
        <v>58.707706235142886</v>
      </c>
      <c r="X53" s="91">
        <f t="shared" si="28"/>
        <v>61.315789473692917</v>
      </c>
      <c r="Y53" s="91" t="e">
        <f t="shared" si="28"/>
        <v>#DIV/0!</v>
      </c>
      <c r="Z53" s="91" t="e">
        <f t="shared" si="28"/>
        <v>#DIV/0!</v>
      </c>
      <c r="AA53" s="91" t="e">
        <f t="shared" si="28"/>
        <v>#DIV/0!</v>
      </c>
      <c r="AB53" s="91" t="e">
        <f t="shared" si="28"/>
        <v>#DIV/0!</v>
      </c>
      <c r="AC53" s="91" t="e">
        <f t="shared" si="28"/>
        <v>#DIV/0!</v>
      </c>
      <c r="AD53" s="91" t="e">
        <f t="shared" si="28"/>
        <v>#DIV/0!</v>
      </c>
      <c r="AE53" s="91" t="e">
        <f t="shared" si="28"/>
        <v>#DIV/0!</v>
      </c>
      <c r="AF53" s="91" t="e">
        <f t="shared" si="28"/>
        <v>#DIV/0!</v>
      </c>
      <c r="AG53" s="91" t="e">
        <f t="shared" si="28"/>
        <v>#DIV/0!</v>
      </c>
      <c r="AH53" s="91">
        <f t="shared" si="28"/>
        <v>59.541209906610135</v>
      </c>
      <c r="AI53" s="91">
        <f t="shared" ref="AI53" si="30">AI44/AI42*100</f>
        <v>60.784313725490193</v>
      </c>
      <c r="AJ53" s="91">
        <f t="shared" si="28"/>
        <v>63.842309827875965</v>
      </c>
      <c r="AK53" s="129"/>
      <c r="AL53" s="139">
        <f>(AL44+AL43)/AL42*100</f>
        <v>61.088695732367704</v>
      </c>
    </row>
    <row r="54" spans="2:64 15093:15106">
      <c r="B54" s="81"/>
      <c r="C54" s="224" t="s">
        <v>52</v>
      </c>
      <c r="D54" s="74">
        <v>40</v>
      </c>
      <c r="E54" s="225" t="s">
        <v>12</v>
      </c>
      <c r="F54" s="91" t="e">
        <f t="shared" ref="F54:AJ54" si="31">F45/F42*100</f>
        <v>#DIV/0!</v>
      </c>
      <c r="G54" s="91" t="e">
        <f t="shared" si="31"/>
        <v>#DIV/0!</v>
      </c>
      <c r="H54" s="91" t="e">
        <f t="shared" si="31"/>
        <v>#DIV/0!</v>
      </c>
      <c r="I54" s="91" t="e">
        <f>I45/I42*100</f>
        <v>#DIV/0!</v>
      </c>
      <c r="J54" s="91" t="e">
        <f>J45/J42*100</f>
        <v>#DIV/0!</v>
      </c>
      <c r="K54" s="91" t="e">
        <f>K45/K42*100</f>
        <v>#DIV/0!</v>
      </c>
      <c r="L54" s="91" t="e">
        <f t="shared" si="31"/>
        <v>#DIV/0!</v>
      </c>
      <c r="M54" s="91" t="e">
        <f t="shared" si="31"/>
        <v>#DIV/0!</v>
      </c>
      <c r="N54" s="91" t="e">
        <f t="shared" si="31"/>
        <v>#DIV/0!</v>
      </c>
      <c r="O54" s="91" t="e">
        <f t="shared" si="31"/>
        <v>#DIV/0!</v>
      </c>
      <c r="P54" s="91" t="e">
        <f t="shared" si="31"/>
        <v>#DIV/0!</v>
      </c>
      <c r="Q54" s="91" t="e">
        <f t="shared" si="31"/>
        <v>#DIV/0!</v>
      </c>
      <c r="R54" s="91" t="e">
        <f t="shared" si="31"/>
        <v>#DIV/0!</v>
      </c>
      <c r="S54" s="91" t="e">
        <f t="shared" si="31"/>
        <v>#DIV/0!</v>
      </c>
      <c r="T54" s="91" t="e">
        <f t="shared" si="31"/>
        <v>#DIV/0!</v>
      </c>
      <c r="U54" s="91" t="e">
        <f t="shared" si="31"/>
        <v>#DIV/0!</v>
      </c>
      <c r="V54" s="91">
        <f t="shared" si="31"/>
        <v>38.169491525423723</v>
      </c>
      <c r="W54" s="91">
        <f t="shared" si="31"/>
        <v>41.292293764857121</v>
      </c>
      <c r="X54" s="91">
        <f t="shared" si="31"/>
        <v>38.684210526307083</v>
      </c>
      <c r="Y54" s="91" t="e">
        <f t="shared" si="31"/>
        <v>#DIV/0!</v>
      </c>
      <c r="Z54" s="91" t="e">
        <f t="shared" si="31"/>
        <v>#DIV/0!</v>
      </c>
      <c r="AA54" s="91" t="e">
        <f t="shared" si="31"/>
        <v>#DIV/0!</v>
      </c>
      <c r="AB54" s="91" t="e">
        <f t="shared" si="31"/>
        <v>#DIV/0!</v>
      </c>
      <c r="AC54" s="91" t="e">
        <f t="shared" si="31"/>
        <v>#DIV/0!</v>
      </c>
      <c r="AD54" s="91" t="e">
        <f t="shared" si="31"/>
        <v>#DIV/0!</v>
      </c>
      <c r="AE54" s="91" t="e">
        <f t="shared" si="31"/>
        <v>#DIV/0!</v>
      </c>
      <c r="AF54" s="91" t="e">
        <f t="shared" si="31"/>
        <v>#DIV/0!</v>
      </c>
      <c r="AG54" s="91" t="e">
        <f t="shared" si="31"/>
        <v>#DIV/0!</v>
      </c>
      <c r="AH54" s="91">
        <f t="shared" si="31"/>
        <v>40.458790093389865</v>
      </c>
      <c r="AI54" s="91">
        <f t="shared" ref="AI54" si="32">AI45/AI42*100</f>
        <v>39.215686274509807</v>
      </c>
      <c r="AJ54" s="91">
        <f t="shared" si="31"/>
        <v>36.157690172124042</v>
      </c>
      <c r="AK54" s="140"/>
      <c r="AL54" s="139">
        <f>AL45/AL42*100</f>
        <v>38.91130426763231</v>
      </c>
    </row>
    <row r="55" spans="2:64 15093:15106">
      <c r="B55" s="58">
        <v>3</v>
      </c>
      <c r="C55" s="87" t="s">
        <v>53</v>
      </c>
      <c r="D55" s="88"/>
      <c r="E55" s="88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131"/>
      <c r="AL55" s="138" t="s">
        <v>54</v>
      </c>
    </row>
    <row r="56" spans="2:64 15093:15106">
      <c r="B56" s="61"/>
      <c r="C56" s="226" t="s">
        <v>55</v>
      </c>
      <c r="D56" s="74">
        <v>9</v>
      </c>
      <c r="E56" s="227" t="s">
        <v>56</v>
      </c>
      <c r="F56" s="64"/>
      <c r="G56" s="64">
        <v>0</v>
      </c>
      <c r="H56" s="64">
        <v>2460</v>
      </c>
      <c r="I56" s="64">
        <v>15048</v>
      </c>
      <c r="J56" s="64">
        <v>16445</v>
      </c>
      <c r="K56" s="64">
        <v>12844</v>
      </c>
      <c r="L56" s="64">
        <v>14782</v>
      </c>
      <c r="M56" s="64">
        <v>13956</v>
      </c>
      <c r="N56" s="64">
        <f>20852-N58</f>
        <v>10073</v>
      </c>
      <c r="O56" s="64">
        <v>17689</v>
      </c>
      <c r="P56" s="64">
        <v>16287</v>
      </c>
      <c r="Q56" s="64">
        <v>16388</v>
      </c>
      <c r="R56" s="64">
        <v>12420</v>
      </c>
      <c r="S56" s="64">
        <v>12604</v>
      </c>
      <c r="T56" s="64">
        <v>11943</v>
      </c>
      <c r="U56" s="64">
        <v>2570</v>
      </c>
      <c r="V56" s="64">
        <v>0</v>
      </c>
      <c r="W56" s="64">
        <v>10752</v>
      </c>
      <c r="X56" s="64">
        <v>10208</v>
      </c>
      <c r="Y56" s="64">
        <v>7506</v>
      </c>
      <c r="Z56" s="64">
        <v>9664</v>
      </c>
      <c r="AA56" s="64">
        <v>15810</v>
      </c>
      <c r="AB56" s="64">
        <v>15980</v>
      </c>
      <c r="AC56" s="64">
        <v>12343</v>
      </c>
      <c r="AD56" s="64">
        <v>8755</v>
      </c>
      <c r="AE56" s="64">
        <v>9469</v>
      </c>
      <c r="AF56" s="64">
        <v>7972</v>
      </c>
      <c r="AG56" s="64">
        <v>6732</v>
      </c>
      <c r="AH56" s="64">
        <v>0</v>
      </c>
      <c r="AI56" s="64">
        <v>0</v>
      </c>
      <c r="AJ56" s="64">
        <v>0</v>
      </c>
      <c r="AK56" s="131"/>
      <c r="AL56" s="117">
        <f>SUM(F56:AJ56)</f>
        <v>290700</v>
      </c>
      <c r="AM56" s="115"/>
      <c r="BL56" s="115"/>
    </row>
    <row r="57" spans="2:64 15093:15106">
      <c r="B57" s="81"/>
      <c r="C57" s="92"/>
      <c r="D57" s="79"/>
      <c r="E57" s="227" t="s">
        <v>12</v>
      </c>
      <c r="F57" s="90" t="e">
        <f>F56/F23*100</f>
        <v>#DIV/0!</v>
      </c>
      <c r="G57" s="90" t="e">
        <f>G56/(G23-G41)*100</f>
        <v>#DIV/0!</v>
      </c>
      <c r="H57" s="90" t="e">
        <f t="shared" ref="H57" si="33">H56/((H23+H24)-H41)*100</f>
        <v>#DIV/0!</v>
      </c>
      <c r="I57" s="91">
        <f t="shared" ref="I57:M57" si="34">I56/((I23+I24)-I41)*100</f>
        <v>1.3188396524811943</v>
      </c>
      <c r="J57" s="90">
        <f t="shared" si="34"/>
        <v>0.79222468445900374</v>
      </c>
      <c r="K57" s="90">
        <f>K56/((K23+K24)-K41)*100</f>
        <v>0.7567312790903199</v>
      </c>
      <c r="L57" s="90">
        <f t="shared" si="34"/>
        <v>0.73542288557213931</v>
      </c>
      <c r="M57" s="90">
        <f t="shared" si="34"/>
        <v>0.72634537316540404</v>
      </c>
      <c r="N57" s="90">
        <f>N56/((N23+N24)-(N41+N36))*100</f>
        <v>0.7765186555658341</v>
      </c>
      <c r="O57" s="90">
        <f t="shared" ref="O57:AJ57" si="35">O56/((O23+O24)-(O41+O36))*100</f>
        <v>0.84097176000761054</v>
      </c>
      <c r="P57" s="90">
        <f t="shared" si="35"/>
        <v>0.76974337161491191</v>
      </c>
      <c r="Q57" s="90">
        <f t="shared" si="35"/>
        <v>0.81491795126802591</v>
      </c>
      <c r="R57" s="90">
        <f t="shared" si="35"/>
        <v>0.67008362557323975</v>
      </c>
      <c r="S57" s="90">
        <f t="shared" si="35"/>
        <v>0.81096383991764254</v>
      </c>
      <c r="T57" s="90">
        <f t="shared" si="35"/>
        <v>0.74849586362496401</v>
      </c>
      <c r="U57" s="90">
        <f t="shared" si="35"/>
        <v>0.79076923076923078</v>
      </c>
      <c r="V57" s="90" t="e">
        <f t="shared" si="35"/>
        <v>#DIV/0!</v>
      </c>
      <c r="W57" s="90">
        <f t="shared" si="35"/>
        <v>0.80471813908930334</v>
      </c>
      <c r="X57" s="90">
        <f t="shared" si="35"/>
        <v>0.77515377021794196</v>
      </c>
      <c r="Y57" s="90">
        <f t="shared" si="35"/>
        <v>0.71909638727353919</v>
      </c>
      <c r="Z57" s="90">
        <f t="shared" si="35"/>
        <v>0.7777241268308448</v>
      </c>
      <c r="AA57" s="290">
        <f t="shared" si="35"/>
        <v>1.1974460543357242</v>
      </c>
      <c r="AB57" s="290">
        <f t="shared" si="35"/>
        <v>1.2259395929389467</v>
      </c>
      <c r="AC57" s="290">
        <f t="shared" si="35"/>
        <v>0.93803910839546145</v>
      </c>
      <c r="AD57" s="90">
        <f t="shared" si="35"/>
        <v>0.65865695671145486</v>
      </c>
      <c r="AE57" s="90">
        <f t="shared" si="35"/>
        <v>0.66267294651167674</v>
      </c>
      <c r="AF57" s="90">
        <f t="shared" si="35"/>
        <v>0.60560940776079497</v>
      </c>
      <c r="AG57" s="90">
        <f t="shared" si="35"/>
        <v>0.60665044606650442</v>
      </c>
      <c r="AH57" s="90" t="e">
        <f t="shared" si="35"/>
        <v>#DIV/0!</v>
      </c>
      <c r="AI57" s="90" t="e">
        <f t="shared" si="35"/>
        <v>#DIV/0!</v>
      </c>
      <c r="AJ57" s="90" t="e">
        <f t="shared" si="35"/>
        <v>#DIV/0!</v>
      </c>
      <c r="AK57" s="131"/>
      <c r="AL57" s="139">
        <f>AL56/(((AL23)+265025+191172)-(AL36+AL41))*100</f>
        <v>0.80257863241374083</v>
      </c>
      <c r="AM57" s="19"/>
      <c r="AN57" s="18">
        <f>AL57*10</f>
        <v>8.0257863241374086</v>
      </c>
      <c r="AT57" s="19">
        <f>AVERAGE(AA57:AC57)</f>
        <v>1.1204749185567107</v>
      </c>
    </row>
    <row r="58" spans="2:64 15093:15106" s="3" customFormat="1">
      <c r="B58" s="61"/>
      <c r="C58" s="228" t="s">
        <v>57</v>
      </c>
      <c r="D58" s="93">
        <v>14</v>
      </c>
      <c r="E58" s="229" t="s">
        <v>56</v>
      </c>
      <c r="F58" s="94"/>
      <c r="G58" s="94">
        <v>0</v>
      </c>
      <c r="H58" s="94">
        <v>0</v>
      </c>
      <c r="I58" s="94"/>
      <c r="J58" s="94">
        <v>0</v>
      </c>
      <c r="K58" s="94"/>
      <c r="L58" s="94"/>
      <c r="M58" s="94"/>
      <c r="N58" s="94">
        <v>10779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17744</v>
      </c>
      <c r="V58" s="110">
        <v>17630</v>
      </c>
      <c r="W58" s="110">
        <v>0</v>
      </c>
      <c r="X58" s="110">
        <v>0</v>
      </c>
      <c r="Y58" s="110">
        <v>0</v>
      </c>
      <c r="Z58" s="110">
        <v>0</v>
      </c>
      <c r="AA58" s="94">
        <v>0</v>
      </c>
      <c r="AB58" s="94">
        <v>0</v>
      </c>
      <c r="AC58" s="94">
        <v>0</v>
      </c>
      <c r="AD58" s="94">
        <v>0</v>
      </c>
      <c r="AE58" s="94">
        <v>0</v>
      </c>
      <c r="AF58" s="94">
        <v>0</v>
      </c>
      <c r="AG58" s="94">
        <v>5950</v>
      </c>
      <c r="AH58" s="94">
        <v>18735</v>
      </c>
      <c r="AI58" s="94">
        <v>19252</v>
      </c>
      <c r="AJ58" s="94">
        <v>18020</v>
      </c>
      <c r="AK58" s="131"/>
      <c r="AL58" s="141">
        <f>SUM(F58:AJ58)</f>
        <v>108110</v>
      </c>
      <c r="AM58" s="280"/>
      <c r="AN58" s="18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</row>
    <row r="59" spans="2:64 15093:15106" s="3" customFormat="1">
      <c r="B59" s="81"/>
      <c r="C59" s="95"/>
      <c r="D59" s="96"/>
      <c r="E59" s="230" t="s">
        <v>12</v>
      </c>
      <c r="F59" s="97" t="e">
        <f>F58/F41*100</f>
        <v>#DIV/0!</v>
      </c>
      <c r="G59" s="97" t="e">
        <f>G58/G41*100</f>
        <v>#DIV/0!</v>
      </c>
      <c r="H59" s="97" t="e">
        <f t="shared" ref="H59:S59" si="36">H58/H41*100</f>
        <v>#DIV/0!</v>
      </c>
      <c r="I59" s="97" t="e">
        <f t="shared" si="36"/>
        <v>#DIV/0!</v>
      </c>
      <c r="J59" s="97" t="e">
        <f t="shared" si="36"/>
        <v>#DIV/0!</v>
      </c>
      <c r="K59" s="97" t="e">
        <f t="shared" si="36"/>
        <v>#DIV/0!</v>
      </c>
      <c r="L59" s="107" t="e">
        <f t="shared" si="36"/>
        <v>#DIV/0!</v>
      </c>
      <c r="M59" s="107" t="e">
        <f t="shared" si="36"/>
        <v>#DIV/0!</v>
      </c>
      <c r="N59" s="107">
        <f>N58/(N36+N41)*100</f>
        <v>1.5254741013303141</v>
      </c>
      <c r="O59" s="107" t="e">
        <f t="shared" si="36"/>
        <v>#DIV/0!</v>
      </c>
      <c r="P59" s="107" t="e">
        <f>P58/(P41+P36)*100</f>
        <v>#DIV/0!</v>
      </c>
      <c r="Q59" s="107" t="e">
        <f>Q58/Q41*100</f>
        <v>#DIV/0!</v>
      </c>
      <c r="R59" s="107" t="e">
        <f>R58/R41*100</f>
        <v>#DIV/0!</v>
      </c>
      <c r="S59" s="107" t="e">
        <f t="shared" si="36"/>
        <v>#DIV/0!</v>
      </c>
      <c r="T59" s="107" t="e">
        <f>T58/(T41+T36)*100</f>
        <v>#DIV/0!</v>
      </c>
      <c r="U59" s="107">
        <f>U58/U41*100</f>
        <v>1.499535198174609</v>
      </c>
      <c r="V59" s="107">
        <f t="shared" ref="V59:AB59" si="37">V58/V41*100</f>
        <v>1.1298891901072208</v>
      </c>
      <c r="W59" s="107" t="e">
        <f t="shared" si="37"/>
        <v>#DIV/0!</v>
      </c>
      <c r="X59" s="107" t="e">
        <f t="shared" si="37"/>
        <v>#DIV/0!</v>
      </c>
      <c r="Y59" s="107" t="e">
        <f t="shared" si="37"/>
        <v>#DIV/0!</v>
      </c>
      <c r="Z59" s="107" t="e">
        <f t="shared" si="37"/>
        <v>#DIV/0!</v>
      </c>
      <c r="AA59" s="107" t="e">
        <f t="shared" si="37"/>
        <v>#DIV/0!</v>
      </c>
      <c r="AB59" s="107" t="e">
        <f t="shared" si="37"/>
        <v>#DIV/0!</v>
      </c>
      <c r="AC59" s="97" t="e">
        <f>AC58/(AC41)*100</f>
        <v>#DIV/0!</v>
      </c>
      <c r="AD59" s="107" t="e">
        <f t="shared" ref="AD59:AJ59" si="38">AD58/AD41*100</f>
        <v>#DIV/0!</v>
      </c>
      <c r="AE59" s="107" t="e">
        <f t="shared" si="38"/>
        <v>#DIV/0!</v>
      </c>
      <c r="AF59" s="107" t="e">
        <f t="shared" si="38"/>
        <v>#DIV/0!</v>
      </c>
      <c r="AG59" s="107">
        <f t="shared" si="38"/>
        <v>1.3485947416137807</v>
      </c>
      <c r="AH59" s="107">
        <f t="shared" si="38"/>
        <v>1.2849882372306993</v>
      </c>
      <c r="AI59" s="107">
        <f t="shared" ref="AI59" si="39">AI58/AI41*100</f>
        <v>1.2483788971313046</v>
      </c>
      <c r="AJ59" s="107">
        <f t="shared" si="38"/>
        <v>1.3030493669146943</v>
      </c>
      <c r="AK59" s="131"/>
      <c r="AL59" s="142">
        <f>AL58/(AL41+AL36)*100</f>
        <v>1.306545781069288</v>
      </c>
      <c r="AM59" s="19"/>
      <c r="AN59" s="18">
        <f>AL59*10</f>
        <v>13.06545781069288</v>
      </c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</row>
    <row r="60" spans="2:64 15093:15106">
      <c r="B60" s="81"/>
      <c r="C60" s="226" t="s">
        <v>58</v>
      </c>
      <c r="D60" s="74">
        <v>0.55000000000000004</v>
      </c>
      <c r="E60" s="227" t="s">
        <v>9</v>
      </c>
      <c r="F60" s="64"/>
      <c r="G60" s="64">
        <v>0</v>
      </c>
      <c r="H60" s="64">
        <v>106.5</v>
      </c>
      <c r="I60" s="64">
        <v>741.6</v>
      </c>
      <c r="J60" s="64">
        <v>915.4</v>
      </c>
      <c r="K60" s="64">
        <v>839.5</v>
      </c>
      <c r="L60" s="64">
        <v>1006.2</v>
      </c>
      <c r="M60" s="64">
        <v>951.5</v>
      </c>
      <c r="N60" s="64">
        <v>983</v>
      </c>
      <c r="O60" s="64">
        <v>1055.2</v>
      </c>
      <c r="P60" s="64">
        <v>1080.8</v>
      </c>
      <c r="Q60" s="64">
        <v>1062.2</v>
      </c>
      <c r="R60" s="64">
        <v>829.1</v>
      </c>
      <c r="S60" s="64">
        <v>790.5</v>
      </c>
      <c r="T60" s="64">
        <v>726.4</v>
      </c>
      <c r="U60" s="64">
        <v>760.2</v>
      </c>
      <c r="V60" s="64">
        <v>781.2</v>
      </c>
      <c r="W60" s="64">
        <v>643.70000000000005</v>
      </c>
      <c r="X60" s="64">
        <v>622.61</v>
      </c>
      <c r="Y60" s="64">
        <v>516</v>
      </c>
      <c r="Z60" s="64">
        <v>641.29999999999995</v>
      </c>
      <c r="AA60" s="64">
        <v>696.1</v>
      </c>
      <c r="AB60" s="64">
        <v>712.4</v>
      </c>
      <c r="AC60" s="64">
        <v>683.4</v>
      </c>
      <c r="AD60" s="64">
        <v>629.70000000000005</v>
      </c>
      <c r="AE60" s="64">
        <v>691.5</v>
      </c>
      <c r="AF60" s="64">
        <v>646</v>
      </c>
      <c r="AG60" s="64">
        <v>742.8</v>
      </c>
      <c r="AH60" s="64">
        <v>704.30000000000007</v>
      </c>
      <c r="AI60" s="64">
        <v>760.2</v>
      </c>
      <c r="AJ60" s="64">
        <v>658.8</v>
      </c>
      <c r="AK60" s="131"/>
      <c r="AL60" s="141">
        <f>SUM(F60:AJ60)</f>
        <v>21978.110000000004</v>
      </c>
    </row>
    <row r="61" spans="2:64 15093:15106">
      <c r="B61" s="98"/>
      <c r="C61" s="99"/>
      <c r="D61" s="79"/>
      <c r="E61" s="231" t="s">
        <v>12</v>
      </c>
      <c r="F61" s="100" t="e">
        <f t="shared" ref="F61:AJ61" si="40">F60/(F23+F24)*100</f>
        <v>#DIV/0!</v>
      </c>
      <c r="G61" s="100" t="e">
        <f t="shared" si="40"/>
        <v>#DIV/0!</v>
      </c>
      <c r="H61" s="100" t="e">
        <f t="shared" si="40"/>
        <v>#DIV/0!</v>
      </c>
      <c r="I61" s="114">
        <f t="shared" si="40"/>
        <v>6.4995446988307656E-2</v>
      </c>
      <c r="J61" s="100">
        <f t="shared" si="40"/>
        <v>4.4098660757298389E-2</v>
      </c>
      <c r="K61" s="100">
        <f t="shared" si="40"/>
        <v>4.9460908501738052E-2</v>
      </c>
      <c r="L61" s="100">
        <f t="shared" si="40"/>
        <v>5.0059701492537322E-2</v>
      </c>
      <c r="M61" s="100">
        <f t="shared" si="40"/>
        <v>4.9521182471115067E-2</v>
      </c>
      <c r="N61" s="100">
        <f t="shared" si="40"/>
        <v>4.9056792095019459E-2</v>
      </c>
      <c r="O61" s="100">
        <f t="shared" si="40"/>
        <v>5.0166397261576727E-2</v>
      </c>
      <c r="P61" s="100">
        <f t="shared" si="40"/>
        <v>5.1079918710713865E-2</v>
      </c>
      <c r="Q61" s="100">
        <f t="shared" si="40"/>
        <v>5.2819492789656891E-2</v>
      </c>
      <c r="R61" s="100">
        <f t="shared" si="40"/>
        <v>4.4731588885891557E-2</v>
      </c>
      <c r="S61" s="100">
        <f t="shared" si="40"/>
        <v>5.0862179899626811E-2</v>
      </c>
      <c r="T61" s="100">
        <f t="shared" si="40"/>
        <v>4.5525194284281485E-2</v>
      </c>
      <c r="U61" s="100">
        <f t="shared" si="40"/>
        <v>5.0401113836770213E-2</v>
      </c>
      <c r="V61" s="100">
        <f t="shared" si="40"/>
        <v>5.0066332122051103E-2</v>
      </c>
      <c r="W61" s="100">
        <f t="shared" si="40"/>
        <v>4.8176810466125798E-2</v>
      </c>
      <c r="X61" s="100">
        <f t="shared" si="40"/>
        <v>4.7278456982307294E-2</v>
      </c>
      <c r="Y61" s="100">
        <f t="shared" si="40"/>
        <v>4.9434284017205732E-2</v>
      </c>
      <c r="Z61" s="100">
        <f t="shared" si="40"/>
        <v>5.1609528408176814E-2</v>
      </c>
      <c r="AA61" s="100">
        <f t="shared" si="40"/>
        <v>5.2722466693428054E-2</v>
      </c>
      <c r="AB61" s="100">
        <f t="shared" si="40"/>
        <v>5.4653276971821381E-2</v>
      </c>
      <c r="AC61" s="100">
        <f t="shared" si="40"/>
        <v>5.1936800346549329E-2</v>
      </c>
      <c r="AD61" s="114">
        <f t="shared" si="40"/>
        <v>4.7373647703164261E-2</v>
      </c>
      <c r="AE61" s="114">
        <f t="shared" si="40"/>
        <v>4.8393530733216228E-2</v>
      </c>
      <c r="AF61" s="100">
        <f t="shared" si="40"/>
        <v>4.9074721200887295E-2</v>
      </c>
      <c r="AG61" s="100">
        <f t="shared" si="40"/>
        <v>4.7894770778257788E-2</v>
      </c>
      <c r="AH61" s="114">
        <f t="shared" si="40"/>
        <v>4.8306229809531975E-2</v>
      </c>
      <c r="AI61" s="100">
        <f t="shared" ref="AI61" si="41">AI60/(AI23+AI24)*100</f>
        <v>4.9294496031540506E-2</v>
      </c>
      <c r="AJ61" s="100">
        <f t="shared" si="40"/>
        <v>4.7638674968002254E-2</v>
      </c>
      <c r="AK61" s="21"/>
      <c r="AL61" s="143">
        <f>AL60/(AL23)*100</f>
        <v>4.9905966394410535E-2</v>
      </c>
      <c r="AN61" s="18">
        <f>AL61*10</f>
        <v>0.49905966394410534</v>
      </c>
    </row>
    <row r="62" spans="2:64 15093:15106" s="5" customFormat="1">
      <c r="B62" s="101">
        <v>4</v>
      </c>
      <c r="C62" s="232" t="s">
        <v>59</v>
      </c>
      <c r="D62" s="102">
        <v>0.8</v>
      </c>
      <c r="E62" s="233" t="s">
        <v>12</v>
      </c>
      <c r="F62" s="103" t="e">
        <f t="shared" ref="F62:AJ62" si="42">((SUM(F29:F30))-(SUM(F23:F24)))/(SUM(F23:F24))*100</f>
        <v>#DIV/0!</v>
      </c>
      <c r="G62" s="103" t="e">
        <f t="shared" si="42"/>
        <v>#DIV/0!</v>
      </c>
      <c r="H62" s="103" t="e">
        <f t="shared" si="42"/>
        <v>#DIV/0!</v>
      </c>
      <c r="I62" s="103">
        <f t="shared" si="42"/>
        <v>-1.5778223194855754</v>
      </c>
      <c r="J62" s="103">
        <f t="shared" si="42"/>
        <v>-0.62000192696792722</v>
      </c>
      <c r="K62" s="103">
        <f>((SUM(K29:K30))-(SUM(K23:K24)))/(SUM(K23:K24))*100</f>
        <v>-0.67342249455016789</v>
      </c>
      <c r="L62" s="103">
        <f t="shared" si="42"/>
        <v>-0.65820895522339407</v>
      </c>
      <c r="M62" s="103">
        <f t="shared" si="42"/>
        <v>-0.80045799937493844</v>
      </c>
      <c r="N62" s="103">
        <f t="shared" si="42"/>
        <v>-0.75356822038127558</v>
      </c>
      <c r="O62" s="103">
        <f t="shared" si="42"/>
        <v>-0.68936008367406587</v>
      </c>
      <c r="P62" s="103">
        <f t="shared" si="42"/>
        <v>-0.69001370575217047</v>
      </c>
      <c r="Q62" s="103">
        <f t="shared" si="42"/>
        <v>-0.64644455494728936</v>
      </c>
      <c r="R62" s="103">
        <f t="shared" si="42"/>
        <v>-0.72511464796331271</v>
      </c>
      <c r="S62" s="103">
        <f t="shared" si="42"/>
        <v>-0.71097670827499759</v>
      </c>
      <c r="T62" s="103">
        <f t="shared" si="42"/>
        <v>-0.68939583855729425</v>
      </c>
      <c r="U62" s="103">
        <f t="shared" si="42"/>
        <v>-0.68288801962408385</v>
      </c>
      <c r="V62" s="103">
        <f t="shared" si="42"/>
        <v>-0.66268033044288932</v>
      </c>
      <c r="W62" s="103">
        <f t="shared" si="42"/>
        <v>-0.64140945424063711</v>
      </c>
      <c r="X62" s="103">
        <f t="shared" si="42"/>
        <v>-0.62191510365255731</v>
      </c>
      <c r="Y62" s="103">
        <f t="shared" si="42"/>
        <v>-0.63804715417548419</v>
      </c>
      <c r="Z62" s="103">
        <f t="shared" si="42"/>
        <v>-0.68565910188236678</v>
      </c>
      <c r="AA62" s="103">
        <f t="shared" si="42"/>
        <v>-0.76042747536563382</v>
      </c>
      <c r="AB62" s="103">
        <f t="shared" si="42"/>
        <v>-0.77330857927564889</v>
      </c>
      <c r="AC62" s="103">
        <f t="shared" si="42"/>
        <v>-0.77745605435428677</v>
      </c>
      <c r="AD62" s="103">
        <f>((SUM(AD29:AD30))-(SUM(AD23:AD24)))/(SUM(AD23:AD24))*100</f>
        <v>-0.7447977009080522</v>
      </c>
      <c r="AE62" s="103">
        <f t="shared" si="42"/>
        <v>-0.76561854840329502</v>
      </c>
      <c r="AF62" s="103">
        <f t="shared" si="42"/>
        <v>-0.60089944999927658</v>
      </c>
      <c r="AG62" s="103">
        <f t="shared" si="42"/>
        <v>-0.60352053646202353</v>
      </c>
      <c r="AH62" s="103">
        <f>((SUM(AH29:AH30))-(SUM(AH23:AH24)))/(SUM(AH23:AH24))*100</f>
        <v>-0.60357066920964608</v>
      </c>
      <c r="AI62" s="103">
        <f t="shared" ref="AI62" si="43">((SUM(AI29:AI30))-(SUM(AI23:AI24)))/(SUM(AI23:AI24))*100</f>
        <v>-0.60564403174769754</v>
      </c>
      <c r="AJ62" s="103">
        <f t="shared" si="42"/>
        <v>-0.60307612208966754</v>
      </c>
      <c r="AK62" s="144"/>
      <c r="AL62" s="145">
        <f>((SUM(AL29:AL30))-(SUM(AL23:AL24)))/(SUM(AL23:AL24))*100</f>
        <v>-0.69307364376654357</v>
      </c>
      <c r="AN62" s="146"/>
    </row>
    <row r="63" spans="2:64 15093:15106" s="5" customFormat="1" ht="14.25">
      <c r="B63" s="80"/>
      <c r="C63" s="224" t="s">
        <v>60</v>
      </c>
      <c r="D63" s="104">
        <v>22</v>
      </c>
      <c r="E63" s="225" t="s">
        <v>12</v>
      </c>
      <c r="F63" s="91">
        <v>0</v>
      </c>
      <c r="G63" s="91">
        <v>0</v>
      </c>
      <c r="H63" s="91">
        <v>0</v>
      </c>
      <c r="I63" s="91">
        <v>21.33</v>
      </c>
      <c r="J63" s="91">
        <v>21.36</v>
      </c>
      <c r="K63" s="91">
        <v>21.35</v>
      </c>
      <c r="L63" s="91">
        <v>21.37</v>
      </c>
      <c r="M63" s="91">
        <v>21.36</v>
      </c>
      <c r="N63" s="91">
        <v>21.34</v>
      </c>
      <c r="O63" s="91">
        <v>21.28</v>
      </c>
      <c r="P63" s="91">
        <v>21.3</v>
      </c>
      <c r="Q63" s="91">
        <v>21.29</v>
      </c>
      <c r="R63" s="91">
        <v>21.28</v>
      </c>
      <c r="S63" s="91">
        <v>21.31</v>
      </c>
      <c r="T63" s="91">
        <v>21.28</v>
      </c>
      <c r="U63" s="91">
        <v>21.31</v>
      </c>
      <c r="V63" s="91">
        <v>21.32</v>
      </c>
      <c r="W63" s="91">
        <v>21.31</v>
      </c>
      <c r="X63" s="91">
        <v>21.33</v>
      </c>
      <c r="Y63" s="91">
        <v>21.34</v>
      </c>
      <c r="Z63" s="91">
        <v>21.31</v>
      </c>
      <c r="AA63" s="91">
        <v>21.33</v>
      </c>
      <c r="AB63" s="91">
        <v>21.33</v>
      </c>
      <c r="AC63" s="91">
        <v>21.36</v>
      </c>
      <c r="AD63" s="91">
        <v>21.34</v>
      </c>
      <c r="AE63" s="91">
        <v>21.36</v>
      </c>
      <c r="AF63" s="91">
        <v>21.35</v>
      </c>
      <c r="AG63" s="91">
        <v>21.36</v>
      </c>
      <c r="AH63" s="91">
        <v>21.34</v>
      </c>
      <c r="AI63" s="91">
        <v>21.36</v>
      </c>
      <c r="AJ63" s="91">
        <v>21.37</v>
      </c>
      <c r="AK63" s="147"/>
      <c r="AL63" s="148">
        <f>AVERAGE(I63:AJ63)</f>
        <v>21.331071428571427</v>
      </c>
      <c r="AN63" s="146"/>
    </row>
    <row r="64" spans="2:64 15093:15106" s="5" customFormat="1" ht="14.25">
      <c r="B64" s="105"/>
      <c r="C64" s="234" t="s">
        <v>61</v>
      </c>
      <c r="D64" s="79"/>
      <c r="E64" s="235" t="s">
        <v>9</v>
      </c>
      <c r="F64" s="91">
        <f t="shared" ref="F64:AJ64" si="44">SUM(F56,F58)+(F63%*SUM(F56,F58))</f>
        <v>0</v>
      </c>
      <c r="G64" s="91">
        <f t="shared" si="44"/>
        <v>0</v>
      </c>
      <c r="H64" s="91">
        <f t="shared" si="44"/>
        <v>2460</v>
      </c>
      <c r="I64" s="91">
        <f t="shared" si="44"/>
        <v>18257.738399999998</v>
      </c>
      <c r="J64" s="91">
        <f>SUM(J56,J58)+(J63%*SUM(J56,J58))</f>
        <v>19957.651999999998</v>
      </c>
      <c r="K64" s="91">
        <f t="shared" si="44"/>
        <v>15586.194</v>
      </c>
      <c r="L64" s="91">
        <f t="shared" si="44"/>
        <v>17940.913400000001</v>
      </c>
      <c r="M64" s="91">
        <f t="shared" si="44"/>
        <v>16937.0016</v>
      </c>
      <c r="N64" s="91">
        <f t="shared" si="44"/>
        <v>25301.816800000001</v>
      </c>
      <c r="O64" s="91">
        <f t="shared" si="44"/>
        <v>21453.2192</v>
      </c>
      <c r="P64" s="91">
        <f t="shared" si="44"/>
        <v>19756.131000000001</v>
      </c>
      <c r="Q64" s="91">
        <f t="shared" si="44"/>
        <v>19877.0052</v>
      </c>
      <c r="R64" s="91">
        <f t="shared" si="44"/>
        <v>15062.976000000001</v>
      </c>
      <c r="S64" s="91">
        <f t="shared" si="44"/>
        <v>15289.912399999999</v>
      </c>
      <c r="T64" s="91">
        <f t="shared" si="44"/>
        <v>14484.4704</v>
      </c>
      <c r="U64" s="91">
        <f t="shared" si="44"/>
        <v>24642.913399999998</v>
      </c>
      <c r="V64" s="91">
        <f t="shared" si="44"/>
        <v>21388.716</v>
      </c>
      <c r="W64" s="91">
        <f t="shared" si="44"/>
        <v>13043.251199999999</v>
      </c>
      <c r="X64" s="91">
        <f t="shared" si="44"/>
        <v>12385.366399999999</v>
      </c>
      <c r="Y64" s="91">
        <f>SUM(Y56,Y58)+(Y63%*SUM(Y56,Y58))</f>
        <v>9107.7803999999996</v>
      </c>
      <c r="Z64" s="91">
        <f t="shared" si="44"/>
        <v>11723.3984</v>
      </c>
      <c r="AA64" s="91">
        <f t="shared" si="44"/>
        <v>19182.273000000001</v>
      </c>
      <c r="AB64" s="91">
        <f t="shared" si="44"/>
        <v>19388.534</v>
      </c>
      <c r="AC64" s="91">
        <f t="shared" si="44"/>
        <v>14979.4648</v>
      </c>
      <c r="AD64" s="91">
        <f t="shared" si="44"/>
        <v>10623.316999999999</v>
      </c>
      <c r="AE64" s="91">
        <f t="shared" si="44"/>
        <v>11491.5784</v>
      </c>
      <c r="AF64" s="91">
        <f t="shared" si="44"/>
        <v>9674.0220000000008</v>
      </c>
      <c r="AG64" s="91">
        <f t="shared" si="44"/>
        <v>15390.8752</v>
      </c>
      <c r="AH64" s="91">
        <f t="shared" si="44"/>
        <v>22733.048999999999</v>
      </c>
      <c r="AI64" s="91">
        <f t="shared" ref="AI64" si="45">SUM(AI56,AI58)+(AI63%*SUM(AI56,AI58))</f>
        <v>23364.227200000001</v>
      </c>
      <c r="AJ64" s="91">
        <f t="shared" si="44"/>
        <v>21870.874</v>
      </c>
      <c r="AK64" s="147"/>
      <c r="AL64" s="148">
        <f>SUM(AL56,AL58)+(AL63%*SUM(AL56,AL58))</f>
        <v>483880.4459642857</v>
      </c>
      <c r="AM64" s="269"/>
      <c r="AN64" s="146"/>
    </row>
    <row r="65" spans="2:81">
      <c r="B65" s="58">
        <v>5</v>
      </c>
      <c r="C65" s="40" t="s">
        <v>62</v>
      </c>
      <c r="D65" s="59"/>
      <c r="E65" s="59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11"/>
      <c r="AD65" s="60"/>
      <c r="AE65" s="60"/>
      <c r="AF65" s="60"/>
      <c r="AG65" s="60"/>
      <c r="AH65" s="111"/>
      <c r="AI65" s="111"/>
      <c r="AJ65" s="111"/>
      <c r="AK65" s="115"/>
      <c r="AL65" s="223" t="s">
        <v>63</v>
      </c>
    </row>
    <row r="66" spans="2:81" s="6" customFormat="1">
      <c r="B66" s="65"/>
      <c r="C66" s="150" t="s">
        <v>64</v>
      </c>
      <c r="D66" s="151"/>
      <c r="E66" s="152" t="s">
        <v>9</v>
      </c>
      <c r="F66" s="153">
        <v>0</v>
      </c>
      <c r="G66" s="153">
        <v>0</v>
      </c>
      <c r="H66" s="153">
        <v>98005</v>
      </c>
      <c r="I66" s="153">
        <v>115062</v>
      </c>
      <c r="J66" s="153">
        <v>113938</v>
      </c>
      <c r="K66" s="153">
        <v>118467</v>
      </c>
      <c r="L66" s="153">
        <v>98715</v>
      </c>
      <c r="M66" s="153">
        <v>135626</v>
      </c>
      <c r="N66" s="153">
        <v>76047</v>
      </c>
      <c r="O66" s="153"/>
      <c r="P66" s="153">
        <v>114028</v>
      </c>
      <c r="Q66" s="153">
        <v>87114</v>
      </c>
      <c r="R66" s="153">
        <v>130666</v>
      </c>
      <c r="S66" s="153">
        <v>103605</v>
      </c>
      <c r="T66" s="153">
        <v>52746</v>
      </c>
      <c r="U66" s="153">
        <v>45335</v>
      </c>
      <c r="V66" s="153">
        <v>95256</v>
      </c>
      <c r="W66" s="153">
        <v>123360</v>
      </c>
      <c r="X66" s="153">
        <v>102834</v>
      </c>
      <c r="Y66" s="153">
        <v>122993</v>
      </c>
      <c r="Z66" s="153">
        <v>102734</v>
      </c>
      <c r="AA66" s="153">
        <v>101901</v>
      </c>
      <c r="AB66" s="153">
        <v>88060</v>
      </c>
      <c r="AC66" s="153">
        <v>74744</v>
      </c>
      <c r="AD66" s="153">
        <v>108463</v>
      </c>
      <c r="AE66" s="153">
        <v>119968</v>
      </c>
      <c r="AF66" s="153">
        <v>128579</v>
      </c>
      <c r="AG66" s="153">
        <v>99584</v>
      </c>
      <c r="AH66" s="153">
        <v>96573</v>
      </c>
      <c r="AI66" s="153">
        <v>95373</v>
      </c>
      <c r="AJ66" s="153">
        <v>84391</v>
      </c>
      <c r="AK66" s="168"/>
      <c r="AL66" s="169">
        <f>SUM(F66:AJ66)</f>
        <v>2834167</v>
      </c>
      <c r="AN66" s="170"/>
      <c r="CC66" s="168"/>
    </row>
    <row r="67" spans="2:81" s="1" customFormat="1">
      <c r="B67" s="75"/>
      <c r="C67" s="236" t="s">
        <v>65</v>
      </c>
      <c r="D67" s="154"/>
      <c r="E67" s="237" t="s">
        <v>9</v>
      </c>
      <c r="F67" s="277">
        <v>0</v>
      </c>
      <c r="G67" s="259">
        <v>0</v>
      </c>
      <c r="H67" s="261">
        <v>91763.385000000009</v>
      </c>
      <c r="I67" s="73">
        <v>115667.155</v>
      </c>
      <c r="J67" s="261">
        <v>115678.015</v>
      </c>
      <c r="K67" s="73">
        <v>112810.97500000001</v>
      </c>
      <c r="L67" s="73">
        <v>0</v>
      </c>
      <c r="M67" s="73">
        <v>76829.974999999991</v>
      </c>
      <c r="N67" s="260">
        <v>51056.479999999996</v>
      </c>
      <c r="O67" s="260">
        <v>77123.194999999992</v>
      </c>
      <c r="P67" s="73">
        <v>115687.965</v>
      </c>
      <c r="Q67" s="73">
        <v>115699.735</v>
      </c>
      <c r="R67" s="73">
        <v>115080.715</v>
      </c>
      <c r="S67" s="261">
        <v>0</v>
      </c>
      <c r="T67" s="73">
        <v>77111.429999999993</v>
      </c>
      <c r="U67" s="259">
        <v>0</v>
      </c>
      <c r="V67" s="73">
        <v>115710.595</v>
      </c>
      <c r="W67" s="73">
        <v>115667.155</v>
      </c>
      <c r="X67" s="73">
        <v>114982.97500000001</v>
      </c>
      <c r="Y67" s="73">
        <v>115353.125</v>
      </c>
      <c r="Z67" s="73">
        <v>111616.375</v>
      </c>
      <c r="AA67" s="73">
        <v>77122.289999999994</v>
      </c>
      <c r="AB67" s="259">
        <v>76590.154999999999</v>
      </c>
      <c r="AC67" s="73">
        <v>102731.985</v>
      </c>
      <c r="AD67" s="73">
        <v>115678.015</v>
      </c>
      <c r="AE67" s="73">
        <v>115688.875</v>
      </c>
      <c r="AF67" s="73">
        <v>113495.155</v>
      </c>
      <c r="AG67" s="73">
        <v>0</v>
      </c>
      <c r="AH67" s="73">
        <v>77122.289999999994</v>
      </c>
      <c r="AI67" s="259">
        <v>48870</v>
      </c>
      <c r="AJ67" s="259">
        <v>115373.92499999999</v>
      </c>
      <c r="AK67" s="171"/>
      <c r="AL67" s="169">
        <f>SUM(F67:AJ67)</f>
        <v>2480511.94</v>
      </c>
      <c r="AM67" s="266"/>
      <c r="AN67" s="126"/>
    </row>
    <row r="68" spans="2:81" s="1" customFormat="1" ht="14.25">
      <c r="B68" s="75"/>
      <c r="C68" s="238" t="s">
        <v>66</v>
      </c>
      <c r="D68" s="79"/>
      <c r="E68" s="239" t="s">
        <v>9</v>
      </c>
      <c r="F68" s="91">
        <f t="shared" ref="F68:AJ68" si="46">SUM(F72:F73)*10.86</f>
        <v>0</v>
      </c>
      <c r="G68" s="91">
        <f t="shared" si="46"/>
        <v>0</v>
      </c>
      <c r="H68" s="91">
        <f t="shared" si="46"/>
        <v>91756.14</v>
      </c>
      <c r="I68" s="91">
        <f t="shared" si="46"/>
        <v>115659</v>
      </c>
      <c r="J68" s="91">
        <f t="shared" si="46"/>
        <v>115669.86</v>
      </c>
      <c r="K68" s="91">
        <f t="shared" si="46"/>
        <v>112802.81999999999</v>
      </c>
      <c r="L68" s="91">
        <f t="shared" si="46"/>
        <v>0</v>
      </c>
      <c r="M68" s="91">
        <f t="shared" si="46"/>
        <v>76823.64</v>
      </c>
      <c r="N68" s="91">
        <f t="shared" si="46"/>
        <v>51052.86</v>
      </c>
      <c r="O68" s="91">
        <f t="shared" si="46"/>
        <v>77116.86</v>
      </c>
      <c r="P68" s="91">
        <f t="shared" si="46"/>
        <v>115680.72</v>
      </c>
      <c r="Q68" s="91">
        <f t="shared" si="46"/>
        <v>115691.57999999999</v>
      </c>
      <c r="R68" s="91">
        <f t="shared" si="46"/>
        <v>115072.56</v>
      </c>
      <c r="S68" s="91">
        <f t="shared" si="46"/>
        <v>0</v>
      </c>
      <c r="T68" s="91">
        <f t="shared" si="46"/>
        <v>77106</v>
      </c>
      <c r="U68" s="91">
        <f t="shared" si="46"/>
        <v>0</v>
      </c>
      <c r="V68" s="91">
        <f t="shared" si="46"/>
        <v>115702.43999999999</v>
      </c>
      <c r="W68" s="91">
        <f t="shared" si="46"/>
        <v>115659</v>
      </c>
      <c r="X68" s="91">
        <f t="shared" si="46"/>
        <v>114974.81999999999</v>
      </c>
      <c r="Y68" s="91">
        <f t="shared" si="46"/>
        <v>115344.06</v>
      </c>
      <c r="Z68" s="91">
        <f t="shared" si="46"/>
        <v>111608.22</v>
      </c>
      <c r="AA68" s="91">
        <f t="shared" si="46"/>
        <v>77116.86</v>
      </c>
      <c r="AB68" s="91">
        <f t="shared" si="46"/>
        <v>76584.72</v>
      </c>
      <c r="AC68" s="91">
        <f t="shared" si="46"/>
        <v>102724.73999999999</v>
      </c>
      <c r="AD68" s="91">
        <f t="shared" si="46"/>
        <v>115669.86</v>
      </c>
      <c r="AE68" s="91">
        <f t="shared" si="46"/>
        <v>115680.72</v>
      </c>
      <c r="AF68" s="271">
        <f t="shared" si="46"/>
        <v>113487</v>
      </c>
      <c r="AG68" s="91">
        <f t="shared" si="46"/>
        <v>0</v>
      </c>
      <c r="AH68" s="91">
        <f t="shared" si="46"/>
        <v>77116.86</v>
      </c>
      <c r="AI68" s="91">
        <f>SUM(AI72:AI73)*10.86</f>
        <v>48870</v>
      </c>
      <c r="AJ68" s="91">
        <f t="shared" si="46"/>
        <v>115365.78</v>
      </c>
      <c r="AK68" s="125"/>
      <c r="AL68" s="127">
        <f>SUM(F68:AJ68)</f>
        <v>2480337.12</v>
      </c>
      <c r="AM68" s="172"/>
      <c r="AN68" s="126"/>
    </row>
    <row r="69" spans="2:81" s="1" customFormat="1" ht="14.25">
      <c r="B69" s="75"/>
      <c r="C69" s="238" t="s">
        <v>67</v>
      </c>
      <c r="D69" s="79"/>
      <c r="E69" s="239" t="s">
        <v>9</v>
      </c>
      <c r="F69" s="91">
        <f>F67-F68</f>
        <v>0</v>
      </c>
      <c r="G69" s="91">
        <f t="shared" ref="G69:AJ69" si="47">G67-G68</f>
        <v>0</v>
      </c>
      <c r="H69" s="91">
        <f t="shared" si="47"/>
        <v>7.2450000000098953</v>
      </c>
      <c r="I69" s="91">
        <f t="shared" si="47"/>
        <v>8.1549999999988358</v>
      </c>
      <c r="J69" s="91">
        <f t="shared" si="47"/>
        <v>8.1549999999988358</v>
      </c>
      <c r="K69" s="91">
        <f t="shared" si="47"/>
        <v>8.1550000000133878</v>
      </c>
      <c r="L69" s="91">
        <f t="shared" si="47"/>
        <v>0</v>
      </c>
      <c r="M69" s="91">
        <f t="shared" si="47"/>
        <v>6.3349999999918509</v>
      </c>
      <c r="N69" s="91">
        <f t="shared" si="47"/>
        <v>3.6199999999953434</v>
      </c>
      <c r="O69" s="91">
        <f t="shared" si="47"/>
        <v>6.3349999999918509</v>
      </c>
      <c r="P69" s="91">
        <f t="shared" si="47"/>
        <v>7.2449999999953434</v>
      </c>
      <c r="Q69" s="91">
        <f t="shared" si="47"/>
        <v>8.1550000000133878</v>
      </c>
      <c r="R69" s="91">
        <f t="shared" si="47"/>
        <v>8.1549999999988358</v>
      </c>
      <c r="S69" s="91">
        <f t="shared" si="47"/>
        <v>0</v>
      </c>
      <c r="T69" s="91">
        <f t="shared" si="47"/>
        <v>5.4299999999930151</v>
      </c>
      <c r="U69" s="91">
        <f t="shared" si="47"/>
        <v>0</v>
      </c>
      <c r="V69" s="91">
        <f t="shared" si="47"/>
        <v>8.1550000000133878</v>
      </c>
      <c r="W69" s="91">
        <f t="shared" si="47"/>
        <v>8.1549999999988358</v>
      </c>
      <c r="X69" s="91">
        <f t="shared" si="47"/>
        <v>8.1550000000133878</v>
      </c>
      <c r="Y69" s="91">
        <f t="shared" si="47"/>
        <v>9.0650000000023283</v>
      </c>
      <c r="Z69" s="91">
        <f t="shared" si="47"/>
        <v>8.1549999999988358</v>
      </c>
      <c r="AA69" s="91">
        <f t="shared" si="47"/>
        <v>5.4299999999930151</v>
      </c>
      <c r="AB69" s="91">
        <f t="shared" si="47"/>
        <v>5.4349999999976717</v>
      </c>
      <c r="AC69" s="91">
        <f t="shared" si="47"/>
        <v>7.2450000000098953</v>
      </c>
      <c r="AD69" s="91">
        <f t="shared" si="47"/>
        <v>8.1549999999988358</v>
      </c>
      <c r="AE69" s="91">
        <f t="shared" si="47"/>
        <v>8.1549999999988358</v>
      </c>
      <c r="AF69" s="91">
        <f t="shared" si="47"/>
        <v>8.1549999999988358</v>
      </c>
      <c r="AG69" s="91">
        <f t="shared" si="47"/>
        <v>0</v>
      </c>
      <c r="AH69" s="91">
        <f t="shared" si="47"/>
        <v>5.4299999999930151</v>
      </c>
      <c r="AI69" s="91">
        <f t="shared" ref="AI69" si="48">AI67-AI68</f>
        <v>0</v>
      </c>
      <c r="AJ69" s="91">
        <f t="shared" si="47"/>
        <v>8.1449999999895226</v>
      </c>
      <c r="AK69" s="125"/>
      <c r="AL69" s="127">
        <f>SUM(F69:AJ69)</f>
        <v>174.82000000000698</v>
      </c>
      <c r="AN69" s="126"/>
    </row>
    <row r="70" spans="2:81" s="1" customFormat="1" ht="14.25" hidden="1">
      <c r="B70" s="75"/>
      <c r="C70" s="238" t="s">
        <v>139</v>
      </c>
      <c r="D70" s="79"/>
      <c r="E70" s="75" t="s">
        <v>9</v>
      </c>
      <c r="F70" s="91">
        <v>0</v>
      </c>
      <c r="G70" s="91">
        <v>102.26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6.56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460</v>
      </c>
      <c r="AF70" s="91">
        <v>0</v>
      </c>
      <c r="AG70" s="91">
        <v>0</v>
      </c>
      <c r="AH70" s="91">
        <v>0</v>
      </c>
      <c r="AI70" s="91">
        <v>0</v>
      </c>
      <c r="AJ70" s="91">
        <v>0</v>
      </c>
      <c r="AK70" s="125"/>
      <c r="AL70" s="127">
        <f>SUM(F70:AJ70)</f>
        <v>568.82000000000005</v>
      </c>
      <c r="AN70" s="126"/>
    </row>
    <row r="71" spans="2:81" s="1" customFormat="1" ht="14.25">
      <c r="B71" s="75"/>
      <c r="C71" s="238" t="s">
        <v>68</v>
      </c>
      <c r="D71" s="79"/>
      <c r="E71" s="75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125"/>
      <c r="AL71" s="173" t="s">
        <v>68</v>
      </c>
      <c r="AN71" s="126"/>
    </row>
    <row r="72" spans="2:81" s="7" customFormat="1" ht="14.25">
      <c r="B72" s="156"/>
      <c r="C72" s="240" t="s">
        <v>69</v>
      </c>
      <c r="D72" s="45"/>
      <c r="E72" s="241" t="s">
        <v>70</v>
      </c>
      <c r="F72" s="158">
        <v>0</v>
      </c>
      <c r="G72" s="158">
        <v>0</v>
      </c>
      <c r="H72" s="158">
        <v>2816</v>
      </c>
      <c r="I72" s="158">
        <v>3550</v>
      </c>
      <c r="J72" s="158">
        <v>3551</v>
      </c>
      <c r="K72" s="158">
        <v>3552</v>
      </c>
      <c r="L72" s="158">
        <v>0</v>
      </c>
      <c r="M72" s="158">
        <v>7074</v>
      </c>
      <c r="N72" s="158">
        <v>4701</v>
      </c>
      <c r="O72" s="158">
        <v>7101</v>
      </c>
      <c r="P72" s="158">
        <v>3550</v>
      </c>
      <c r="Q72" s="158">
        <v>3550</v>
      </c>
      <c r="R72" s="158">
        <v>3491</v>
      </c>
      <c r="S72" s="158">
        <v>0</v>
      </c>
      <c r="T72" s="158">
        <v>7100</v>
      </c>
      <c r="U72" s="158">
        <v>0</v>
      </c>
      <c r="V72" s="158">
        <v>3550</v>
      </c>
      <c r="W72" s="158">
        <v>3550</v>
      </c>
      <c r="X72" s="158">
        <v>3487</v>
      </c>
      <c r="Y72" s="158">
        <v>3521</v>
      </c>
      <c r="Z72" s="158">
        <v>3426</v>
      </c>
      <c r="AA72" s="158">
        <v>7101</v>
      </c>
      <c r="AB72" s="158">
        <v>2350</v>
      </c>
      <c r="AC72" s="158">
        <v>3550</v>
      </c>
      <c r="AD72" s="158">
        <v>3550</v>
      </c>
      <c r="AE72" s="158">
        <v>3550</v>
      </c>
      <c r="AF72" s="158">
        <v>3550</v>
      </c>
      <c r="AG72" s="158">
        <v>0</v>
      </c>
      <c r="AH72" s="158">
        <v>7101</v>
      </c>
      <c r="AI72" s="158">
        <v>0</v>
      </c>
      <c r="AJ72" s="158">
        <v>3521</v>
      </c>
      <c r="AK72" s="174"/>
      <c r="AL72" s="175">
        <f>SUM(F72:AJ72)</f>
        <v>101843</v>
      </c>
      <c r="AN72" s="176"/>
    </row>
    <row r="73" spans="2:81" s="7" customFormat="1" ht="14.25">
      <c r="B73" s="156"/>
      <c r="C73" s="240" t="s">
        <v>71</v>
      </c>
      <c r="D73" s="45"/>
      <c r="E73" s="241" t="s">
        <v>70</v>
      </c>
      <c r="F73" s="158">
        <v>0</v>
      </c>
      <c r="G73" s="158">
        <v>0</v>
      </c>
      <c r="H73" s="158">
        <v>5633</v>
      </c>
      <c r="I73" s="158">
        <v>7100</v>
      </c>
      <c r="J73" s="158">
        <v>7100</v>
      </c>
      <c r="K73" s="158">
        <v>6835</v>
      </c>
      <c r="L73" s="158">
        <v>0</v>
      </c>
      <c r="M73" s="158">
        <v>0</v>
      </c>
      <c r="N73" s="158">
        <v>0</v>
      </c>
      <c r="O73" s="158">
        <v>0</v>
      </c>
      <c r="P73" s="158">
        <v>7102</v>
      </c>
      <c r="Q73" s="158">
        <v>7103</v>
      </c>
      <c r="R73" s="158">
        <v>7105</v>
      </c>
      <c r="S73" s="158">
        <v>0</v>
      </c>
      <c r="T73" s="158">
        <v>0</v>
      </c>
      <c r="U73" s="158">
        <v>0</v>
      </c>
      <c r="V73" s="158">
        <v>7104</v>
      </c>
      <c r="W73" s="158">
        <v>7100</v>
      </c>
      <c r="X73" s="158">
        <v>7100</v>
      </c>
      <c r="Y73" s="158">
        <v>7100</v>
      </c>
      <c r="Z73" s="158">
        <v>6851</v>
      </c>
      <c r="AA73" s="158">
        <v>0</v>
      </c>
      <c r="AB73" s="158">
        <v>4702</v>
      </c>
      <c r="AC73" s="158">
        <v>5909</v>
      </c>
      <c r="AD73" s="158">
        <v>7101</v>
      </c>
      <c r="AE73" s="158">
        <v>7102</v>
      </c>
      <c r="AF73" s="158">
        <v>6900</v>
      </c>
      <c r="AG73" s="158">
        <v>0</v>
      </c>
      <c r="AH73" s="158">
        <v>0</v>
      </c>
      <c r="AI73" s="158">
        <v>4500</v>
      </c>
      <c r="AJ73" s="158">
        <v>7102</v>
      </c>
      <c r="AK73" s="174"/>
      <c r="AL73" s="175">
        <f>SUM(F73:AJ73)</f>
        <v>126549</v>
      </c>
      <c r="AN73" s="176"/>
    </row>
    <row r="74" spans="2:81" s="1" customFormat="1" ht="14.25">
      <c r="B74" s="75"/>
      <c r="C74" s="238" t="s">
        <v>72</v>
      </c>
      <c r="D74" s="79"/>
      <c r="E74" s="75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125"/>
      <c r="AL74" s="173" t="s">
        <v>72</v>
      </c>
      <c r="AN74" s="126"/>
    </row>
    <row r="75" spans="2:81" s="1" customFormat="1" ht="14.25">
      <c r="B75" s="75"/>
      <c r="C75" s="219" t="s">
        <v>69</v>
      </c>
      <c r="D75" s="79"/>
      <c r="E75" s="239" t="s">
        <v>72</v>
      </c>
      <c r="F75" s="64">
        <f t="shared" ref="F75:AJ75" si="49">F72*12</f>
        <v>0</v>
      </c>
      <c r="G75" s="64">
        <f t="shared" si="49"/>
        <v>0</v>
      </c>
      <c r="H75" s="64">
        <f t="shared" si="49"/>
        <v>33792</v>
      </c>
      <c r="I75" s="64">
        <f t="shared" si="49"/>
        <v>42600</v>
      </c>
      <c r="J75" s="64">
        <f t="shared" si="49"/>
        <v>42612</v>
      </c>
      <c r="K75" s="64">
        <f t="shared" si="49"/>
        <v>42624</v>
      </c>
      <c r="L75" s="64">
        <f t="shared" si="49"/>
        <v>0</v>
      </c>
      <c r="M75" s="64">
        <f t="shared" si="49"/>
        <v>84888</v>
      </c>
      <c r="N75" s="64">
        <f t="shared" si="49"/>
        <v>56412</v>
      </c>
      <c r="O75" s="64">
        <f t="shared" si="49"/>
        <v>85212</v>
      </c>
      <c r="P75" s="64">
        <f t="shared" si="49"/>
        <v>42600</v>
      </c>
      <c r="Q75" s="64">
        <f t="shared" si="49"/>
        <v>42600</v>
      </c>
      <c r="R75" s="64">
        <f t="shared" si="49"/>
        <v>41892</v>
      </c>
      <c r="S75" s="64">
        <f t="shared" si="49"/>
        <v>0</v>
      </c>
      <c r="T75" s="64">
        <f t="shared" si="49"/>
        <v>85200</v>
      </c>
      <c r="U75" s="64">
        <f t="shared" si="49"/>
        <v>0</v>
      </c>
      <c r="V75" s="64">
        <f t="shared" si="49"/>
        <v>42600</v>
      </c>
      <c r="W75" s="64">
        <f t="shared" si="49"/>
        <v>42600</v>
      </c>
      <c r="X75" s="64">
        <f t="shared" si="49"/>
        <v>41844</v>
      </c>
      <c r="Y75" s="64">
        <f t="shared" si="49"/>
        <v>42252</v>
      </c>
      <c r="Z75" s="64">
        <f t="shared" si="49"/>
        <v>41112</v>
      </c>
      <c r="AA75" s="64">
        <f t="shared" si="49"/>
        <v>85212</v>
      </c>
      <c r="AB75" s="64">
        <f t="shared" si="49"/>
        <v>28200</v>
      </c>
      <c r="AC75" s="64">
        <f t="shared" si="49"/>
        <v>42600</v>
      </c>
      <c r="AD75" s="64">
        <f t="shared" si="49"/>
        <v>42600</v>
      </c>
      <c r="AE75" s="64">
        <f t="shared" si="49"/>
        <v>42600</v>
      </c>
      <c r="AF75" s="64">
        <f t="shared" si="49"/>
        <v>42600</v>
      </c>
      <c r="AG75" s="64">
        <f t="shared" si="49"/>
        <v>0</v>
      </c>
      <c r="AH75" s="64">
        <f t="shared" si="49"/>
        <v>85212</v>
      </c>
      <c r="AI75" s="64">
        <f t="shared" ref="AI75" si="50">AI72*12</f>
        <v>0</v>
      </c>
      <c r="AJ75" s="64">
        <f t="shared" si="49"/>
        <v>42252</v>
      </c>
      <c r="AK75" s="125"/>
      <c r="AL75" s="175">
        <f>AL72*12</f>
        <v>1222116</v>
      </c>
      <c r="AN75" s="126"/>
    </row>
    <row r="76" spans="2:81" s="1" customFormat="1" ht="14.25">
      <c r="B76" s="75"/>
      <c r="C76" s="219" t="s">
        <v>71</v>
      </c>
      <c r="D76" s="79"/>
      <c r="E76" s="239" t="s">
        <v>72</v>
      </c>
      <c r="F76" s="64">
        <f t="shared" ref="F76:AJ76" si="51">F73*6</f>
        <v>0</v>
      </c>
      <c r="G76" s="64">
        <f t="shared" si="51"/>
        <v>0</v>
      </c>
      <c r="H76" s="64">
        <v>0</v>
      </c>
      <c r="I76" s="64">
        <f t="shared" si="51"/>
        <v>42600</v>
      </c>
      <c r="J76" s="64">
        <f t="shared" si="51"/>
        <v>42600</v>
      </c>
      <c r="K76" s="64">
        <f t="shared" si="51"/>
        <v>41010</v>
      </c>
      <c r="L76" s="64">
        <f t="shared" si="51"/>
        <v>0</v>
      </c>
      <c r="M76" s="64">
        <f t="shared" si="51"/>
        <v>0</v>
      </c>
      <c r="N76" s="64">
        <f t="shared" si="51"/>
        <v>0</v>
      </c>
      <c r="O76" s="64">
        <f t="shared" si="51"/>
        <v>0</v>
      </c>
      <c r="P76" s="64">
        <f t="shared" si="51"/>
        <v>42612</v>
      </c>
      <c r="Q76" s="64">
        <f t="shared" si="51"/>
        <v>42618</v>
      </c>
      <c r="R76" s="64">
        <f t="shared" si="51"/>
        <v>42630</v>
      </c>
      <c r="S76" s="64">
        <f t="shared" si="51"/>
        <v>0</v>
      </c>
      <c r="T76" s="64">
        <f t="shared" si="51"/>
        <v>0</v>
      </c>
      <c r="U76" s="64">
        <f t="shared" si="51"/>
        <v>0</v>
      </c>
      <c r="V76" s="64">
        <f t="shared" si="51"/>
        <v>42624</v>
      </c>
      <c r="W76" s="64">
        <f t="shared" si="51"/>
        <v>42600</v>
      </c>
      <c r="X76" s="64">
        <f t="shared" si="51"/>
        <v>42600</v>
      </c>
      <c r="Y76" s="64">
        <f t="shared" si="51"/>
        <v>42600</v>
      </c>
      <c r="Z76" s="64">
        <f t="shared" si="51"/>
        <v>41106</v>
      </c>
      <c r="AA76" s="64">
        <f t="shared" si="51"/>
        <v>0</v>
      </c>
      <c r="AB76" s="64">
        <f t="shared" si="51"/>
        <v>28212</v>
      </c>
      <c r="AC76" s="64">
        <f t="shared" si="51"/>
        <v>35454</v>
      </c>
      <c r="AD76" s="64">
        <f t="shared" si="51"/>
        <v>42606</v>
      </c>
      <c r="AE76" s="64">
        <f t="shared" si="51"/>
        <v>42612</v>
      </c>
      <c r="AF76" s="64">
        <f t="shared" si="51"/>
        <v>41400</v>
      </c>
      <c r="AG76" s="64">
        <f t="shared" si="51"/>
        <v>0</v>
      </c>
      <c r="AH76" s="64">
        <f t="shared" si="51"/>
        <v>0</v>
      </c>
      <c r="AI76" s="64">
        <f t="shared" ref="AI76" si="52">AI73*6</f>
        <v>27000</v>
      </c>
      <c r="AJ76" s="64">
        <f t="shared" si="51"/>
        <v>42612</v>
      </c>
      <c r="AK76" s="125"/>
      <c r="AL76" s="175">
        <f>AL73*6</f>
        <v>759294</v>
      </c>
      <c r="AN76" s="126"/>
    </row>
    <row r="77" spans="2:81" s="1" customFormat="1" ht="14.25">
      <c r="B77" s="75"/>
      <c r="C77" s="238" t="s">
        <v>73</v>
      </c>
      <c r="D77" s="79"/>
      <c r="E77" s="239" t="s">
        <v>74</v>
      </c>
      <c r="F77" s="159">
        <f>(F67*45)/1700</f>
        <v>0</v>
      </c>
      <c r="G77" s="159">
        <f>(G67*45)/1700</f>
        <v>0</v>
      </c>
      <c r="H77" s="159">
        <f t="shared" ref="H77:AH77" si="53">(H67*45)/1700</f>
        <v>2429.0307794117648</v>
      </c>
      <c r="I77" s="159">
        <f t="shared" si="53"/>
        <v>3061.7776323529411</v>
      </c>
      <c r="J77" s="159">
        <f t="shared" si="53"/>
        <v>3062.0651029411765</v>
      </c>
      <c r="K77" s="159">
        <f t="shared" si="53"/>
        <v>2986.1728676470589</v>
      </c>
      <c r="L77" s="159">
        <f t="shared" si="53"/>
        <v>0</v>
      </c>
      <c r="M77" s="159">
        <f t="shared" si="53"/>
        <v>2033.7346323529409</v>
      </c>
      <c r="N77" s="159">
        <f t="shared" si="53"/>
        <v>1351.4950588235292</v>
      </c>
      <c r="O77" s="159">
        <f t="shared" si="53"/>
        <v>2041.4963382352937</v>
      </c>
      <c r="P77" s="159">
        <f t="shared" si="53"/>
        <v>3062.3284852941174</v>
      </c>
      <c r="Q77" s="159">
        <f t="shared" si="53"/>
        <v>3062.640044117647</v>
      </c>
      <c r="R77" s="159">
        <f t="shared" si="53"/>
        <v>3046.2542205882351</v>
      </c>
      <c r="S77" s="159">
        <f t="shared" si="53"/>
        <v>0</v>
      </c>
      <c r="T77" s="159">
        <f t="shared" si="53"/>
        <v>2041.1849117647057</v>
      </c>
      <c r="U77" s="159">
        <f t="shared" si="53"/>
        <v>0</v>
      </c>
      <c r="V77" s="159">
        <f t="shared" si="53"/>
        <v>3062.9275147058825</v>
      </c>
      <c r="W77" s="159">
        <f t="shared" si="53"/>
        <v>3061.7776323529411</v>
      </c>
      <c r="X77" s="159">
        <f t="shared" si="53"/>
        <v>3043.6669852941177</v>
      </c>
      <c r="Y77" s="159">
        <f t="shared" si="53"/>
        <v>3053.4650735294117</v>
      </c>
      <c r="Z77" s="159">
        <f t="shared" si="53"/>
        <v>2954.5511029411764</v>
      </c>
      <c r="AA77" s="159">
        <f t="shared" si="53"/>
        <v>2041.4723823529412</v>
      </c>
      <c r="AB77" s="159">
        <f t="shared" si="53"/>
        <v>2027.3864558823529</v>
      </c>
      <c r="AC77" s="159">
        <f t="shared" si="53"/>
        <v>2719.3760735294118</v>
      </c>
      <c r="AD77" s="159">
        <f>(AD67*45)/1700</f>
        <v>3062.0651029411765</v>
      </c>
      <c r="AE77" s="159">
        <f t="shared" si="53"/>
        <v>3062.352573529412</v>
      </c>
      <c r="AF77" s="159">
        <f t="shared" si="53"/>
        <v>3004.2835147058822</v>
      </c>
      <c r="AG77" s="159">
        <f t="shared" si="53"/>
        <v>0</v>
      </c>
      <c r="AH77" s="159">
        <f t="shared" si="53"/>
        <v>2041.4723823529412</v>
      </c>
      <c r="AI77" s="159">
        <f t="shared" ref="AI77" si="54">(AI67*45)/1700</f>
        <v>1293.6176470588234</v>
      </c>
      <c r="AJ77" s="159">
        <f>(AJ67*45)/1700</f>
        <v>3054.0156617647053</v>
      </c>
      <c r="AK77" s="125"/>
      <c r="AL77" s="175">
        <f>SUM(F77:AJ77)</f>
        <v>65660.610176470596</v>
      </c>
      <c r="AN77" s="126"/>
    </row>
    <row r="78" spans="2:81" s="1" customFormat="1" ht="14.25">
      <c r="B78" s="75"/>
      <c r="C78" s="238" t="s">
        <v>75</v>
      </c>
      <c r="D78" s="79"/>
      <c r="E78" s="239" t="s">
        <v>76</v>
      </c>
      <c r="F78" s="64">
        <f t="shared" ref="F78:AJ78" si="55">SUM(F72:F73)/500</f>
        <v>0</v>
      </c>
      <c r="G78" s="64">
        <f t="shared" si="55"/>
        <v>0</v>
      </c>
      <c r="H78" s="64">
        <f t="shared" si="55"/>
        <v>16.898</v>
      </c>
      <c r="I78" s="64">
        <f t="shared" si="55"/>
        <v>21.3</v>
      </c>
      <c r="J78" s="64">
        <f t="shared" si="55"/>
        <v>21.302</v>
      </c>
      <c r="K78" s="64">
        <f t="shared" si="55"/>
        <v>20.774000000000001</v>
      </c>
      <c r="L78" s="64">
        <f t="shared" si="55"/>
        <v>0</v>
      </c>
      <c r="M78" s="64">
        <f t="shared" si="55"/>
        <v>14.148</v>
      </c>
      <c r="N78" s="64">
        <f t="shared" si="55"/>
        <v>9.4019999999999992</v>
      </c>
      <c r="O78" s="64">
        <f t="shared" si="55"/>
        <v>14.202</v>
      </c>
      <c r="P78" s="64">
        <f t="shared" si="55"/>
        <v>21.303999999999998</v>
      </c>
      <c r="Q78" s="64">
        <f t="shared" si="55"/>
        <v>21.306000000000001</v>
      </c>
      <c r="R78" s="64">
        <f t="shared" si="55"/>
        <v>21.192</v>
      </c>
      <c r="S78" s="64">
        <f t="shared" si="55"/>
        <v>0</v>
      </c>
      <c r="T78" s="64">
        <f t="shared" si="55"/>
        <v>14.2</v>
      </c>
      <c r="U78" s="64">
        <f t="shared" si="55"/>
        <v>0</v>
      </c>
      <c r="V78" s="64">
        <f t="shared" si="55"/>
        <v>21.308</v>
      </c>
      <c r="W78" s="64">
        <f t="shared" si="55"/>
        <v>21.3</v>
      </c>
      <c r="X78" s="64">
        <f t="shared" si="55"/>
        <v>21.173999999999999</v>
      </c>
      <c r="Y78" s="64">
        <f t="shared" si="55"/>
        <v>21.242000000000001</v>
      </c>
      <c r="Z78" s="64">
        <f t="shared" si="55"/>
        <v>20.553999999999998</v>
      </c>
      <c r="AA78" s="64">
        <f t="shared" si="55"/>
        <v>14.202</v>
      </c>
      <c r="AB78" s="64">
        <f t="shared" si="55"/>
        <v>14.103999999999999</v>
      </c>
      <c r="AC78" s="64">
        <f t="shared" si="55"/>
        <v>18.917999999999999</v>
      </c>
      <c r="AD78" s="64">
        <f t="shared" si="55"/>
        <v>21.302</v>
      </c>
      <c r="AE78" s="64">
        <f t="shared" si="55"/>
        <v>21.303999999999998</v>
      </c>
      <c r="AF78" s="64">
        <f t="shared" si="55"/>
        <v>20.9</v>
      </c>
      <c r="AG78" s="64">
        <f t="shared" si="55"/>
        <v>0</v>
      </c>
      <c r="AH78" s="64">
        <f t="shared" si="55"/>
        <v>14.202</v>
      </c>
      <c r="AI78" s="64">
        <f>SUM(AI72:AI73)/500</f>
        <v>9</v>
      </c>
      <c r="AJ78" s="64">
        <f t="shared" si="55"/>
        <v>21.245999999999999</v>
      </c>
      <c r="AK78" s="125"/>
      <c r="AL78" s="175">
        <f>SUM(F78:AJ78)</f>
        <v>456.78399999999993</v>
      </c>
      <c r="AN78" s="126"/>
    </row>
    <row r="79" spans="2:81">
      <c r="B79" s="61"/>
      <c r="C79" s="40" t="s">
        <v>77</v>
      </c>
      <c r="D79" s="59"/>
      <c r="E79" s="59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11"/>
      <c r="AD79" s="60"/>
      <c r="AE79" s="60"/>
      <c r="AF79" s="60"/>
      <c r="AG79" s="60"/>
      <c r="AH79" s="111"/>
      <c r="AI79" s="111"/>
      <c r="AJ79" s="111"/>
      <c r="AK79" s="115"/>
      <c r="AL79" s="223" t="s">
        <v>78</v>
      </c>
    </row>
    <row r="80" spans="2:81" s="1" customFormat="1" ht="14.25">
      <c r="B80" s="75"/>
      <c r="C80" s="238" t="s">
        <v>68</v>
      </c>
      <c r="D80" s="79"/>
      <c r="E80" s="75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125"/>
      <c r="AL80" s="173" t="s">
        <v>68</v>
      </c>
      <c r="AN80" s="126"/>
    </row>
    <row r="81" spans="1:15485" s="1" customFormat="1" ht="14.25">
      <c r="B81" s="75"/>
      <c r="C81" s="219" t="s">
        <v>69</v>
      </c>
      <c r="D81" s="79"/>
      <c r="E81" s="239" t="s">
        <v>70</v>
      </c>
      <c r="F81" s="64">
        <v>0</v>
      </c>
      <c r="G81" s="64">
        <v>0</v>
      </c>
      <c r="H81" s="64">
        <v>5</v>
      </c>
      <c r="I81" s="64">
        <v>5</v>
      </c>
      <c r="J81" s="64">
        <v>3</v>
      </c>
      <c r="K81" s="64">
        <v>0</v>
      </c>
      <c r="L81" s="64">
        <v>0</v>
      </c>
      <c r="M81" s="64">
        <v>9</v>
      </c>
      <c r="N81" s="64">
        <v>3</v>
      </c>
      <c r="O81" s="64">
        <v>11</v>
      </c>
      <c r="P81" s="64">
        <v>3</v>
      </c>
      <c r="Q81" s="64">
        <v>2</v>
      </c>
      <c r="R81" s="64">
        <v>0</v>
      </c>
      <c r="S81" s="64">
        <v>0</v>
      </c>
      <c r="T81" s="64">
        <v>4</v>
      </c>
      <c r="U81" s="64"/>
      <c r="V81" s="64">
        <v>2</v>
      </c>
      <c r="W81" s="64">
        <v>7</v>
      </c>
      <c r="X81" s="64">
        <v>3</v>
      </c>
      <c r="Y81" s="64">
        <v>4</v>
      </c>
      <c r="Z81" s="64">
        <v>8</v>
      </c>
      <c r="AA81" s="64">
        <v>11</v>
      </c>
      <c r="AB81" s="64">
        <v>13</v>
      </c>
      <c r="AC81" s="64">
        <v>7</v>
      </c>
      <c r="AD81" s="64">
        <v>10</v>
      </c>
      <c r="AE81" s="64">
        <v>13</v>
      </c>
      <c r="AF81" s="64">
        <v>4</v>
      </c>
      <c r="AG81" s="64">
        <v>0</v>
      </c>
      <c r="AH81" s="64">
        <v>5</v>
      </c>
      <c r="AI81" s="64">
        <v>0</v>
      </c>
      <c r="AJ81" s="64">
        <v>0</v>
      </c>
      <c r="AK81" s="125"/>
      <c r="AL81" s="175">
        <f>SUM(F81:AJ81)</f>
        <v>132</v>
      </c>
      <c r="AN81" s="126"/>
    </row>
    <row r="82" spans="1:15485" s="1" customFormat="1" ht="14.25">
      <c r="B82" s="75"/>
      <c r="C82" s="219" t="s">
        <v>71</v>
      </c>
      <c r="D82" s="79"/>
      <c r="E82" s="239" t="s">
        <v>70</v>
      </c>
      <c r="F82" s="64">
        <v>0</v>
      </c>
      <c r="G82" s="64">
        <v>0</v>
      </c>
      <c r="H82" s="64">
        <v>6</v>
      </c>
      <c r="I82" s="64">
        <v>9</v>
      </c>
      <c r="J82" s="64">
        <v>15</v>
      </c>
      <c r="K82" s="64">
        <v>7</v>
      </c>
      <c r="L82" s="64">
        <v>0</v>
      </c>
      <c r="M82" s="64">
        <v>0</v>
      </c>
      <c r="N82" s="64">
        <v>0</v>
      </c>
      <c r="O82" s="64">
        <v>0</v>
      </c>
      <c r="P82" s="64">
        <v>8</v>
      </c>
      <c r="Q82" s="64">
        <v>7</v>
      </c>
      <c r="R82" s="64">
        <v>0</v>
      </c>
      <c r="S82" s="64">
        <v>0</v>
      </c>
      <c r="T82" s="64">
        <v>0</v>
      </c>
      <c r="U82" s="64">
        <v>0</v>
      </c>
      <c r="V82" s="64">
        <v>5</v>
      </c>
      <c r="W82" s="64">
        <v>2</v>
      </c>
      <c r="X82" s="64">
        <v>7</v>
      </c>
      <c r="Y82" s="64">
        <v>2</v>
      </c>
      <c r="Z82" s="64">
        <v>9</v>
      </c>
      <c r="AA82" s="64">
        <v>0</v>
      </c>
      <c r="AB82" s="64">
        <v>11</v>
      </c>
      <c r="AC82" s="64">
        <v>7</v>
      </c>
      <c r="AD82" s="64">
        <v>18</v>
      </c>
      <c r="AE82" s="64">
        <v>9</v>
      </c>
      <c r="AF82" s="64">
        <v>4</v>
      </c>
      <c r="AG82" s="64">
        <v>0</v>
      </c>
      <c r="AH82" s="64">
        <v>0</v>
      </c>
      <c r="AI82" s="64">
        <v>2</v>
      </c>
      <c r="AJ82" s="64">
        <v>2</v>
      </c>
      <c r="AK82" s="125"/>
      <c r="AL82" s="175">
        <f>SUM(F82:AJ82)</f>
        <v>130</v>
      </c>
      <c r="AN82" s="126"/>
    </row>
    <row r="83" spans="1:15485" s="1" customFormat="1" ht="14.25">
      <c r="B83" s="75"/>
      <c r="C83" s="238" t="s">
        <v>72</v>
      </c>
      <c r="D83" s="79"/>
      <c r="E83" s="75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125"/>
      <c r="AL83" s="173" t="s">
        <v>72</v>
      </c>
      <c r="AN83" s="126"/>
    </row>
    <row r="84" spans="1:15485" s="1" customFormat="1" ht="14.25">
      <c r="B84" s="75"/>
      <c r="C84" s="219" t="s">
        <v>69</v>
      </c>
      <c r="D84" s="79"/>
      <c r="E84" s="239" t="s">
        <v>72</v>
      </c>
      <c r="F84" s="64">
        <v>0</v>
      </c>
      <c r="G84" s="64">
        <v>0</v>
      </c>
      <c r="H84" s="158">
        <v>5</v>
      </c>
      <c r="I84" s="64">
        <v>14</v>
      </c>
      <c r="J84" s="64">
        <v>8</v>
      </c>
      <c r="K84" s="64">
        <v>3</v>
      </c>
      <c r="L84" s="64">
        <v>0</v>
      </c>
      <c r="M84" s="64">
        <v>33</v>
      </c>
      <c r="N84" s="164">
        <v>37</v>
      </c>
      <c r="O84" s="64">
        <v>41</v>
      </c>
      <c r="P84" s="64">
        <v>8</v>
      </c>
      <c r="Q84" s="64">
        <v>14</v>
      </c>
      <c r="R84" s="64">
        <v>13</v>
      </c>
      <c r="S84" s="64">
        <v>0</v>
      </c>
      <c r="T84" s="64">
        <v>37</v>
      </c>
      <c r="U84" s="164"/>
      <c r="V84" s="64">
        <v>20</v>
      </c>
      <c r="W84" s="64">
        <v>23</v>
      </c>
      <c r="X84" s="64">
        <v>21</v>
      </c>
      <c r="Y84" s="64">
        <v>38</v>
      </c>
      <c r="Z84" s="64">
        <v>25</v>
      </c>
      <c r="AA84" s="64">
        <v>35</v>
      </c>
      <c r="AB84" s="164">
        <v>6</v>
      </c>
      <c r="AC84" s="64">
        <v>28</v>
      </c>
      <c r="AD84" s="64">
        <v>45</v>
      </c>
      <c r="AE84" s="64">
        <v>15</v>
      </c>
      <c r="AF84" s="64">
        <v>19</v>
      </c>
      <c r="AG84" s="158">
        <v>0</v>
      </c>
      <c r="AH84" s="158">
        <v>51</v>
      </c>
      <c r="AI84" s="158">
        <v>0</v>
      </c>
      <c r="AJ84" s="64">
        <v>22</v>
      </c>
      <c r="AK84" s="125"/>
      <c r="AL84" s="175">
        <f>SUM(F84:AJ84)</f>
        <v>561</v>
      </c>
      <c r="AN84" s="126"/>
    </row>
    <row r="85" spans="1:15485" s="1" customFormat="1" ht="14.25">
      <c r="B85" s="75"/>
      <c r="C85" s="219" t="s">
        <v>71</v>
      </c>
      <c r="D85" s="79"/>
      <c r="E85" s="239" t="s">
        <v>72</v>
      </c>
      <c r="F85" s="267">
        <v>0</v>
      </c>
      <c r="G85" s="267">
        <v>0</v>
      </c>
      <c r="H85" s="158">
        <v>8</v>
      </c>
      <c r="I85" s="158">
        <v>12</v>
      </c>
      <c r="J85" s="158">
        <v>6</v>
      </c>
      <c r="K85" s="64">
        <v>12</v>
      </c>
      <c r="L85" s="64">
        <v>0</v>
      </c>
      <c r="M85" s="64">
        <v>0</v>
      </c>
      <c r="N85" s="64">
        <v>0</v>
      </c>
      <c r="O85" s="64">
        <v>0</v>
      </c>
      <c r="P85" s="64">
        <v>7</v>
      </c>
      <c r="Q85" s="64">
        <v>7</v>
      </c>
      <c r="R85" s="64">
        <v>10</v>
      </c>
      <c r="S85" s="64"/>
      <c r="T85" s="64"/>
      <c r="U85" s="164"/>
      <c r="V85" s="64">
        <v>17</v>
      </c>
      <c r="W85" s="64">
        <v>11</v>
      </c>
      <c r="X85" s="64">
        <v>15</v>
      </c>
      <c r="Y85" s="64">
        <v>17</v>
      </c>
      <c r="Z85" s="64">
        <v>10</v>
      </c>
      <c r="AA85" s="64"/>
      <c r="AB85" s="164">
        <v>5</v>
      </c>
      <c r="AC85" s="64">
        <v>35</v>
      </c>
      <c r="AD85" s="64">
        <v>29</v>
      </c>
      <c r="AE85" s="64">
        <v>21</v>
      </c>
      <c r="AF85" s="64">
        <v>14</v>
      </c>
      <c r="AG85" s="258">
        <v>0</v>
      </c>
      <c r="AH85" s="158">
        <v>0</v>
      </c>
      <c r="AI85" s="158">
        <v>6</v>
      </c>
      <c r="AJ85" s="64">
        <v>20</v>
      </c>
      <c r="AK85" s="125"/>
      <c r="AL85" s="175">
        <f>SUM(F85:AJ85)</f>
        <v>262</v>
      </c>
      <c r="AN85" s="126"/>
    </row>
    <row r="86" spans="1:15485">
      <c r="B86" s="61"/>
      <c r="C86" s="40" t="s">
        <v>79</v>
      </c>
      <c r="D86" s="59"/>
      <c r="E86" s="59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11"/>
      <c r="AD86" s="60"/>
      <c r="AE86" s="60"/>
      <c r="AF86" s="60"/>
      <c r="AG86" s="60"/>
      <c r="AH86" s="111"/>
      <c r="AI86" s="111"/>
      <c r="AJ86" s="111"/>
      <c r="AK86" s="115"/>
      <c r="AL86" s="223" t="s">
        <v>78</v>
      </c>
    </row>
    <row r="87" spans="1:15485" s="1" customFormat="1" ht="14.25">
      <c r="B87" s="75"/>
      <c r="C87" s="238" t="s">
        <v>68</v>
      </c>
      <c r="D87" s="79"/>
      <c r="E87" s="75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125"/>
      <c r="AL87" s="173" t="s">
        <v>68</v>
      </c>
      <c r="AN87" s="126"/>
    </row>
    <row r="88" spans="1:15485" s="1" customFormat="1" ht="14.25">
      <c r="B88" s="75"/>
      <c r="C88" s="219" t="s">
        <v>69</v>
      </c>
      <c r="D88" s="74">
        <v>0.3</v>
      </c>
      <c r="E88" s="239" t="s">
        <v>12</v>
      </c>
      <c r="F88" s="91" t="e">
        <f t="shared" ref="F88:AJ88" si="56">F81/F72*100</f>
        <v>#DIV/0!</v>
      </c>
      <c r="G88" s="91" t="e">
        <f t="shared" si="56"/>
        <v>#DIV/0!</v>
      </c>
      <c r="H88" s="91">
        <f t="shared" si="56"/>
        <v>0.17755681818181818</v>
      </c>
      <c r="I88" s="91">
        <f t="shared" si="56"/>
        <v>0.14084507042253522</v>
      </c>
      <c r="J88" s="91">
        <f t="shared" si="56"/>
        <v>8.4483244156575613E-2</v>
      </c>
      <c r="K88" s="91">
        <f t="shared" si="56"/>
        <v>0</v>
      </c>
      <c r="L88" s="91" t="e">
        <f t="shared" si="56"/>
        <v>#DIV/0!</v>
      </c>
      <c r="M88" s="91">
        <f t="shared" si="56"/>
        <v>0.1272264631043257</v>
      </c>
      <c r="N88" s="91">
        <f t="shared" si="56"/>
        <v>6.381620931716657E-2</v>
      </c>
      <c r="O88" s="91">
        <f t="shared" si="56"/>
        <v>0.15490775947049712</v>
      </c>
      <c r="P88" s="91">
        <f t="shared" si="56"/>
        <v>8.4507042253521125E-2</v>
      </c>
      <c r="Q88" s="91">
        <f t="shared" si="56"/>
        <v>5.6338028169014086E-2</v>
      </c>
      <c r="R88" s="91">
        <f t="shared" si="56"/>
        <v>0</v>
      </c>
      <c r="S88" s="91" t="e">
        <f t="shared" si="56"/>
        <v>#DIV/0!</v>
      </c>
      <c r="T88" s="91">
        <f t="shared" si="56"/>
        <v>5.6338028169014086E-2</v>
      </c>
      <c r="U88" s="91" t="e">
        <f t="shared" si="56"/>
        <v>#DIV/0!</v>
      </c>
      <c r="V88" s="91">
        <f t="shared" si="56"/>
        <v>5.6338028169014086E-2</v>
      </c>
      <c r="W88" s="91">
        <f t="shared" si="56"/>
        <v>0.19718309859154928</v>
      </c>
      <c r="X88" s="91">
        <f t="shared" si="56"/>
        <v>8.6033839977057644E-2</v>
      </c>
      <c r="Y88" s="91">
        <f t="shared" si="56"/>
        <v>0.11360408974723089</v>
      </c>
      <c r="Z88" s="91">
        <f t="shared" si="56"/>
        <v>0.23350846468184472</v>
      </c>
      <c r="AA88" s="91">
        <f t="shared" si="56"/>
        <v>0.15490775947049712</v>
      </c>
      <c r="AB88" s="91">
        <f t="shared" si="56"/>
        <v>0.55319148936170215</v>
      </c>
      <c r="AC88" s="91">
        <f t="shared" si="56"/>
        <v>0.19718309859154928</v>
      </c>
      <c r="AD88" s="91">
        <f t="shared" si="56"/>
        <v>0.28169014084507044</v>
      </c>
      <c r="AE88" s="91">
        <f t="shared" si="56"/>
        <v>0.36619718309859156</v>
      </c>
      <c r="AF88" s="91">
        <f t="shared" si="56"/>
        <v>0.11267605633802817</v>
      </c>
      <c r="AG88" s="91" t="e">
        <f t="shared" si="56"/>
        <v>#DIV/0!</v>
      </c>
      <c r="AH88" s="91">
        <f t="shared" si="56"/>
        <v>7.0412617941135042E-2</v>
      </c>
      <c r="AI88" s="91" t="e">
        <f t="shared" ref="AI88" si="57">AI81/AI72*100</f>
        <v>#DIV/0!</v>
      </c>
      <c r="AJ88" s="91">
        <f t="shared" si="56"/>
        <v>0</v>
      </c>
      <c r="AK88" s="125"/>
      <c r="AL88" s="127">
        <f>AL81/AL72*100</f>
        <v>0.12961126439716034</v>
      </c>
      <c r="AN88" s="126"/>
    </row>
    <row r="89" spans="1:15485" s="1" customFormat="1" ht="14.25">
      <c r="B89" s="75"/>
      <c r="C89" s="219" t="s">
        <v>71</v>
      </c>
      <c r="D89" s="74">
        <v>0.3</v>
      </c>
      <c r="E89" s="239" t="s">
        <v>12</v>
      </c>
      <c r="F89" s="91" t="e">
        <f t="shared" ref="F89:AJ89" si="58">F82/F73*100</f>
        <v>#DIV/0!</v>
      </c>
      <c r="G89" s="91" t="e">
        <f t="shared" si="58"/>
        <v>#DIV/0!</v>
      </c>
      <c r="H89" s="91">
        <f t="shared" si="58"/>
        <v>0.10651517841292384</v>
      </c>
      <c r="I89" s="91">
        <f t="shared" si="58"/>
        <v>0.12676056338028169</v>
      </c>
      <c r="J89" s="91">
        <f t="shared" si="58"/>
        <v>0.21126760563380279</v>
      </c>
      <c r="K89" s="91">
        <f t="shared" si="58"/>
        <v>0.10241404535479151</v>
      </c>
      <c r="L89" s="91" t="e">
        <f t="shared" si="58"/>
        <v>#DIV/0!</v>
      </c>
      <c r="M89" s="91" t="e">
        <f t="shared" si="58"/>
        <v>#DIV/0!</v>
      </c>
      <c r="N89" s="91" t="e">
        <f t="shared" si="58"/>
        <v>#DIV/0!</v>
      </c>
      <c r="O89" s="91" t="e">
        <f t="shared" si="58"/>
        <v>#DIV/0!</v>
      </c>
      <c r="P89" s="91">
        <f t="shared" si="58"/>
        <v>0.11264432554210081</v>
      </c>
      <c r="Q89" s="91">
        <f t="shared" si="58"/>
        <v>9.8549908489370674E-2</v>
      </c>
      <c r="R89" s="91">
        <f t="shared" si="58"/>
        <v>0</v>
      </c>
      <c r="S89" s="91" t="e">
        <f t="shared" si="58"/>
        <v>#DIV/0!</v>
      </c>
      <c r="T89" s="91" t="e">
        <f t="shared" si="58"/>
        <v>#DIV/0!</v>
      </c>
      <c r="U89" s="91" t="e">
        <f t="shared" si="58"/>
        <v>#DIV/0!</v>
      </c>
      <c r="V89" s="91">
        <f t="shared" si="58"/>
        <v>7.0382882882882886E-2</v>
      </c>
      <c r="W89" s="91">
        <f t="shared" si="58"/>
        <v>2.8169014084507043E-2</v>
      </c>
      <c r="X89" s="91">
        <f t="shared" si="58"/>
        <v>9.8591549295774641E-2</v>
      </c>
      <c r="Y89" s="91">
        <f t="shared" si="58"/>
        <v>2.8169014084507043E-2</v>
      </c>
      <c r="Z89" s="91">
        <f t="shared" si="58"/>
        <v>0.13136768354984674</v>
      </c>
      <c r="AA89" s="91" t="e">
        <f t="shared" si="58"/>
        <v>#DIV/0!</v>
      </c>
      <c r="AB89" s="91">
        <f t="shared" si="58"/>
        <v>0.23394300297745638</v>
      </c>
      <c r="AC89" s="91">
        <f t="shared" si="58"/>
        <v>0.11846336097478423</v>
      </c>
      <c r="AD89" s="91">
        <f t="shared" si="58"/>
        <v>0.25348542458808615</v>
      </c>
      <c r="AE89" s="91">
        <f t="shared" si="58"/>
        <v>0.12672486623486343</v>
      </c>
      <c r="AF89" s="91">
        <f t="shared" si="58"/>
        <v>5.7971014492753624E-2</v>
      </c>
      <c r="AG89" s="91" t="e">
        <f t="shared" si="58"/>
        <v>#DIV/0!</v>
      </c>
      <c r="AH89" s="91" t="e">
        <f t="shared" si="58"/>
        <v>#DIV/0!</v>
      </c>
      <c r="AI89" s="91">
        <f t="shared" ref="AI89" si="59">AI82/AI73*100</f>
        <v>4.4444444444444446E-2</v>
      </c>
      <c r="AJ89" s="91">
        <f t="shared" si="58"/>
        <v>2.8161081385525203E-2</v>
      </c>
      <c r="AK89" s="125"/>
      <c r="AL89" s="127">
        <f>AL82/AL73*100</f>
        <v>0.10272700693012193</v>
      </c>
      <c r="AN89" s="126"/>
    </row>
    <row r="90" spans="1:15485" s="1" customFormat="1" ht="14.25">
      <c r="B90" s="75"/>
      <c r="C90" s="238" t="s">
        <v>72</v>
      </c>
      <c r="D90" s="74"/>
      <c r="E90" s="75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125"/>
      <c r="AL90" s="173" t="s">
        <v>72</v>
      </c>
      <c r="AN90" s="126"/>
    </row>
    <row r="91" spans="1:15485" s="1" customFormat="1" ht="14.25">
      <c r="B91" s="75"/>
      <c r="C91" s="219" t="s">
        <v>69</v>
      </c>
      <c r="D91" s="74">
        <v>0.5</v>
      </c>
      <c r="E91" s="239" t="s">
        <v>12</v>
      </c>
      <c r="F91" s="91" t="e">
        <f t="shared" ref="F91:AJ91" si="60">F84/F75*100</f>
        <v>#DIV/0!</v>
      </c>
      <c r="G91" s="91" t="e">
        <f t="shared" si="60"/>
        <v>#DIV/0!</v>
      </c>
      <c r="H91" s="91">
        <f t="shared" si="60"/>
        <v>1.4796401515151516E-2</v>
      </c>
      <c r="I91" s="91">
        <f t="shared" si="60"/>
        <v>3.2863849765258211E-2</v>
      </c>
      <c r="J91" s="91">
        <f t="shared" si="60"/>
        <v>1.8774054257016802E-2</v>
      </c>
      <c r="K91" s="91">
        <f t="shared" si="60"/>
        <v>7.0382882882882884E-3</v>
      </c>
      <c r="L91" s="91" t="e">
        <f t="shared" si="60"/>
        <v>#DIV/0!</v>
      </c>
      <c r="M91" s="91">
        <f t="shared" si="60"/>
        <v>3.8874752615210631E-2</v>
      </c>
      <c r="N91" s="91">
        <f t="shared" si="60"/>
        <v>6.5588881798198967E-2</v>
      </c>
      <c r="O91" s="91">
        <f t="shared" si="60"/>
        <v>4.8115288926442283E-2</v>
      </c>
      <c r="P91" s="91">
        <f t="shared" si="60"/>
        <v>1.8779342723004695E-2</v>
      </c>
      <c r="Q91" s="91">
        <f t="shared" si="60"/>
        <v>3.2863849765258211E-2</v>
      </c>
      <c r="R91" s="91">
        <f t="shared" si="60"/>
        <v>3.1032177981476176E-2</v>
      </c>
      <c r="S91" s="91" t="e">
        <f t="shared" si="60"/>
        <v>#DIV/0!</v>
      </c>
      <c r="T91" s="91">
        <f t="shared" si="60"/>
        <v>4.3427230046948359E-2</v>
      </c>
      <c r="U91" s="91" t="e">
        <f t="shared" si="60"/>
        <v>#DIV/0!</v>
      </c>
      <c r="V91" s="91">
        <f t="shared" si="60"/>
        <v>4.6948356807511735E-2</v>
      </c>
      <c r="W91" s="91">
        <f t="shared" si="60"/>
        <v>5.39906103286385E-2</v>
      </c>
      <c r="X91" s="91">
        <f t="shared" si="60"/>
        <v>5.0186406653283631E-2</v>
      </c>
      <c r="Y91" s="91">
        <f t="shared" si="60"/>
        <v>8.9936571049891126E-2</v>
      </c>
      <c r="Z91" s="91">
        <f t="shared" si="60"/>
        <v>6.0809496010897066E-2</v>
      </c>
      <c r="AA91" s="91">
        <f t="shared" si="60"/>
        <v>4.1074027132328786E-2</v>
      </c>
      <c r="AB91" s="91">
        <f t="shared" si="60"/>
        <v>2.1276595744680851E-2</v>
      </c>
      <c r="AC91" s="91">
        <f t="shared" si="60"/>
        <v>6.5727699530516423E-2</v>
      </c>
      <c r="AD91" s="91">
        <f t="shared" si="60"/>
        <v>0.10563380281690139</v>
      </c>
      <c r="AE91" s="91">
        <f t="shared" si="60"/>
        <v>3.5211267605633804E-2</v>
      </c>
      <c r="AF91" s="91">
        <f t="shared" si="60"/>
        <v>4.4600938967136149E-2</v>
      </c>
      <c r="AG91" s="91" t="e">
        <f t="shared" si="60"/>
        <v>#DIV/0!</v>
      </c>
      <c r="AH91" s="91">
        <f t="shared" si="60"/>
        <v>5.9850725249964792E-2</v>
      </c>
      <c r="AI91" s="91" t="e">
        <f t="shared" ref="AI91" si="61">AI84/AI75*100</f>
        <v>#DIV/0!</v>
      </c>
      <c r="AJ91" s="91">
        <f t="shared" si="60"/>
        <v>5.2068541134147502E-2</v>
      </c>
      <c r="AK91" s="125"/>
      <c r="AL91" s="127">
        <f>AL84/AL75*100</f>
        <v>4.5903989473994287E-2</v>
      </c>
      <c r="AN91" s="126"/>
    </row>
    <row r="92" spans="1:15485" s="1" customFormat="1" ht="14.25">
      <c r="B92" s="75"/>
      <c r="C92" s="219" t="s">
        <v>71</v>
      </c>
      <c r="D92" s="74">
        <v>0.5</v>
      </c>
      <c r="E92" s="239" t="s">
        <v>12</v>
      </c>
      <c r="F92" s="91" t="e">
        <f t="shared" ref="F92:AJ92" si="62">F85/F76*100</f>
        <v>#DIV/0!</v>
      </c>
      <c r="G92" s="91" t="e">
        <f t="shared" si="62"/>
        <v>#DIV/0!</v>
      </c>
      <c r="H92" s="91" t="e">
        <f t="shared" si="62"/>
        <v>#DIV/0!</v>
      </c>
      <c r="I92" s="91">
        <f t="shared" si="62"/>
        <v>2.8169014084507043E-2</v>
      </c>
      <c r="J92" s="91">
        <f t="shared" si="62"/>
        <v>1.4084507042253521E-2</v>
      </c>
      <c r="K92" s="91">
        <f t="shared" si="62"/>
        <v>2.9261155815654721E-2</v>
      </c>
      <c r="L92" s="91" t="e">
        <f t="shared" si="62"/>
        <v>#DIV/0!</v>
      </c>
      <c r="M92" s="91" t="e">
        <f t="shared" si="62"/>
        <v>#DIV/0!</v>
      </c>
      <c r="N92" s="91" t="e">
        <f t="shared" si="62"/>
        <v>#DIV/0!</v>
      </c>
      <c r="O92" s="91" t="e">
        <f t="shared" si="62"/>
        <v>#DIV/0!</v>
      </c>
      <c r="P92" s="91">
        <f t="shared" si="62"/>
        <v>1.6427297474889701E-2</v>
      </c>
      <c r="Q92" s="91">
        <f t="shared" si="62"/>
        <v>1.6424984748228448E-2</v>
      </c>
      <c r="R92" s="91">
        <f t="shared" si="62"/>
        <v>2.3457658925639221E-2</v>
      </c>
      <c r="S92" s="91" t="e">
        <f t="shared" si="62"/>
        <v>#DIV/0!</v>
      </c>
      <c r="T92" s="91" t="e">
        <f t="shared" si="62"/>
        <v>#DIV/0!</v>
      </c>
      <c r="U92" s="91" t="e">
        <f t="shared" si="62"/>
        <v>#DIV/0!</v>
      </c>
      <c r="V92" s="91">
        <f t="shared" si="62"/>
        <v>3.9883633633633633E-2</v>
      </c>
      <c r="W92" s="91">
        <f t="shared" si="62"/>
        <v>2.5821596244131453E-2</v>
      </c>
      <c r="X92" s="91">
        <f t="shared" si="62"/>
        <v>3.5211267605633804E-2</v>
      </c>
      <c r="Y92" s="91">
        <f t="shared" si="62"/>
        <v>3.9906103286384977E-2</v>
      </c>
      <c r="Z92" s="91">
        <f t="shared" si="62"/>
        <v>2.4327348805527175E-2</v>
      </c>
      <c r="AA92" s="91" t="e">
        <f t="shared" si="62"/>
        <v>#DIV/0!</v>
      </c>
      <c r="AB92" s="91">
        <f t="shared" si="62"/>
        <v>1.7722954771019424E-2</v>
      </c>
      <c r="AC92" s="91">
        <f t="shared" si="62"/>
        <v>9.8719467478986855E-2</v>
      </c>
      <c r="AD92" s="91">
        <f t="shared" si="62"/>
        <v>6.806553067643055E-2</v>
      </c>
      <c r="AE92" s="91">
        <f t="shared" si="62"/>
        <v>4.9281892424669113E-2</v>
      </c>
      <c r="AF92" s="91">
        <f t="shared" si="62"/>
        <v>3.3816425120772951E-2</v>
      </c>
      <c r="AG92" s="91" t="e">
        <f t="shared" si="62"/>
        <v>#DIV/0!</v>
      </c>
      <c r="AH92" s="91" t="e">
        <f t="shared" si="62"/>
        <v>#DIV/0!</v>
      </c>
      <c r="AI92" s="91">
        <f t="shared" ref="AI92" si="63">AI85/AI76*100</f>
        <v>2.2222222222222223E-2</v>
      </c>
      <c r="AJ92" s="91">
        <f t="shared" si="62"/>
        <v>4.6935135642542009E-2</v>
      </c>
      <c r="AK92" s="125"/>
      <c r="AL92" s="127">
        <f>AL85/AL76*100</f>
        <v>3.450573822524608E-2</v>
      </c>
      <c r="AN92" s="126"/>
    </row>
    <row r="93" spans="1:15485" s="1" customFormat="1">
      <c r="A93" s="3"/>
      <c r="B93" s="58">
        <v>6</v>
      </c>
      <c r="C93" s="40" t="s">
        <v>80</v>
      </c>
      <c r="D93" s="59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11"/>
      <c r="AD93" s="60"/>
      <c r="AE93" s="60"/>
      <c r="AF93" s="60"/>
      <c r="AG93" s="60"/>
      <c r="AH93" s="111"/>
      <c r="AI93" s="111"/>
      <c r="AJ93" s="111"/>
      <c r="AK93" s="115"/>
      <c r="AL93" s="223" t="s">
        <v>63</v>
      </c>
      <c r="AM93" s="3"/>
      <c r="AN93" s="3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  <c r="FAN93" s="3"/>
      <c r="FAO93" s="3"/>
      <c r="FAP93" s="3"/>
      <c r="FAQ93" s="3"/>
      <c r="FAR93" s="3"/>
      <c r="FAS93" s="3"/>
      <c r="FAT93" s="3"/>
      <c r="FAU93" s="3"/>
      <c r="FAV93" s="3"/>
      <c r="FAW93" s="3"/>
      <c r="FAX93" s="3"/>
      <c r="FAY93" s="3"/>
      <c r="FAZ93" s="3"/>
      <c r="FBA93" s="3"/>
      <c r="FBB93" s="3"/>
      <c r="FBC93" s="3"/>
      <c r="FBD93" s="3"/>
      <c r="FBE93" s="3"/>
      <c r="FBF93" s="3"/>
      <c r="FBG93" s="3"/>
      <c r="FBH93" s="3"/>
      <c r="FBI93" s="3"/>
      <c r="FBJ93" s="3"/>
      <c r="FBK93" s="3"/>
      <c r="FBL93" s="3"/>
      <c r="FBM93" s="3"/>
      <c r="FBN93" s="3"/>
      <c r="FBO93" s="3"/>
      <c r="FBP93" s="3"/>
      <c r="FBQ93" s="3"/>
      <c r="FBR93" s="3"/>
      <c r="FBS93" s="3"/>
      <c r="FBT93" s="3"/>
      <c r="FBU93" s="3"/>
      <c r="FBV93" s="3"/>
      <c r="FBW93" s="3"/>
      <c r="FBX93" s="3"/>
      <c r="FBY93" s="3"/>
      <c r="FBZ93" s="3"/>
      <c r="FCA93" s="3"/>
      <c r="FCB93" s="3"/>
      <c r="FCC93" s="3"/>
      <c r="FCD93" s="3"/>
      <c r="FCE93" s="3"/>
      <c r="FCF93" s="3"/>
      <c r="FCG93" s="3"/>
      <c r="FCH93" s="3"/>
      <c r="FCI93" s="3"/>
      <c r="FCJ93" s="3"/>
      <c r="FCK93" s="3"/>
      <c r="FCL93" s="3"/>
      <c r="FCM93" s="3"/>
      <c r="FCN93" s="3"/>
      <c r="FCO93" s="3"/>
      <c r="FCP93" s="3"/>
      <c r="FCQ93" s="3"/>
      <c r="FCR93" s="3"/>
      <c r="FCS93" s="3"/>
      <c r="FCT93" s="3"/>
      <c r="FCU93" s="3"/>
      <c r="FCV93" s="3"/>
      <c r="FCW93" s="3"/>
      <c r="FCX93" s="3"/>
      <c r="FCY93" s="3"/>
      <c r="FCZ93" s="3"/>
      <c r="FDA93" s="3"/>
      <c r="FDB93" s="3"/>
      <c r="FDC93" s="3"/>
      <c r="FDD93" s="3"/>
      <c r="FDE93" s="3"/>
      <c r="FDF93" s="3"/>
      <c r="FDG93" s="3"/>
      <c r="FDH93" s="3"/>
      <c r="FDI93" s="3"/>
      <c r="FDJ93" s="3"/>
      <c r="FDK93" s="3"/>
      <c r="FDL93" s="3"/>
      <c r="FDM93" s="3"/>
      <c r="FDN93" s="3"/>
      <c r="FDO93" s="3"/>
      <c r="FDP93" s="3"/>
      <c r="FDQ93" s="3"/>
      <c r="FDR93" s="3"/>
      <c r="FDS93" s="3"/>
      <c r="FDT93" s="3"/>
      <c r="FDU93" s="3"/>
      <c r="FDV93" s="3"/>
      <c r="FDW93" s="3"/>
      <c r="FDX93" s="3"/>
      <c r="FDY93" s="3"/>
      <c r="FDZ93" s="3"/>
      <c r="FEA93" s="3"/>
      <c r="FEB93" s="3"/>
      <c r="FEC93" s="3"/>
      <c r="FED93" s="3"/>
      <c r="FEE93" s="3"/>
      <c r="FEF93" s="3"/>
      <c r="FEG93" s="3"/>
      <c r="FEH93" s="3"/>
      <c r="FEI93" s="3"/>
      <c r="FEJ93" s="3"/>
      <c r="FEK93" s="3"/>
      <c r="FEL93" s="3"/>
      <c r="FEM93" s="3"/>
      <c r="FEN93" s="3"/>
      <c r="FEO93" s="3"/>
      <c r="FEP93" s="3"/>
      <c r="FEQ93" s="3"/>
      <c r="FER93" s="3"/>
      <c r="FES93" s="3"/>
      <c r="FET93" s="3"/>
      <c r="FEU93" s="3"/>
      <c r="FEV93" s="3"/>
      <c r="FEW93" s="3"/>
      <c r="FEX93" s="3"/>
      <c r="FEY93" s="3"/>
      <c r="FEZ93" s="3"/>
      <c r="FFA93" s="3"/>
      <c r="FFB93" s="3"/>
      <c r="FFC93" s="3"/>
      <c r="FFD93" s="3"/>
      <c r="FFE93" s="3"/>
      <c r="FFF93" s="3"/>
      <c r="FFG93" s="3"/>
      <c r="FFH93" s="3"/>
      <c r="FFI93" s="3"/>
      <c r="FFJ93" s="3"/>
      <c r="FFK93" s="3"/>
      <c r="FFL93" s="3"/>
      <c r="FFM93" s="3"/>
      <c r="FFN93" s="3"/>
      <c r="FFO93" s="3"/>
      <c r="FFP93" s="3"/>
      <c r="FFQ93" s="3"/>
      <c r="FFR93" s="3"/>
      <c r="FFS93" s="3"/>
      <c r="FFT93" s="3"/>
      <c r="FFU93" s="3"/>
      <c r="FFV93" s="3"/>
      <c r="FFW93" s="3"/>
      <c r="FFX93" s="3"/>
      <c r="FFY93" s="3"/>
      <c r="FFZ93" s="3"/>
      <c r="FGA93" s="3"/>
      <c r="FGB93" s="3"/>
      <c r="FGC93" s="3"/>
      <c r="FGD93" s="3"/>
      <c r="FGE93" s="3"/>
      <c r="FGF93" s="3"/>
      <c r="FGG93" s="3"/>
      <c r="FGH93" s="3"/>
      <c r="FGI93" s="3"/>
      <c r="FGJ93" s="3"/>
      <c r="FGK93" s="3"/>
      <c r="FGL93" s="3"/>
      <c r="FGM93" s="3"/>
      <c r="FGN93" s="3"/>
      <c r="FGO93" s="3"/>
      <c r="FGP93" s="3"/>
      <c r="FGQ93" s="3"/>
      <c r="FGR93" s="3"/>
      <c r="FGS93" s="3"/>
      <c r="FGT93" s="3"/>
      <c r="FGU93" s="3"/>
      <c r="FGV93" s="3"/>
      <c r="FGW93" s="3"/>
      <c r="FGX93" s="3"/>
      <c r="FGY93" s="3"/>
      <c r="FGZ93" s="3"/>
      <c r="FHA93" s="3"/>
      <c r="FHB93" s="3"/>
      <c r="FHC93" s="3"/>
      <c r="FHD93" s="3"/>
      <c r="FHE93" s="3"/>
      <c r="FHF93" s="3"/>
      <c r="FHG93" s="3"/>
      <c r="FHH93" s="3"/>
      <c r="FHI93" s="3"/>
      <c r="FHJ93" s="3"/>
      <c r="FHK93" s="3"/>
      <c r="FHL93" s="3"/>
      <c r="FHM93" s="3"/>
      <c r="FHN93" s="3"/>
      <c r="FHO93" s="3"/>
      <c r="FHP93" s="3"/>
      <c r="FHQ93" s="3"/>
      <c r="FHR93" s="3"/>
      <c r="FHS93" s="3"/>
      <c r="FHT93" s="3"/>
      <c r="FHU93" s="3"/>
      <c r="FHV93" s="3"/>
      <c r="FHW93" s="3"/>
      <c r="FHX93" s="3"/>
      <c r="FHY93" s="3"/>
      <c r="FHZ93" s="3"/>
      <c r="FIA93" s="3"/>
      <c r="FIB93" s="3"/>
      <c r="FIC93" s="3"/>
      <c r="FID93" s="3"/>
      <c r="FIE93" s="3"/>
      <c r="FIF93" s="3"/>
      <c r="FIG93" s="3"/>
      <c r="FIH93" s="3"/>
      <c r="FII93" s="3"/>
      <c r="FIJ93" s="3"/>
      <c r="FIK93" s="3"/>
      <c r="FIL93" s="3"/>
      <c r="FIM93" s="3"/>
      <c r="FIN93" s="3"/>
      <c r="FIO93" s="3"/>
      <c r="FIP93" s="3"/>
      <c r="FIQ93" s="3"/>
      <c r="FIR93" s="3"/>
      <c r="FIS93" s="3"/>
      <c r="FIT93" s="3"/>
      <c r="FIU93" s="3"/>
      <c r="FIV93" s="3"/>
      <c r="FIW93" s="3"/>
      <c r="FIX93" s="3"/>
      <c r="FIY93" s="3"/>
      <c r="FIZ93" s="3"/>
      <c r="FJA93" s="3"/>
      <c r="FJB93" s="3"/>
      <c r="FJC93" s="3"/>
      <c r="FJD93" s="3"/>
      <c r="FJE93" s="3"/>
      <c r="FJF93" s="3"/>
      <c r="FJG93" s="3"/>
      <c r="FJH93" s="3"/>
      <c r="FJI93" s="3"/>
      <c r="FJJ93" s="3"/>
      <c r="FJK93" s="3"/>
      <c r="FJL93" s="3"/>
      <c r="FJM93" s="3"/>
      <c r="FJN93" s="3"/>
      <c r="FJO93" s="3"/>
      <c r="FJP93" s="3"/>
      <c r="FJQ93" s="3"/>
      <c r="FJR93" s="3"/>
      <c r="FJS93" s="3"/>
      <c r="FJT93" s="3"/>
      <c r="FJU93" s="3"/>
      <c r="FJV93" s="3"/>
      <c r="FJW93" s="3"/>
      <c r="FJX93" s="3"/>
      <c r="FJY93" s="3"/>
      <c r="FJZ93" s="3"/>
      <c r="FKA93" s="3"/>
      <c r="FKB93" s="3"/>
      <c r="FKC93" s="3"/>
      <c r="FKD93" s="3"/>
      <c r="FKE93" s="3"/>
      <c r="FKF93" s="3"/>
      <c r="FKG93" s="3"/>
      <c r="FKH93" s="3"/>
      <c r="FKI93" s="3"/>
      <c r="FKJ93" s="3"/>
      <c r="FKK93" s="3"/>
      <c r="FKL93" s="3"/>
      <c r="FKM93" s="3"/>
      <c r="FKN93" s="3"/>
      <c r="FKO93" s="3"/>
      <c r="FKP93" s="3"/>
      <c r="FKQ93" s="3"/>
      <c r="FKR93" s="3"/>
      <c r="FKS93" s="3"/>
      <c r="FKT93" s="3"/>
      <c r="FKU93" s="3"/>
      <c r="FKV93" s="3"/>
      <c r="FKW93" s="3"/>
      <c r="FKX93" s="3"/>
      <c r="FKY93" s="3"/>
      <c r="FKZ93" s="3"/>
      <c r="FLA93" s="3"/>
      <c r="FLB93" s="3"/>
      <c r="FLC93" s="3"/>
      <c r="FLD93" s="3"/>
      <c r="FLE93" s="3"/>
      <c r="FLF93" s="3"/>
      <c r="FLG93" s="3"/>
      <c r="FLH93" s="3"/>
      <c r="FLI93" s="3"/>
      <c r="FLJ93" s="3"/>
      <c r="FLK93" s="3"/>
      <c r="FLL93" s="3"/>
      <c r="FLM93" s="3"/>
      <c r="FLN93" s="3"/>
      <c r="FLO93" s="3"/>
      <c r="FLP93" s="3"/>
      <c r="FLQ93" s="3"/>
      <c r="FLR93" s="3"/>
      <c r="FLS93" s="3"/>
      <c r="FLT93" s="3"/>
      <c r="FLU93" s="3"/>
      <c r="FLV93" s="3"/>
      <c r="FLW93" s="3"/>
      <c r="FLX93" s="3"/>
      <c r="FLY93" s="3"/>
      <c r="FLZ93" s="3"/>
      <c r="FMA93" s="3"/>
      <c r="FMB93" s="3"/>
      <c r="FMC93" s="3"/>
      <c r="FMD93" s="3"/>
      <c r="FME93" s="3"/>
      <c r="FMF93" s="3"/>
      <c r="FMG93" s="3"/>
      <c r="FMH93" s="3"/>
      <c r="FMI93" s="3"/>
      <c r="FMJ93" s="3"/>
      <c r="FMK93" s="3"/>
      <c r="FML93" s="3"/>
      <c r="FMM93" s="3"/>
      <c r="FMN93" s="3"/>
      <c r="FMO93" s="3"/>
      <c r="FMP93" s="3"/>
      <c r="FMQ93" s="3"/>
      <c r="FMR93" s="3"/>
      <c r="FMS93" s="3"/>
      <c r="FMT93" s="3"/>
      <c r="FMU93" s="3"/>
      <c r="FMV93" s="3"/>
      <c r="FMW93" s="3"/>
      <c r="FMX93" s="3"/>
      <c r="FMY93" s="3"/>
      <c r="FMZ93" s="3"/>
      <c r="FNA93" s="3"/>
      <c r="FNB93" s="3"/>
      <c r="FNC93" s="3"/>
      <c r="FND93" s="3"/>
      <c r="FNE93" s="3"/>
      <c r="FNF93" s="3"/>
      <c r="FNG93" s="3"/>
      <c r="FNH93" s="3"/>
      <c r="FNI93" s="3"/>
      <c r="FNJ93" s="3"/>
      <c r="FNK93" s="3"/>
      <c r="FNL93" s="3"/>
      <c r="FNM93" s="3"/>
      <c r="FNN93" s="3"/>
      <c r="FNO93" s="3"/>
      <c r="FNP93" s="3"/>
      <c r="FNQ93" s="3"/>
      <c r="FNR93" s="3"/>
      <c r="FNS93" s="3"/>
      <c r="FNT93" s="3"/>
      <c r="FNU93" s="3"/>
      <c r="FNV93" s="3"/>
      <c r="FNW93" s="3"/>
      <c r="FNX93" s="3"/>
      <c r="FNY93" s="3"/>
      <c r="FNZ93" s="3"/>
      <c r="FOA93" s="3"/>
      <c r="FOB93" s="3"/>
      <c r="FOC93" s="3"/>
      <c r="FOD93" s="3"/>
      <c r="FOE93" s="3"/>
      <c r="FOF93" s="3"/>
      <c r="FOG93" s="3"/>
      <c r="FOH93" s="3"/>
      <c r="FOI93" s="3"/>
      <c r="FOJ93" s="3"/>
      <c r="FOK93" s="3"/>
      <c r="FOL93" s="3"/>
      <c r="FOM93" s="3"/>
      <c r="FON93" s="3"/>
      <c r="FOO93" s="3"/>
      <c r="FOP93" s="3"/>
      <c r="FOQ93" s="3"/>
      <c r="FOR93" s="3"/>
      <c r="FOS93" s="3"/>
      <c r="FOT93" s="3"/>
      <c r="FOU93" s="3"/>
      <c r="FOV93" s="3"/>
      <c r="FOW93" s="3"/>
      <c r="FOX93" s="3"/>
      <c r="FOY93" s="3"/>
      <c r="FOZ93" s="3"/>
      <c r="FPA93" s="3"/>
      <c r="FPB93" s="3"/>
      <c r="FPC93" s="3"/>
      <c r="FPD93" s="3"/>
      <c r="FPE93" s="3"/>
      <c r="FPF93" s="3"/>
      <c r="FPG93" s="3"/>
      <c r="FPH93" s="3"/>
      <c r="FPI93" s="3"/>
      <c r="FPJ93" s="3"/>
      <c r="FPK93" s="3"/>
      <c r="FPL93" s="3"/>
      <c r="FPM93" s="3"/>
      <c r="FPN93" s="3"/>
      <c r="FPO93" s="3"/>
      <c r="FPP93" s="3"/>
      <c r="FPQ93" s="3"/>
      <c r="FPR93" s="3"/>
      <c r="FPS93" s="3"/>
      <c r="FPT93" s="3"/>
      <c r="FPU93" s="3"/>
      <c r="FPV93" s="3"/>
      <c r="FPW93" s="3"/>
      <c r="FPX93" s="3"/>
      <c r="FPY93" s="3"/>
      <c r="FPZ93" s="3"/>
      <c r="FQA93" s="3"/>
      <c r="FQB93" s="3"/>
      <c r="FQC93" s="3"/>
      <c r="FQD93" s="3"/>
      <c r="FQE93" s="3"/>
      <c r="FQF93" s="3"/>
      <c r="FQG93" s="3"/>
      <c r="FQH93" s="3"/>
      <c r="FQI93" s="3"/>
      <c r="FQJ93" s="3"/>
      <c r="FQK93" s="3"/>
      <c r="FQL93" s="3"/>
      <c r="FQM93" s="3"/>
      <c r="FQN93" s="3"/>
      <c r="FQO93" s="3"/>
      <c r="FQP93" s="3"/>
      <c r="FQQ93" s="3"/>
      <c r="FQR93" s="3"/>
      <c r="FQS93" s="3"/>
      <c r="FQT93" s="3"/>
      <c r="FQU93" s="3"/>
      <c r="FQV93" s="3"/>
      <c r="FQW93" s="3"/>
      <c r="FQX93" s="3"/>
      <c r="FQY93" s="3"/>
      <c r="FQZ93" s="3"/>
      <c r="FRA93" s="3"/>
      <c r="FRB93" s="3"/>
      <c r="FRC93" s="3"/>
      <c r="FRD93" s="3"/>
      <c r="FRE93" s="3"/>
      <c r="FRF93" s="3"/>
      <c r="FRG93" s="3"/>
      <c r="FRH93" s="3"/>
      <c r="FRI93" s="3"/>
      <c r="FRJ93" s="3"/>
      <c r="FRK93" s="3"/>
      <c r="FRL93" s="3"/>
      <c r="FRM93" s="3"/>
      <c r="FRN93" s="3"/>
      <c r="FRO93" s="3"/>
      <c r="FRP93" s="3"/>
      <c r="FRQ93" s="3"/>
      <c r="FRR93" s="3"/>
      <c r="FRS93" s="3"/>
      <c r="FRT93" s="3"/>
      <c r="FRU93" s="3"/>
      <c r="FRV93" s="3"/>
      <c r="FRW93" s="3"/>
      <c r="FRX93" s="3"/>
      <c r="FRY93" s="3"/>
      <c r="FRZ93" s="3"/>
      <c r="FSA93" s="3"/>
      <c r="FSB93" s="3"/>
      <c r="FSC93" s="3"/>
      <c r="FSD93" s="3"/>
      <c r="FSE93" s="3"/>
      <c r="FSF93" s="3"/>
      <c r="FSG93" s="3"/>
      <c r="FSH93" s="3"/>
      <c r="FSI93" s="3"/>
      <c r="FSJ93" s="3"/>
      <c r="FSK93" s="3"/>
      <c r="FSL93" s="3"/>
      <c r="FSM93" s="3"/>
      <c r="FSN93" s="3"/>
      <c r="FSO93" s="3"/>
      <c r="FSP93" s="3"/>
      <c r="FSQ93" s="3"/>
      <c r="FSR93" s="3"/>
      <c r="FSS93" s="3"/>
      <c r="FST93" s="3"/>
      <c r="FSU93" s="3"/>
      <c r="FSV93" s="3"/>
      <c r="FSW93" s="3"/>
      <c r="FSX93" s="3"/>
      <c r="FSY93" s="3"/>
      <c r="FSZ93" s="3"/>
      <c r="FTA93" s="3"/>
      <c r="FTB93" s="3"/>
      <c r="FTC93" s="3"/>
      <c r="FTD93" s="3"/>
      <c r="FTE93" s="3"/>
      <c r="FTF93" s="3"/>
      <c r="FTG93" s="3"/>
      <c r="FTH93" s="3"/>
      <c r="FTI93" s="3"/>
      <c r="FTJ93" s="3"/>
      <c r="FTK93" s="3"/>
      <c r="FTL93" s="3"/>
      <c r="FTM93" s="3"/>
      <c r="FTN93" s="3"/>
      <c r="FTO93" s="3"/>
      <c r="FTP93" s="3"/>
      <c r="FTQ93" s="3"/>
      <c r="FTR93" s="3"/>
      <c r="FTS93" s="3"/>
      <c r="FTT93" s="3"/>
      <c r="FTU93" s="3"/>
      <c r="FTV93" s="3"/>
      <c r="FTW93" s="3"/>
      <c r="FTX93" s="3"/>
      <c r="FTY93" s="3"/>
      <c r="FTZ93" s="3"/>
      <c r="FUA93" s="3"/>
      <c r="FUB93" s="3"/>
      <c r="FUC93" s="3"/>
      <c r="FUD93" s="3"/>
      <c r="FUE93" s="3"/>
      <c r="FUF93" s="3"/>
      <c r="FUG93" s="3"/>
      <c r="FUH93" s="3"/>
      <c r="FUI93" s="3"/>
      <c r="FUJ93" s="3"/>
      <c r="FUK93" s="3"/>
      <c r="FUL93" s="3"/>
      <c r="FUM93" s="3"/>
      <c r="FUN93" s="3"/>
      <c r="FUO93" s="3"/>
      <c r="FUP93" s="3"/>
      <c r="FUQ93" s="3"/>
      <c r="FUR93" s="3"/>
      <c r="FUS93" s="3"/>
      <c r="FUT93" s="3"/>
      <c r="FUU93" s="3"/>
      <c r="FUV93" s="3"/>
      <c r="FUW93" s="3"/>
      <c r="FUX93" s="3"/>
      <c r="FUY93" s="3"/>
      <c r="FUZ93" s="3"/>
      <c r="FVA93" s="3"/>
      <c r="FVB93" s="3"/>
      <c r="FVC93" s="3"/>
      <c r="FVD93" s="3"/>
      <c r="FVE93" s="3"/>
      <c r="FVF93" s="3"/>
      <c r="FVG93" s="3"/>
      <c r="FVH93" s="3"/>
      <c r="FVI93" s="3"/>
      <c r="FVJ93" s="3"/>
      <c r="FVK93" s="3"/>
      <c r="FVL93" s="3"/>
      <c r="FVM93" s="3"/>
      <c r="FVN93" s="3"/>
      <c r="FVO93" s="3"/>
      <c r="FVP93" s="3"/>
      <c r="FVQ93" s="3"/>
      <c r="FVR93" s="3"/>
      <c r="FVS93" s="3"/>
      <c r="FVT93" s="3"/>
      <c r="FVU93" s="3"/>
      <c r="FVV93" s="3"/>
      <c r="FVW93" s="3"/>
      <c r="FVX93" s="3"/>
      <c r="FVY93" s="3"/>
      <c r="FVZ93" s="3"/>
      <c r="FWA93" s="3"/>
      <c r="FWB93" s="3"/>
      <c r="FWC93" s="3"/>
      <c r="FWD93" s="3"/>
      <c r="FWE93" s="3"/>
      <c r="FWF93" s="3"/>
      <c r="FWG93" s="3"/>
      <c r="FWH93" s="3"/>
      <c r="FWI93" s="3"/>
      <c r="FWJ93" s="3"/>
      <c r="FWK93" s="3"/>
      <c r="FWL93" s="3"/>
      <c r="FWM93" s="3"/>
      <c r="FWN93" s="3"/>
      <c r="FWO93" s="3"/>
      <c r="FWP93" s="3"/>
      <c r="FWQ93" s="3"/>
      <c r="FWR93" s="3"/>
      <c r="FWS93" s="3"/>
      <c r="FWT93" s="3"/>
      <c r="FWU93" s="3"/>
      <c r="FWV93" s="3"/>
      <c r="FWW93" s="3"/>
      <c r="FWX93" s="3"/>
      <c r="FWY93" s="3"/>
      <c r="FWZ93" s="3"/>
      <c r="FXA93" s="3"/>
      <c r="FXB93" s="3"/>
      <c r="FXC93" s="3"/>
      <c r="FXD93" s="3"/>
      <c r="FXE93" s="3"/>
      <c r="FXF93" s="3"/>
      <c r="FXG93" s="3"/>
      <c r="FXH93" s="3"/>
      <c r="FXI93" s="3"/>
      <c r="FXJ93" s="3"/>
      <c r="FXK93" s="3"/>
      <c r="FXL93" s="3"/>
      <c r="FXM93" s="3"/>
      <c r="FXN93" s="3"/>
      <c r="FXO93" s="3"/>
      <c r="FXP93" s="3"/>
      <c r="FXQ93" s="3"/>
      <c r="FXR93" s="3"/>
      <c r="FXS93" s="3"/>
      <c r="FXT93" s="3"/>
      <c r="FXU93" s="3"/>
      <c r="FXV93" s="3"/>
      <c r="FXW93" s="3"/>
      <c r="FXX93" s="3"/>
      <c r="FXY93" s="3"/>
      <c r="FXZ93" s="3"/>
      <c r="FYA93" s="3"/>
      <c r="FYB93" s="3"/>
      <c r="FYC93" s="3"/>
      <c r="FYD93" s="3"/>
      <c r="FYE93" s="3"/>
      <c r="FYF93" s="3"/>
      <c r="FYG93" s="3"/>
      <c r="FYH93" s="3"/>
      <c r="FYI93" s="3"/>
      <c r="FYJ93" s="3"/>
      <c r="FYK93" s="3"/>
      <c r="FYL93" s="3"/>
      <c r="FYM93" s="3"/>
      <c r="FYN93" s="3"/>
      <c r="FYO93" s="3"/>
      <c r="FYP93" s="3"/>
      <c r="FYQ93" s="3"/>
      <c r="FYR93" s="3"/>
      <c r="FYS93" s="3"/>
      <c r="FYT93" s="3"/>
      <c r="FYU93" s="3"/>
      <c r="FYV93" s="3"/>
      <c r="FYW93" s="3"/>
      <c r="FYX93" s="3"/>
      <c r="FYY93" s="3"/>
      <c r="FYZ93" s="3"/>
      <c r="FZA93" s="3"/>
      <c r="FZB93" s="3"/>
      <c r="FZC93" s="3"/>
      <c r="FZD93" s="3"/>
      <c r="FZE93" s="3"/>
      <c r="FZF93" s="3"/>
      <c r="FZG93" s="3"/>
      <c r="FZH93" s="3"/>
      <c r="FZI93" s="3"/>
      <c r="FZJ93" s="3"/>
      <c r="FZK93" s="3"/>
      <c r="FZL93" s="3"/>
      <c r="FZM93" s="3"/>
      <c r="FZN93" s="3"/>
      <c r="FZO93" s="3"/>
      <c r="FZP93" s="3"/>
      <c r="FZQ93" s="3"/>
      <c r="FZR93" s="3"/>
      <c r="FZS93" s="3"/>
      <c r="FZT93" s="3"/>
      <c r="FZU93" s="3"/>
      <c r="FZV93" s="3"/>
      <c r="FZW93" s="3"/>
      <c r="FZX93" s="3"/>
      <c r="FZY93" s="3"/>
      <c r="FZZ93" s="3"/>
      <c r="GAA93" s="3"/>
      <c r="GAB93" s="3"/>
      <c r="GAC93" s="3"/>
      <c r="GAD93" s="3"/>
      <c r="GAE93" s="3"/>
      <c r="GAF93" s="3"/>
      <c r="GAG93" s="3"/>
      <c r="GAH93" s="3"/>
      <c r="GAI93" s="3"/>
      <c r="GAJ93" s="3"/>
      <c r="GAK93" s="3"/>
      <c r="GAL93" s="3"/>
      <c r="GAM93" s="3"/>
      <c r="GAN93" s="3"/>
      <c r="GAO93" s="3"/>
      <c r="GAP93" s="3"/>
      <c r="GAQ93" s="3"/>
      <c r="GAR93" s="3"/>
      <c r="GAS93" s="3"/>
      <c r="GAT93" s="3"/>
      <c r="GAU93" s="3"/>
      <c r="GAV93" s="3"/>
      <c r="GAW93" s="3"/>
      <c r="GAX93" s="3"/>
      <c r="GAY93" s="3"/>
      <c r="GAZ93" s="3"/>
      <c r="GBA93" s="3"/>
      <c r="GBB93" s="3"/>
      <c r="GBC93" s="3"/>
      <c r="GBD93" s="3"/>
      <c r="GBE93" s="3"/>
      <c r="GBF93" s="3"/>
      <c r="GBG93" s="3"/>
      <c r="GBH93" s="3"/>
      <c r="GBI93" s="3"/>
      <c r="GBJ93" s="3"/>
      <c r="GBK93" s="3"/>
      <c r="GBL93" s="3"/>
      <c r="GBM93" s="3"/>
      <c r="GBN93" s="3"/>
      <c r="GBO93" s="3"/>
      <c r="GBP93" s="3"/>
      <c r="GBQ93" s="3"/>
      <c r="GBR93" s="3"/>
      <c r="GBS93" s="3"/>
      <c r="GBT93" s="3"/>
      <c r="GBU93" s="3"/>
      <c r="GBV93" s="3"/>
      <c r="GBW93" s="3"/>
      <c r="GBX93" s="3"/>
      <c r="GBY93" s="3"/>
      <c r="GBZ93" s="3"/>
      <c r="GCA93" s="3"/>
      <c r="GCB93" s="3"/>
      <c r="GCC93" s="3"/>
      <c r="GCD93" s="3"/>
      <c r="GCE93" s="3"/>
      <c r="GCF93" s="3"/>
      <c r="GCG93" s="3"/>
      <c r="GCH93" s="3"/>
      <c r="GCI93" s="3"/>
      <c r="GCJ93" s="3"/>
      <c r="GCK93" s="3"/>
      <c r="GCL93" s="3"/>
      <c r="GCM93" s="3"/>
      <c r="GCN93" s="3"/>
      <c r="GCO93" s="3"/>
      <c r="GCP93" s="3"/>
      <c r="GCQ93" s="3"/>
      <c r="GCR93" s="3"/>
      <c r="GCS93" s="3"/>
      <c r="GCT93" s="3"/>
      <c r="GCU93" s="3"/>
      <c r="GCV93" s="3"/>
      <c r="GCW93" s="3"/>
      <c r="GCX93" s="3"/>
      <c r="GCY93" s="3"/>
      <c r="GCZ93" s="3"/>
      <c r="GDA93" s="3"/>
      <c r="GDB93" s="3"/>
      <c r="GDC93" s="3"/>
      <c r="GDD93" s="3"/>
      <c r="GDE93" s="3"/>
      <c r="GDF93" s="3"/>
      <c r="GDG93" s="3"/>
      <c r="GDH93" s="3"/>
      <c r="GDI93" s="3"/>
      <c r="GDJ93" s="3"/>
      <c r="GDK93" s="3"/>
      <c r="GDL93" s="3"/>
      <c r="GDM93" s="3"/>
      <c r="GDN93" s="3"/>
      <c r="GDO93" s="3"/>
      <c r="GDP93" s="3"/>
      <c r="GDQ93" s="3"/>
      <c r="GDR93" s="3"/>
      <c r="GDS93" s="3"/>
      <c r="GDT93" s="3"/>
      <c r="GDU93" s="3"/>
      <c r="GDV93" s="3"/>
      <c r="GDW93" s="3"/>
      <c r="GDX93" s="3"/>
      <c r="GDY93" s="3"/>
      <c r="GDZ93" s="3"/>
      <c r="GEA93" s="3"/>
      <c r="GEB93" s="3"/>
      <c r="GEC93" s="3"/>
      <c r="GED93" s="3"/>
      <c r="GEE93" s="3"/>
      <c r="GEF93" s="3"/>
      <c r="GEG93" s="3"/>
      <c r="GEH93" s="3"/>
      <c r="GEI93" s="3"/>
      <c r="GEJ93" s="3"/>
      <c r="GEK93" s="3"/>
      <c r="GEL93" s="3"/>
      <c r="GEM93" s="3"/>
      <c r="GEN93" s="3"/>
      <c r="GEO93" s="3"/>
      <c r="GEP93" s="3"/>
      <c r="GEQ93" s="3"/>
      <c r="GER93" s="3"/>
      <c r="GES93" s="3"/>
      <c r="GET93" s="3"/>
      <c r="GEU93" s="3"/>
      <c r="GEV93" s="3"/>
      <c r="GEW93" s="3"/>
      <c r="GEX93" s="3"/>
      <c r="GEY93" s="3"/>
      <c r="GEZ93" s="3"/>
      <c r="GFA93" s="3"/>
      <c r="GFB93" s="3"/>
      <c r="GFC93" s="3"/>
      <c r="GFD93" s="3"/>
      <c r="GFE93" s="3"/>
      <c r="GFF93" s="3"/>
      <c r="GFG93" s="3"/>
      <c r="GFH93" s="3"/>
      <c r="GFI93" s="3"/>
      <c r="GFJ93" s="3"/>
      <c r="GFK93" s="3"/>
      <c r="GFL93" s="3"/>
      <c r="GFM93" s="3"/>
      <c r="GFN93" s="3"/>
      <c r="GFO93" s="3"/>
      <c r="GFP93" s="3"/>
      <c r="GFQ93" s="3"/>
      <c r="GFR93" s="3"/>
      <c r="GFS93" s="3"/>
      <c r="GFT93" s="3"/>
      <c r="GFU93" s="3"/>
      <c r="GFV93" s="3"/>
      <c r="GFW93" s="3"/>
      <c r="GFX93" s="3"/>
      <c r="GFY93" s="3"/>
      <c r="GFZ93" s="3"/>
      <c r="GGA93" s="3"/>
      <c r="GGB93" s="3"/>
      <c r="GGC93" s="3"/>
      <c r="GGD93" s="3"/>
      <c r="GGE93" s="3"/>
      <c r="GGF93" s="3"/>
      <c r="GGG93" s="3"/>
      <c r="GGH93" s="3"/>
      <c r="GGI93" s="3"/>
      <c r="GGJ93" s="3"/>
      <c r="GGK93" s="3"/>
      <c r="GGL93" s="3"/>
      <c r="GGM93" s="3"/>
      <c r="GGN93" s="3"/>
      <c r="GGO93" s="3"/>
      <c r="GGP93" s="3"/>
      <c r="GGQ93" s="3"/>
      <c r="GGR93" s="3"/>
      <c r="GGS93" s="3"/>
      <c r="GGT93" s="3"/>
      <c r="GGU93" s="3"/>
      <c r="GGV93" s="3"/>
      <c r="GGW93" s="3"/>
      <c r="GGX93" s="3"/>
      <c r="GGY93" s="3"/>
      <c r="GGZ93" s="3"/>
      <c r="GHA93" s="3"/>
      <c r="GHB93" s="3"/>
      <c r="GHC93" s="3"/>
      <c r="GHD93" s="3"/>
      <c r="GHE93" s="3"/>
      <c r="GHF93" s="3"/>
      <c r="GHG93" s="3"/>
      <c r="GHH93" s="3"/>
      <c r="GHI93" s="3"/>
      <c r="GHJ93" s="3"/>
      <c r="GHK93" s="3"/>
      <c r="GHL93" s="3"/>
      <c r="GHM93" s="3"/>
      <c r="GHN93" s="3"/>
      <c r="GHO93" s="3"/>
      <c r="GHP93" s="3"/>
      <c r="GHQ93" s="3"/>
      <c r="GHR93" s="3"/>
      <c r="GHS93" s="3"/>
      <c r="GHT93" s="3"/>
      <c r="GHU93" s="3"/>
      <c r="GHV93" s="3"/>
      <c r="GHW93" s="3"/>
      <c r="GHX93" s="3"/>
      <c r="GHY93" s="3"/>
      <c r="GHZ93" s="3"/>
      <c r="GIA93" s="3"/>
      <c r="GIB93" s="3"/>
      <c r="GIC93" s="3"/>
      <c r="GID93" s="3"/>
      <c r="GIE93" s="3"/>
      <c r="GIF93" s="3"/>
      <c r="GIG93" s="3"/>
      <c r="GIH93" s="3"/>
      <c r="GII93" s="3"/>
      <c r="GIJ93" s="3"/>
      <c r="GIK93" s="3"/>
      <c r="GIL93" s="3"/>
      <c r="GIM93" s="3"/>
      <c r="GIN93" s="3"/>
      <c r="GIO93" s="3"/>
      <c r="GIP93" s="3"/>
      <c r="GIQ93" s="3"/>
      <c r="GIR93" s="3"/>
      <c r="GIS93" s="3"/>
      <c r="GIT93" s="3"/>
      <c r="GIU93" s="3"/>
      <c r="GIV93" s="3"/>
      <c r="GIW93" s="3"/>
      <c r="GIX93" s="3"/>
      <c r="GIY93" s="3"/>
      <c r="GIZ93" s="3"/>
      <c r="GJA93" s="3"/>
      <c r="GJB93" s="3"/>
      <c r="GJC93" s="3"/>
      <c r="GJD93" s="3"/>
      <c r="GJE93" s="3"/>
      <c r="GJF93" s="3"/>
      <c r="GJG93" s="3"/>
      <c r="GJH93" s="3"/>
      <c r="GJI93" s="3"/>
      <c r="GJJ93" s="3"/>
      <c r="GJK93" s="3"/>
      <c r="GJL93" s="3"/>
      <c r="GJM93" s="3"/>
      <c r="GJN93" s="3"/>
      <c r="GJO93" s="3"/>
      <c r="GJP93" s="3"/>
      <c r="GJQ93" s="3"/>
      <c r="GJR93" s="3"/>
      <c r="GJS93" s="3"/>
      <c r="GJT93" s="3"/>
      <c r="GJU93" s="3"/>
      <c r="GJV93" s="3"/>
      <c r="GJW93" s="3"/>
      <c r="GJX93" s="3"/>
      <c r="GJY93" s="3"/>
      <c r="GJZ93" s="3"/>
      <c r="GKA93" s="3"/>
      <c r="GKB93" s="3"/>
      <c r="GKC93" s="3"/>
      <c r="GKD93" s="3"/>
      <c r="GKE93" s="3"/>
      <c r="GKF93" s="3"/>
      <c r="GKG93" s="3"/>
      <c r="GKH93" s="3"/>
      <c r="GKI93" s="3"/>
      <c r="GKJ93" s="3"/>
      <c r="GKK93" s="3"/>
      <c r="GKL93" s="3"/>
      <c r="GKM93" s="3"/>
      <c r="GKN93" s="3"/>
      <c r="GKO93" s="3"/>
      <c r="GKP93" s="3"/>
      <c r="GKQ93" s="3"/>
      <c r="GKR93" s="3"/>
      <c r="GKS93" s="3"/>
      <c r="GKT93" s="3"/>
      <c r="GKU93" s="3"/>
      <c r="GKV93" s="3"/>
      <c r="GKW93" s="3"/>
      <c r="GKX93" s="3"/>
      <c r="GKY93" s="3"/>
      <c r="GKZ93" s="3"/>
      <c r="GLA93" s="3"/>
      <c r="GLB93" s="3"/>
      <c r="GLC93" s="3"/>
      <c r="GLD93" s="3"/>
      <c r="GLE93" s="3"/>
      <c r="GLF93" s="3"/>
      <c r="GLG93" s="3"/>
      <c r="GLH93" s="3"/>
      <c r="GLI93" s="3"/>
      <c r="GLJ93" s="3"/>
      <c r="GLK93" s="3"/>
      <c r="GLL93" s="3"/>
      <c r="GLM93" s="3"/>
      <c r="GLN93" s="3"/>
      <c r="GLO93" s="3"/>
      <c r="GLP93" s="3"/>
      <c r="GLQ93" s="3"/>
      <c r="GLR93" s="3"/>
      <c r="GLS93" s="3"/>
      <c r="GLT93" s="3"/>
      <c r="GLU93" s="3"/>
      <c r="GLV93" s="3"/>
      <c r="GLW93" s="3"/>
      <c r="GLX93" s="3"/>
      <c r="GLY93" s="3"/>
      <c r="GLZ93" s="3"/>
      <c r="GMA93" s="3"/>
      <c r="GMB93" s="3"/>
      <c r="GMC93" s="3"/>
      <c r="GMD93" s="3"/>
      <c r="GME93" s="3"/>
      <c r="GMF93" s="3"/>
      <c r="GMG93" s="3"/>
      <c r="GMH93" s="3"/>
      <c r="GMI93" s="3"/>
      <c r="GMJ93" s="3"/>
      <c r="GMK93" s="3"/>
      <c r="GML93" s="3"/>
      <c r="GMM93" s="3"/>
      <c r="GMN93" s="3"/>
      <c r="GMO93" s="3"/>
      <c r="GMP93" s="3"/>
      <c r="GMQ93" s="3"/>
      <c r="GMR93" s="3"/>
      <c r="GMS93" s="3"/>
      <c r="GMT93" s="3"/>
      <c r="GMU93" s="3"/>
      <c r="GMV93" s="3"/>
      <c r="GMW93" s="3"/>
      <c r="GMX93" s="3"/>
      <c r="GMY93" s="3"/>
      <c r="GMZ93" s="3"/>
      <c r="GNA93" s="3"/>
      <c r="GNB93" s="3"/>
      <c r="GNC93" s="3"/>
      <c r="GND93" s="3"/>
      <c r="GNE93" s="3"/>
      <c r="GNF93" s="3"/>
      <c r="GNG93" s="3"/>
      <c r="GNH93" s="3"/>
      <c r="GNI93" s="3"/>
      <c r="GNJ93" s="3"/>
      <c r="GNK93" s="3"/>
      <c r="GNL93" s="3"/>
      <c r="GNM93" s="3"/>
      <c r="GNN93" s="3"/>
      <c r="GNO93" s="3"/>
      <c r="GNP93" s="3"/>
      <c r="GNQ93" s="3"/>
      <c r="GNR93" s="3"/>
      <c r="GNS93" s="3"/>
      <c r="GNT93" s="3"/>
      <c r="GNU93" s="3"/>
      <c r="GNV93" s="3"/>
      <c r="GNW93" s="3"/>
      <c r="GNX93" s="3"/>
      <c r="GNY93" s="3"/>
      <c r="GNZ93" s="3"/>
      <c r="GOA93" s="3"/>
      <c r="GOB93" s="3"/>
      <c r="GOC93" s="3"/>
      <c r="GOD93" s="3"/>
      <c r="GOE93" s="3"/>
      <c r="GOF93" s="3"/>
      <c r="GOG93" s="3"/>
      <c r="GOH93" s="3"/>
      <c r="GOI93" s="3"/>
      <c r="GOJ93" s="3"/>
      <c r="GOK93" s="3"/>
      <c r="GOL93" s="3"/>
      <c r="GOM93" s="3"/>
      <c r="GON93" s="3"/>
      <c r="GOO93" s="3"/>
      <c r="GOP93" s="3"/>
      <c r="GOQ93" s="3"/>
      <c r="GOR93" s="3"/>
      <c r="GOS93" s="3"/>
      <c r="GOT93" s="3"/>
      <c r="GOU93" s="3"/>
      <c r="GOV93" s="3"/>
      <c r="GOW93" s="3"/>
      <c r="GOX93" s="3"/>
      <c r="GOY93" s="3"/>
      <c r="GOZ93" s="3"/>
      <c r="GPA93" s="3"/>
      <c r="GPB93" s="3"/>
      <c r="GPC93" s="3"/>
      <c r="GPD93" s="3"/>
      <c r="GPE93" s="3"/>
      <c r="GPF93" s="3"/>
      <c r="GPG93" s="3"/>
      <c r="GPH93" s="3"/>
      <c r="GPI93" s="3"/>
      <c r="GPJ93" s="3"/>
      <c r="GPK93" s="3"/>
      <c r="GPL93" s="3"/>
      <c r="GPM93" s="3"/>
      <c r="GPN93" s="3"/>
      <c r="GPO93" s="3"/>
      <c r="GPP93" s="3"/>
      <c r="GPQ93" s="3"/>
      <c r="GPR93" s="3"/>
      <c r="GPS93" s="3"/>
      <c r="GPT93" s="3"/>
      <c r="GPU93" s="3"/>
      <c r="GPV93" s="3"/>
      <c r="GPW93" s="3"/>
      <c r="GPX93" s="3"/>
      <c r="GPY93" s="3"/>
      <c r="GPZ93" s="3"/>
      <c r="GQA93" s="3"/>
      <c r="GQB93" s="3"/>
      <c r="GQC93" s="3"/>
      <c r="GQD93" s="3"/>
      <c r="GQE93" s="3"/>
      <c r="GQF93" s="3"/>
      <c r="GQG93" s="3"/>
      <c r="GQH93" s="3"/>
      <c r="GQI93" s="3"/>
      <c r="GQJ93" s="3"/>
      <c r="GQK93" s="3"/>
      <c r="GQL93" s="3"/>
      <c r="GQM93" s="3"/>
      <c r="GQN93" s="3"/>
      <c r="GQO93" s="3"/>
      <c r="GQP93" s="3"/>
      <c r="GQQ93" s="3"/>
      <c r="GQR93" s="3"/>
      <c r="GQS93" s="3"/>
      <c r="GQT93" s="3"/>
      <c r="GQU93" s="3"/>
      <c r="GQV93" s="3"/>
      <c r="GQW93" s="3"/>
      <c r="GQX93" s="3"/>
      <c r="GQY93" s="3"/>
      <c r="GQZ93" s="3"/>
      <c r="GRA93" s="3"/>
      <c r="GRB93" s="3"/>
      <c r="GRC93" s="3"/>
      <c r="GRD93" s="3"/>
      <c r="GRE93" s="3"/>
      <c r="GRF93" s="3"/>
      <c r="GRG93" s="3"/>
      <c r="GRH93" s="3"/>
      <c r="GRI93" s="3"/>
      <c r="GRJ93" s="3"/>
      <c r="GRK93" s="3"/>
      <c r="GRL93" s="3"/>
      <c r="GRM93" s="3"/>
      <c r="GRN93" s="3"/>
      <c r="GRO93" s="3"/>
      <c r="GRP93" s="3"/>
      <c r="GRQ93" s="3"/>
      <c r="GRR93" s="3"/>
      <c r="GRS93" s="3"/>
      <c r="GRT93" s="3"/>
      <c r="GRU93" s="3"/>
      <c r="GRV93" s="3"/>
      <c r="GRW93" s="3"/>
      <c r="GRX93" s="3"/>
      <c r="GRY93" s="3"/>
      <c r="GRZ93" s="3"/>
      <c r="GSA93" s="3"/>
      <c r="GSB93" s="3"/>
      <c r="GSC93" s="3"/>
      <c r="GSD93" s="3"/>
      <c r="GSE93" s="3"/>
      <c r="GSF93" s="3"/>
      <c r="GSG93" s="3"/>
      <c r="GSH93" s="3"/>
      <c r="GSI93" s="3"/>
      <c r="GSJ93" s="3"/>
      <c r="GSK93" s="3"/>
      <c r="GSL93" s="3"/>
      <c r="GSM93" s="3"/>
      <c r="GSN93" s="3"/>
      <c r="GSO93" s="3"/>
      <c r="GSP93" s="3"/>
      <c r="GSQ93" s="3"/>
      <c r="GSR93" s="3"/>
      <c r="GSS93" s="3"/>
      <c r="GST93" s="3"/>
      <c r="GSU93" s="3"/>
      <c r="GSV93" s="3"/>
      <c r="GSW93" s="3"/>
      <c r="GSX93" s="3"/>
      <c r="GSY93" s="3"/>
      <c r="GSZ93" s="3"/>
      <c r="GTA93" s="3"/>
      <c r="GTB93" s="3"/>
      <c r="GTC93" s="3"/>
      <c r="GTD93" s="3"/>
      <c r="GTE93" s="3"/>
      <c r="GTF93" s="3"/>
      <c r="GTG93" s="3"/>
      <c r="GTH93" s="3"/>
      <c r="GTI93" s="3"/>
      <c r="GTJ93" s="3"/>
      <c r="GTK93" s="3"/>
      <c r="GTL93" s="3"/>
      <c r="GTM93" s="3"/>
      <c r="GTN93" s="3"/>
      <c r="GTO93" s="3"/>
      <c r="GTP93" s="3"/>
      <c r="GTQ93" s="3"/>
      <c r="GTR93" s="3"/>
      <c r="GTS93" s="3"/>
      <c r="GTT93" s="3"/>
      <c r="GTU93" s="3"/>
      <c r="GTV93" s="3"/>
      <c r="GTW93" s="3"/>
      <c r="GTX93" s="3"/>
      <c r="GTY93" s="3"/>
      <c r="GTZ93" s="3"/>
      <c r="GUA93" s="3"/>
      <c r="GUB93" s="3"/>
      <c r="GUC93" s="3"/>
      <c r="GUD93" s="3"/>
      <c r="GUE93" s="3"/>
      <c r="GUF93" s="3"/>
      <c r="GUG93" s="3"/>
      <c r="GUH93" s="3"/>
      <c r="GUI93" s="3"/>
      <c r="GUJ93" s="3"/>
      <c r="GUK93" s="3"/>
      <c r="GUL93" s="3"/>
      <c r="GUM93" s="3"/>
      <c r="GUN93" s="3"/>
      <c r="GUO93" s="3"/>
      <c r="GUP93" s="3"/>
      <c r="GUQ93" s="3"/>
      <c r="GUR93" s="3"/>
      <c r="GUS93" s="3"/>
      <c r="GUT93" s="3"/>
      <c r="GUU93" s="3"/>
      <c r="GUV93" s="3"/>
      <c r="GUW93" s="3"/>
      <c r="GUX93" s="3"/>
      <c r="GUY93" s="3"/>
      <c r="GUZ93" s="3"/>
      <c r="GVA93" s="3"/>
      <c r="GVB93" s="3"/>
      <c r="GVC93" s="3"/>
      <c r="GVD93" s="3"/>
      <c r="GVE93" s="3"/>
      <c r="GVF93" s="3"/>
      <c r="GVG93" s="3"/>
      <c r="GVH93" s="3"/>
      <c r="GVI93" s="3"/>
      <c r="GVJ93" s="3"/>
      <c r="GVK93" s="3"/>
      <c r="GVL93" s="3"/>
      <c r="GVM93" s="3"/>
      <c r="GVN93" s="3"/>
      <c r="GVO93" s="3"/>
      <c r="GVP93" s="3"/>
      <c r="GVQ93" s="3"/>
      <c r="GVR93" s="3"/>
      <c r="GVS93" s="3"/>
      <c r="GVT93" s="3"/>
      <c r="GVU93" s="3"/>
      <c r="GVV93" s="3"/>
      <c r="GVW93" s="3"/>
      <c r="GVX93" s="3"/>
      <c r="GVY93" s="3"/>
      <c r="GVZ93" s="3"/>
      <c r="GWA93" s="3"/>
      <c r="GWB93" s="3"/>
      <c r="GWC93" s="3"/>
      <c r="GWD93" s="3"/>
      <c r="GWE93" s="3"/>
      <c r="GWF93" s="3"/>
      <c r="GWG93" s="3"/>
      <c r="GWH93" s="3"/>
      <c r="GWI93" s="3"/>
      <c r="GWJ93" s="3"/>
      <c r="GWK93" s="3"/>
      <c r="GWL93" s="3"/>
      <c r="GWM93" s="3"/>
      <c r="GWN93" s="3"/>
      <c r="GWO93" s="3"/>
      <c r="GWP93" s="3"/>
      <c r="GWQ93" s="3"/>
      <c r="GWR93" s="3"/>
      <c r="GWS93" s="3"/>
      <c r="GWT93" s="3"/>
      <c r="GWU93" s="3"/>
      <c r="GWV93" s="3"/>
      <c r="GWW93" s="3"/>
      <c r="GWX93" s="3"/>
      <c r="GWY93" s="3"/>
      <c r="GWZ93" s="3"/>
      <c r="GXA93" s="3"/>
      <c r="GXB93" s="3"/>
      <c r="GXC93" s="3"/>
      <c r="GXD93" s="3"/>
      <c r="GXE93" s="3"/>
      <c r="GXF93" s="3"/>
      <c r="GXG93" s="3"/>
      <c r="GXH93" s="3"/>
      <c r="GXI93" s="3"/>
      <c r="GXJ93" s="3"/>
      <c r="GXK93" s="3"/>
      <c r="GXL93" s="3"/>
      <c r="GXM93" s="3"/>
      <c r="GXN93" s="3"/>
      <c r="GXO93" s="3"/>
      <c r="GXP93" s="3"/>
      <c r="GXQ93" s="3"/>
      <c r="GXR93" s="3"/>
      <c r="GXS93" s="3"/>
      <c r="GXT93" s="3"/>
      <c r="GXU93" s="3"/>
      <c r="GXV93" s="3"/>
      <c r="GXW93" s="3"/>
      <c r="GXX93" s="3"/>
      <c r="GXY93" s="3"/>
      <c r="GXZ93" s="3"/>
      <c r="GYA93" s="3"/>
      <c r="GYB93" s="3"/>
      <c r="GYC93" s="3"/>
      <c r="GYD93" s="3"/>
      <c r="GYE93" s="3"/>
      <c r="GYF93" s="3"/>
      <c r="GYG93" s="3"/>
      <c r="GYH93" s="3"/>
      <c r="GYI93" s="3"/>
      <c r="GYJ93" s="3"/>
      <c r="GYK93" s="3"/>
      <c r="GYL93" s="3"/>
      <c r="GYM93" s="3"/>
      <c r="GYN93" s="3"/>
      <c r="GYO93" s="3"/>
      <c r="GYP93" s="3"/>
      <c r="GYQ93" s="3"/>
      <c r="GYR93" s="3"/>
      <c r="GYS93" s="3"/>
      <c r="GYT93" s="3"/>
      <c r="GYU93" s="3"/>
      <c r="GYV93" s="3"/>
      <c r="GYW93" s="3"/>
      <c r="GYX93" s="3"/>
      <c r="GYY93" s="3"/>
      <c r="GYZ93" s="3"/>
      <c r="GZA93" s="3"/>
      <c r="GZB93" s="3"/>
      <c r="GZC93" s="3"/>
      <c r="GZD93" s="3"/>
      <c r="GZE93" s="3"/>
      <c r="GZF93" s="3"/>
      <c r="GZG93" s="3"/>
      <c r="GZH93" s="3"/>
      <c r="GZI93" s="3"/>
      <c r="GZJ93" s="3"/>
      <c r="GZK93" s="3"/>
      <c r="GZL93" s="3"/>
      <c r="GZM93" s="3"/>
      <c r="GZN93" s="3"/>
      <c r="GZO93" s="3"/>
      <c r="GZP93" s="3"/>
      <c r="GZQ93" s="3"/>
      <c r="GZR93" s="3"/>
      <c r="GZS93" s="3"/>
      <c r="GZT93" s="3"/>
      <c r="GZU93" s="3"/>
      <c r="GZV93" s="3"/>
      <c r="GZW93" s="3"/>
      <c r="GZX93" s="3"/>
      <c r="GZY93" s="3"/>
      <c r="GZZ93" s="3"/>
      <c r="HAA93" s="3"/>
      <c r="HAB93" s="3"/>
      <c r="HAC93" s="3"/>
      <c r="HAD93" s="3"/>
      <c r="HAE93" s="3"/>
      <c r="HAF93" s="3"/>
      <c r="HAG93" s="3"/>
      <c r="HAH93" s="3"/>
      <c r="HAI93" s="3"/>
      <c r="HAJ93" s="3"/>
      <c r="HAK93" s="3"/>
      <c r="HAL93" s="3"/>
      <c r="HAM93" s="3"/>
      <c r="HAN93" s="3"/>
      <c r="HAO93" s="3"/>
      <c r="HAP93" s="3"/>
      <c r="HAQ93" s="3"/>
      <c r="HAR93" s="3"/>
      <c r="HAS93" s="3"/>
      <c r="HAT93" s="3"/>
      <c r="HAU93" s="3"/>
      <c r="HAV93" s="3"/>
      <c r="HAW93" s="3"/>
      <c r="HAX93" s="3"/>
      <c r="HAY93" s="3"/>
      <c r="HAZ93" s="3"/>
      <c r="HBA93" s="3"/>
      <c r="HBB93" s="3"/>
      <c r="HBC93" s="3"/>
      <c r="HBD93" s="3"/>
      <c r="HBE93" s="3"/>
      <c r="HBF93" s="3"/>
      <c r="HBG93" s="3"/>
      <c r="HBH93" s="3"/>
      <c r="HBI93" s="3"/>
      <c r="HBJ93" s="3"/>
      <c r="HBK93" s="3"/>
      <c r="HBL93" s="3"/>
      <c r="HBM93" s="3"/>
      <c r="HBN93" s="3"/>
      <c r="HBO93" s="3"/>
      <c r="HBP93" s="3"/>
      <c r="HBQ93" s="3"/>
      <c r="HBR93" s="3"/>
      <c r="HBS93" s="3"/>
      <c r="HBT93" s="3"/>
      <c r="HBU93" s="3"/>
      <c r="HBV93" s="3"/>
      <c r="HBW93" s="3"/>
      <c r="HBX93" s="3"/>
      <c r="HBY93" s="3"/>
      <c r="HBZ93" s="3"/>
      <c r="HCA93" s="3"/>
      <c r="HCB93" s="3"/>
      <c r="HCC93" s="3"/>
      <c r="HCD93" s="3"/>
      <c r="HCE93" s="3"/>
      <c r="HCF93" s="3"/>
      <c r="HCG93" s="3"/>
      <c r="HCH93" s="3"/>
      <c r="HCI93" s="3"/>
      <c r="HCJ93" s="3"/>
      <c r="HCK93" s="3"/>
      <c r="HCL93" s="3"/>
      <c r="HCM93" s="3"/>
      <c r="HCN93" s="3"/>
      <c r="HCO93" s="3"/>
      <c r="HCP93" s="3"/>
      <c r="HCQ93" s="3"/>
      <c r="HCR93" s="3"/>
      <c r="HCS93" s="3"/>
      <c r="HCT93" s="3"/>
      <c r="HCU93" s="3"/>
      <c r="HCV93" s="3"/>
      <c r="HCW93" s="3"/>
      <c r="HCX93" s="3"/>
      <c r="HCY93" s="3"/>
      <c r="HCZ93" s="3"/>
      <c r="HDA93" s="3"/>
      <c r="HDB93" s="3"/>
      <c r="HDC93" s="3"/>
      <c r="HDD93" s="3"/>
      <c r="HDE93" s="3"/>
      <c r="HDF93" s="3"/>
      <c r="HDG93" s="3"/>
      <c r="HDH93" s="3"/>
      <c r="HDI93" s="3"/>
      <c r="HDJ93" s="3"/>
      <c r="HDK93" s="3"/>
      <c r="HDL93" s="3"/>
      <c r="HDM93" s="3"/>
      <c r="HDN93" s="3"/>
      <c r="HDO93" s="3"/>
      <c r="HDP93" s="3"/>
      <c r="HDQ93" s="3"/>
      <c r="HDR93" s="3"/>
      <c r="HDS93" s="3"/>
      <c r="HDT93" s="3"/>
      <c r="HDU93" s="3"/>
      <c r="HDV93" s="3"/>
      <c r="HDW93" s="3"/>
      <c r="HDX93" s="3"/>
      <c r="HDY93" s="3"/>
      <c r="HDZ93" s="3"/>
      <c r="HEA93" s="3"/>
      <c r="HEB93" s="3"/>
      <c r="HEC93" s="3"/>
      <c r="HED93" s="3"/>
      <c r="HEE93" s="3"/>
      <c r="HEF93" s="3"/>
      <c r="HEG93" s="3"/>
      <c r="HEH93" s="3"/>
      <c r="HEI93" s="3"/>
      <c r="HEJ93" s="3"/>
      <c r="HEK93" s="3"/>
      <c r="HEL93" s="3"/>
      <c r="HEM93" s="3"/>
      <c r="HEN93" s="3"/>
      <c r="HEO93" s="3"/>
      <c r="HEP93" s="3"/>
      <c r="HEQ93" s="3"/>
      <c r="HER93" s="3"/>
      <c r="HES93" s="3"/>
      <c r="HET93" s="3"/>
      <c r="HEU93" s="3"/>
      <c r="HEV93" s="3"/>
      <c r="HEW93" s="3"/>
      <c r="HEX93" s="3"/>
      <c r="HEY93" s="3"/>
      <c r="HEZ93" s="3"/>
      <c r="HFA93" s="3"/>
      <c r="HFB93" s="3"/>
      <c r="HFC93" s="3"/>
      <c r="HFD93" s="3"/>
      <c r="HFE93" s="3"/>
      <c r="HFF93" s="3"/>
      <c r="HFG93" s="3"/>
      <c r="HFH93" s="3"/>
      <c r="HFI93" s="3"/>
      <c r="HFJ93" s="3"/>
      <c r="HFK93" s="3"/>
      <c r="HFL93" s="3"/>
      <c r="HFM93" s="3"/>
      <c r="HFN93" s="3"/>
      <c r="HFO93" s="3"/>
      <c r="HFP93" s="3"/>
      <c r="HFQ93" s="3"/>
      <c r="HFR93" s="3"/>
      <c r="HFS93" s="3"/>
      <c r="HFT93" s="3"/>
      <c r="HFU93" s="3"/>
      <c r="HFV93" s="3"/>
      <c r="HFW93" s="3"/>
      <c r="HFX93" s="3"/>
      <c r="HFY93" s="3"/>
      <c r="HFZ93" s="3"/>
      <c r="HGA93" s="3"/>
      <c r="HGB93" s="3"/>
      <c r="HGC93" s="3"/>
      <c r="HGD93" s="3"/>
      <c r="HGE93" s="3"/>
      <c r="HGF93" s="3"/>
      <c r="HGG93" s="3"/>
      <c r="HGH93" s="3"/>
      <c r="HGI93" s="3"/>
      <c r="HGJ93" s="3"/>
      <c r="HGK93" s="3"/>
      <c r="HGL93" s="3"/>
      <c r="HGM93" s="3"/>
      <c r="HGN93" s="3"/>
      <c r="HGO93" s="3"/>
      <c r="HGP93" s="3"/>
      <c r="HGQ93" s="3"/>
      <c r="HGR93" s="3"/>
      <c r="HGS93" s="3"/>
      <c r="HGT93" s="3"/>
      <c r="HGU93" s="3"/>
      <c r="HGV93" s="3"/>
      <c r="HGW93" s="3"/>
      <c r="HGX93" s="3"/>
      <c r="HGY93" s="3"/>
      <c r="HGZ93" s="3"/>
      <c r="HHA93" s="3"/>
      <c r="HHB93" s="3"/>
      <c r="HHC93" s="3"/>
      <c r="HHD93" s="3"/>
      <c r="HHE93" s="3"/>
      <c r="HHF93" s="3"/>
      <c r="HHG93" s="3"/>
      <c r="HHH93" s="3"/>
      <c r="HHI93" s="3"/>
      <c r="HHJ93" s="3"/>
      <c r="HHK93" s="3"/>
      <c r="HHL93" s="3"/>
      <c r="HHM93" s="3"/>
      <c r="HHN93" s="3"/>
      <c r="HHO93" s="3"/>
      <c r="HHP93" s="3"/>
      <c r="HHQ93" s="3"/>
      <c r="HHR93" s="3"/>
      <c r="HHS93" s="3"/>
      <c r="HHT93" s="3"/>
      <c r="HHU93" s="3"/>
      <c r="HHV93" s="3"/>
      <c r="HHW93" s="3"/>
      <c r="HHX93" s="3"/>
      <c r="HHY93" s="3"/>
      <c r="HHZ93" s="3"/>
      <c r="HIA93" s="3"/>
      <c r="HIB93" s="3"/>
      <c r="HIC93" s="3"/>
      <c r="HID93" s="3"/>
      <c r="HIE93" s="3"/>
      <c r="HIF93" s="3"/>
      <c r="HIG93" s="3"/>
      <c r="HIH93" s="3"/>
      <c r="HII93" s="3"/>
      <c r="HIJ93" s="3"/>
      <c r="HIK93" s="3"/>
      <c r="HIL93" s="3"/>
      <c r="HIM93" s="3"/>
      <c r="HIN93" s="3"/>
      <c r="HIO93" s="3"/>
      <c r="HIP93" s="3"/>
      <c r="HIQ93" s="3"/>
      <c r="HIR93" s="3"/>
      <c r="HIS93" s="3"/>
      <c r="HIT93" s="3"/>
      <c r="HIU93" s="3"/>
      <c r="HIV93" s="3"/>
      <c r="HIW93" s="3"/>
      <c r="HIX93" s="3"/>
      <c r="HIY93" s="3"/>
      <c r="HIZ93" s="3"/>
      <c r="HJA93" s="3"/>
      <c r="HJB93" s="3"/>
      <c r="HJC93" s="3"/>
      <c r="HJD93" s="3"/>
      <c r="HJE93" s="3"/>
      <c r="HJF93" s="3"/>
      <c r="HJG93" s="3"/>
      <c r="HJH93" s="3"/>
      <c r="HJI93" s="3"/>
      <c r="HJJ93" s="3"/>
      <c r="HJK93" s="3"/>
      <c r="HJL93" s="3"/>
      <c r="HJM93" s="3"/>
      <c r="HJN93" s="3"/>
      <c r="HJO93" s="3"/>
      <c r="HJP93" s="3"/>
      <c r="HJQ93" s="3"/>
      <c r="HJR93" s="3"/>
      <c r="HJS93" s="3"/>
      <c r="HJT93" s="3"/>
      <c r="HJU93" s="3"/>
      <c r="HJV93" s="3"/>
      <c r="HJW93" s="3"/>
      <c r="HJX93" s="3"/>
      <c r="HJY93" s="3"/>
      <c r="HJZ93" s="3"/>
      <c r="HKA93" s="3"/>
      <c r="HKB93" s="3"/>
      <c r="HKC93" s="3"/>
      <c r="HKD93" s="3"/>
      <c r="HKE93" s="3"/>
      <c r="HKF93" s="3"/>
      <c r="HKG93" s="3"/>
      <c r="HKH93" s="3"/>
      <c r="HKI93" s="3"/>
      <c r="HKJ93" s="3"/>
      <c r="HKK93" s="3"/>
      <c r="HKL93" s="3"/>
      <c r="HKM93" s="3"/>
      <c r="HKN93" s="3"/>
      <c r="HKO93" s="3"/>
      <c r="HKP93" s="3"/>
      <c r="HKQ93" s="3"/>
      <c r="HKR93" s="3"/>
      <c r="HKS93" s="3"/>
      <c r="HKT93" s="3"/>
      <c r="HKU93" s="3"/>
      <c r="HKV93" s="3"/>
      <c r="HKW93" s="3"/>
      <c r="HKX93" s="3"/>
      <c r="HKY93" s="3"/>
      <c r="HKZ93" s="3"/>
      <c r="HLA93" s="3"/>
      <c r="HLB93" s="3"/>
      <c r="HLC93" s="3"/>
      <c r="HLD93" s="3"/>
      <c r="HLE93" s="3"/>
      <c r="HLF93" s="3"/>
      <c r="HLG93" s="3"/>
      <c r="HLH93" s="3"/>
      <c r="HLI93" s="3"/>
      <c r="HLJ93" s="3"/>
      <c r="HLK93" s="3"/>
      <c r="HLL93" s="3"/>
      <c r="HLM93" s="3"/>
      <c r="HLN93" s="3"/>
      <c r="HLO93" s="3"/>
      <c r="HLP93" s="3"/>
      <c r="HLQ93" s="3"/>
      <c r="HLR93" s="3"/>
      <c r="HLS93" s="3"/>
      <c r="HLT93" s="3"/>
      <c r="HLU93" s="3"/>
      <c r="HLV93" s="3"/>
      <c r="HLW93" s="3"/>
      <c r="HLX93" s="3"/>
      <c r="HLY93" s="3"/>
      <c r="HLZ93" s="3"/>
      <c r="HMA93" s="3"/>
      <c r="HMB93" s="3"/>
      <c r="HMC93" s="3"/>
      <c r="HMD93" s="3"/>
      <c r="HME93" s="3"/>
      <c r="HMF93" s="3"/>
      <c r="HMG93" s="3"/>
      <c r="HMH93" s="3"/>
      <c r="HMI93" s="3"/>
      <c r="HMJ93" s="3"/>
      <c r="HMK93" s="3"/>
      <c r="HML93" s="3"/>
      <c r="HMM93" s="3"/>
      <c r="HMN93" s="3"/>
      <c r="HMO93" s="3"/>
      <c r="HMP93" s="3"/>
      <c r="HMQ93" s="3"/>
      <c r="HMR93" s="3"/>
      <c r="HMS93" s="3"/>
      <c r="HMT93" s="3"/>
      <c r="HMU93" s="3"/>
      <c r="HMV93" s="3"/>
      <c r="HMW93" s="3"/>
      <c r="HMX93" s="3"/>
      <c r="HMY93" s="3"/>
      <c r="HMZ93" s="3"/>
      <c r="HNA93" s="3"/>
      <c r="HNB93" s="3"/>
      <c r="HNC93" s="3"/>
      <c r="HND93" s="3"/>
      <c r="HNE93" s="3"/>
      <c r="HNF93" s="3"/>
      <c r="HNG93" s="3"/>
      <c r="HNH93" s="3"/>
      <c r="HNI93" s="3"/>
      <c r="HNJ93" s="3"/>
      <c r="HNK93" s="3"/>
      <c r="HNL93" s="3"/>
      <c r="HNM93" s="3"/>
      <c r="HNN93" s="3"/>
      <c r="HNO93" s="3"/>
      <c r="HNP93" s="3"/>
      <c r="HNQ93" s="3"/>
      <c r="HNR93" s="3"/>
      <c r="HNS93" s="3"/>
      <c r="HNT93" s="3"/>
      <c r="HNU93" s="3"/>
      <c r="HNV93" s="3"/>
      <c r="HNW93" s="3"/>
      <c r="HNX93" s="3"/>
      <c r="HNY93" s="3"/>
      <c r="HNZ93" s="3"/>
      <c r="HOA93" s="3"/>
      <c r="HOB93" s="3"/>
      <c r="HOC93" s="3"/>
      <c r="HOD93" s="3"/>
      <c r="HOE93" s="3"/>
      <c r="HOF93" s="3"/>
      <c r="HOG93" s="3"/>
      <c r="HOH93" s="3"/>
      <c r="HOI93" s="3"/>
      <c r="HOJ93" s="3"/>
      <c r="HOK93" s="3"/>
      <c r="HOL93" s="3"/>
      <c r="HOM93" s="3"/>
      <c r="HON93" s="3"/>
      <c r="HOO93" s="3"/>
      <c r="HOP93" s="3"/>
      <c r="HOQ93" s="3"/>
      <c r="HOR93" s="3"/>
      <c r="HOS93" s="3"/>
      <c r="HOT93" s="3"/>
      <c r="HOU93" s="3"/>
      <c r="HOV93" s="3"/>
      <c r="HOW93" s="3"/>
      <c r="HOX93" s="3"/>
      <c r="HOY93" s="3"/>
      <c r="HOZ93" s="3"/>
      <c r="HPA93" s="3"/>
      <c r="HPB93" s="3"/>
      <c r="HPC93" s="3"/>
      <c r="HPD93" s="3"/>
      <c r="HPE93" s="3"/>
      <c r="HPF93" s="3"/>
      <c r="HPG93" s="3"/>
      <c r="HPH93" s="3"/>
      <c r="HPI93" s="3"/>
      <c r="HPJ93" s="3"/>
      <c r="HPK93" s="3"/>
      <c r="HPL93" s="3"/>
      <c r="HPM93" s="3"/>
      <c r="HPN93" s="3"/>
      <c r="HPO93" s="3"/>
      <c r="HPP93" s="3"/>
      <c r="HPQ93" s="3"/>
      <c r="HPR93" s="3"/>
      <c r="HPS93" s="3"/>
      <c r="HPT93" s="3"/>
      <c r="HPU93" s="3"/>
      <c r="HPV93" s="3"/>
      <c r="HPW93" s="3"/>
      <c r="HPX93" s="3"/>
      <c r="HPY93" s="3"/>
      <c r="HPZ93" s="3"/>
      <c r="HQA93" s="3"/>
      <c r="HQB93" s="3"/>
      <c r="HQC93" s="3"/>
      <c r="HQD93" s="3"/>
      <c r="HQE93" s="3"/>
      <c r="HQF93" s="3"/>
      <c r="HQG93" s="3"/>
      <c r="HQH93" s="3"/>
      <c r="HQI93" s="3"/>
      <c r="HQJ93" s="3"/>
      <c r="HQK93" s="3"/>
      <c r="HQL93" s="3"/>
      <c r="HQM93" s="3"/>
      <c r="HQN93" s="3"/>
      <c r="HQO93" s="3"/>
      <c r="HQP93" s="3"/>
      <c r="HQQ93" s="3"/>
      <c r="HQR93" s="3"/>
      <c r="HQS93" s="3"/>
      <c r="HQT93" s="3"/>
      <c r="HQU93" s="3"/>
      <c r="HQV93" s="3"/>
      <c r="HQW93" s="3"/>
      <c r="HQX93" s="3"/>
      <c r="HQY93" s="3"/>
      <c r="HQZ93" s="3"/>
      <c r="HRA93" s="3"/>
      <c r="HRB93" s="3"/>
      <c r="HRC93" s="3"/>
      <c r="HRD93" s="3"/>
      <c r="HRE93" s="3"/>
      <c r="HRF93" s="3"/>
      <c r="HRG93" s="3"/>
      <c r="HRH93" s="3"/>
      <c r="HRI93" s="3"/>
      <c r="HRJ93" s="3"/>
      <c r="HRK93" s="3"/>
      <c r="HRL93" s="3"/>
      <c r="HRM93" s="3"/>
      <c r="HRN93" s="3"/>
      <c r="HRO93" s="3"/>
      <c r="HRP93" s="3"/>
      <c r="HRQ93" s="3"/>
      <c r="HRR93" s="3"/>
      <c r="HRS93" s="3"/>
      <c r="HRT93" s="3"/>
      <c r="HRU93" s="3"/>
      <c r="HRV93" s="3"/>
      <c r="HRW93" s="3"/>
      <c r="HRX93" s="3"/>
      <c r="HRY93" s="3"/>
      <c r="HRZ93" s="3"/>
      <c r="HSA93" s="3"/>
      <c r="HSB93" s="3"/>
      <c r="HSC93" s="3"/>
      <c r="HSD93" s="3"/>
      <c r="HSE93" s="3"/>
      <c r="HSF93" s="3"/>
      <c r="HSG93" s="3"/>
      <c r="HSH93" s="3"/>
      <c r="HSI93" s="3"/>
      <c r="HSJ93" s="3"/>
      <c r="HSK93" s="3"/>
      <c r="HSL93" s="3"/>
      <c r="HSM93" s="3"/>
      <c r="HSN93" s="3"/>
      <c r="HSO93" s="3"/>
      <c r="HSP93" s="3"/>
      <c r="HSQ93" s="3"/>
      <c r="HSR93" s="3"/>
      <c r="HSS93" s="3"/>
      <c r="HST93" s="3"/>
      <c r="HSU93" s="3"/>
      <c r="HSV93" s="3"/>
      <c r="HSW93" s="3"/>
      <c r="HSX93" s="3"/>
      <c r="HSY93" s="3"/>
      <c r="HSZ93" s="3"/>
      <c r="HTA93" s="3"/>
      <c r="HTB93" s="3"/>
      <c r="HTC93" s="3"/>
      <c r="HTD93" s="3"/>
      <c r="HTE93" s="3"/>
      <c r="HTF93" s="3"/>
      <c r="HTG93" s="3"/>
      <c r="HTH93" s="3"/>
      <c r="HTI93" s="3"/>
      <c r="HTJ93" s="3"/>
      <c r="HTK93" s="3"/>
      <c r="HTL93" s="3"/>
      <c r="HTM93" s="3"/>
      <c r="HTN93" s="3"/>
      <c r="HTO93" s="3"/>
      <c r="HTP93" s="3"/>
      <c r="HTQ93" s="3"/>
      <c r="HTR93" s="3"/>
      <c r="HTS93" s="3"/>
      <c r="HTT93" s="3"/>
      <c r="HTU93" s="3"/>
      <c r="HTV93" s="3"/>
      <c r="HTW93" s="3"/>
      <c r="HTX93" s="3"/>
      <c r="HTY93" s="3"/>
      <c r="HTZ93" s="3"/>
      <c r="HUA93" s="3"/>
      <c r="HUB93" s="3"/>
      <c r="HUC93" s="3"/>
      <c r="HUD93" s="3"/>
      <c r="HUE93" s="3"/>
      <c r="HUF93" s="3"/>
      <c r="HUG93" s="3"/>
      <c r="HUH93" s="3"/>
      <c r="HUI93" s="3"/>
      <c r="HUJ93" s="3"/>
      <c r="HUK93" s="3"/>
      <c r="HUL93" s="3"/>
      <c r="HUM93" s="3"/>
      <c r="HUN93" s="3"/>
      <c r="HUO93" s="3"/>
      <c r="HUP93" s="3"/>
      <c r="HUQ93" s="3"/>
      <c r="HUR93" s="3"/>
      <c r="HUS93" s="3"/>
      <c r="HUT93" s="3"/>
      <c r="HUU93" s="3"/>
      <c r="HUV93" s="3"/>
      <c r="HUW93" s="3"/>
      <c r="HUX93" s="3"/>
      <c r="HUY93" s="3"/>
      <c r="HUZ93" s="3"/>
      <c r="HVA93" s="3"/>
      <c r="HVB93" s="3"/>
      <c r="HVC93" s="3"/>
      <c r="HVD93" s="3"/>
      <c r="HVE93" s="3"/>
      <c r="HVF93" s="3"/>
      <c r="HVG93" s="3"/>
      <c r="HVH93" s="3"/>
      <c r="HVI93" s="3"/>
      <c r="HVJ93" s="3"/>
      <c r="HVK93" s="3"/>
      <c r="HVL93" s="3"/>
      <c r="HVM93" s="3"/>
      <c r="HVN93" s="3"/>
      <c r="HVO93" s="3"/>
      <c r="HVP93" s="3"/>
      <c r="HVQ93" s="3"/>
      <c r="HVR93" s="3"/>
      <c r="HVS93" s="3"/>
      <c r="HVT93" s="3"/>
      <c r="HVU93" s="3"/>
      <c r="HVV93" s="3"/>
      <c r="HVW93" s="3"/>
      <c r="HVX93" s="3"/>
      <c r="HVY93" s="3"/>
      <c r="HVZ93" s="3"/>
      <c r="HWA93" s="3"/>
      <c r="HWB93" s="3"/>
      <c r="HWC93" s="3"/>
      <c r="HWD93" s="3"/>
      <c r="HWE93" s="3"/>
      <c r="HWF93" s="3"/>
      <c r="HWG93" s="3"/>
      <c r="HWH93" s="3"/>
      <c r="HWI93" s="3"/>
      <c r="HWJ93" s="3"/>
      <c r="HWK93" s="3"/>
      <c r="HWL93" s="3"/>
      <c r="HWM93" s="3"/>
      <c r="HWN93" s="3"/>
      <c r="HWO93" s="3"/>
      <c r="HWP93" s="3"/>
      <c r="HWQ93" s="3"/>
      <c r="HWR93" s="3"/>
      <c r="HWS93" s="3"/>
      <c r="HWT93" s="3"/>
      <c r="HWU93" s="3"/>
      <c r="HWV93" s="3"/>
      <c r="HWW93" s="3"/>
      <c r="HWX93" s="3"/>
      <c r="HWY93" s="3"/>
      <c r="HWZ93" s="3"/>
      <c r="HXA93" s="3"/>
      <c r="HXB93" s="3"/>
      <c r="HXC93" s="3"/>
      <c r="HXD93" s="3"/>
      <c r="HXE93" s="3"/>
      <c r="HXF93" s="3"/>
      <c r="HXG93" s="3"/>
      <c r="HXH93" s="3"/>
      <c r="HXI93" s="3"/>
      <c r="HXJ93" s="3"/>
      <c r="HXK93" s="3"/>
      <c r="HXL93" s="3"/>
      <c r="HXM93" s="3"/>
      <c r="HXN93" s="3"/>
      <c r="HXO93" s="3"/>
      <c r="HXP93" s="3"/>
      <c r="HXQ93" s="3"/>
      <c r="HXR93" s="3"/>
      <c r="HXS93" s="3"/>
      <c r="HXT93" s="3"/>
      <c r="HXU93" s="3"/>
      <c r="HXV93" s="3"/>
      <c r="HXW93" s="3"/>
      <c r="HXX93" s="3"/>
      <c r="HXY93" s="3"/>
      <c r="HXZ93" s="3"/>
      <c r="HYA93" s="3"/>
      <c r="HYB93" s="3"/>
      <c r="HYC93" s="3"/>
      <c r="HYD93" s="3"/>
      <c r="HYE93" s="3"/>
      <c r="HYF93" s="3"/>
      <c r="HYG93" s="3"/>
      <c r="HYH93" s="3"/>
      <c r="HYI93" s="3"/>
      <c r="HYJ93" s="3"/>
      <c r="HYK93" s="3"/>
      <c r="HYL93" s="3"/>
      <c r="HYM93" s="3"/>
      <c r="HYN93" s="3"/>
      <c r="HYO93" s="3"/>
      <c r="HYP93" s="3"/>
      <c r="HYQ93" s="3"/>
      <c r="HYR93" s="3"/>
      <c r="HYS93" s="3"/>
      <c r="HYT93" s="3"/>
      <c r="HYU93" s="3"/>
      <c r="HYV93" s="3"/>
      <c r="HYW93" s="3"/>
      <c r="HYX93" s="3"/>
      <c r="HYY93" s="3"/>
      <c r="HYZ93" s="3"/>
      <c r="HZA93" s="3"/>
      <c r="HZB93" s="3"/>
      <c r="HZC93" s="3"/>
      <c r="HZD93" s="3"/>
      <c r="HZE93" s="3"/>
      <c r="HZF93" s="3"/>
      <c r="HZG93" s="3"/>
      <c r="HZH93" s="3"/>
      <c r="HZI93" s="3"/>
      <c r="HZJ93" s="3"/>
      <c r="HZK93" s="3"/>
      <c r="HZL93" s="3"/>
      <c r="HZM93" s="3"/>
      <c r="HZN93" s="3"/>
      <c r="HZO93" s="3"/>
      <c r="HZP93" s="3"/>
      <c r="HZQ93" s="3"/>
      <c r="HZR93" s="3"/>
      <c r="HZS93" s="3"/>
      <c r="HZT93" s="3"/>
      <c r="HZU93" s="3"/>
      <c r="HZV93" s="3"/>
      <c r="HZW93" s="3"/>
      <c r="HZX93" s="3"/>
      <c r="HZY93" s="3"/>
      <c r="HZZ93" s="3"/>
      <c r="IAA93" s="3"/>
      <c r="IAB93" s="3"/>
      <c r="IAC93" s="3"/>
      <c r="IAD93" s="3"/>
      <c r="IAE93" s="3"/>
      <c r="IAF93" s="3"/>
      <c r="IAG93" s="3"/>
      <c r="IAH93" s="3"/>
      <c r="IAI93" s="3"/>
      <c r="IAJ93" s="3"/>
      <c r="IAK93" s="3"/>
      <c r="IAL93" s="3"/>
      <c r="IAM93" s="3"/>
      <c r="IAN93" s="3"/>
      <c r="IAO93" s="3"/>
      <c r="IAP93" s="3"/>
      <c r="IAQ93" s="3"/>
      <c r="IAR93" s="3"/>
      <c r="IAS93" s="3"/>
      <c r="IAT93" s="3"/>
      <c r="IAU93" s="3"/>
      <c r="IAV93" s="3"/>
      <c r="IAW93" s="3"/>
      <c r="IAX93" s="3"/>
      <c r="IAY93" s="3"/>
      <c r="IAZ93" s="3"/>
      <c r="IBA93" s="3"/>
      <c r="IBB93" s="3"/>
      <c r="IBC93" s="3"/>
      <c r="IBD93" s="3"/>
      <c r="IBE93" s="3"/>
      <c r="IBF93" s="3"/>
      <c r="IBG93" s="3"/>
      <c r="IBH93" s="3"/>
      <c r="IBI93" s="3"/>
      <c r="IBJ93" s="3"/>
      <c r="IBK93" s="3"/>
      <c r="IBL93" s="3"/>
      <c r="IBM93" s="3"/>
      <c r="IBN93" s="3"/>
      <c r="IBO93" s="3"/>
      <c r="IBP93" s="3"/>
      <c r="IBQ93" s="3"/>
      <c r="IBR93" s="3"/>
      <c r="IBS93" s="3"/>
      <c r="IBT93" s="3"/>
      <c r="IBU93" s="3"/>
      <c r="IBV93" s="3"/>
      <c r="IBW93" s="3"/>
      <c r="IBX93" s="3"/>
      <c r="IBY93" s="3"/>
      <c r="IBZ93" s="3"/>
      <c r="ICA93" s="3"/>
      <c r="ICB93" s="3"/>
      <c r="ICC93" s="3"/>
      <c r="ICD93" s="3"/>
      <c r="ICE93" s="3"/>
      <c r="ICF93" s="3"/>
      <c r="ICG93" s="3"/>
      <c r="ICH93" s="3"/>
      <c r="ICI93" s="3"/>
      <c r="ICJ93" s="3"/>
      <c r="ICK93" s="3"/>
      <c r="ICL93" s="3"/>
      <c r="ICM93" s="3"/>
      <c r="ICN93" s="3"/>
      <c r="ICO93" s="3"/>
      <c r="ICP93" s="3"/>
      <c r="ICQ93" s="3"/>
      <c r="ICR93" s="3"/>
      <c r="ICS93" s="3"/>
      <c r="ICT93" s="3"/>
      <c r="ICU93" s="3"/>
      <c r="ICV93" s="3"/>
      <c r="ICW93" s="3"/>
      <c r="ICX93" s="3"/>
      <c r="ICY93" s="3"/>
      <c r="ICZ93" s="3"/>
      <c r="IDA93" s="3"/>
      <c r="IDB93" s="3"/>
      <c r="IDC93" s="3"/>
      <c r="IDD93" s="3"/>
      <c r="IDE93" s="3"/>
      <c r="IDF93" s="3"/>
      <c r="IDG93" s="3"/>
      <c r="IDH93" s="3"/>
      <c r="IDI93" s="3"/>
      <c r="IDJ93" s="3"/>
      <c r="IDK93" s="3"/>
      <c r="IDL93" s="3"/>
      <c r="IDM93" s="3"/>
      <c r="IDN93" s="3"/>
      <c r="IDO93" s="3"/>
      <c r="IDP93" s="3"/>
      <c r="IDQ93" s="3"/>
      <c r="IDR93" s="3"/>
      <c r="IDS93" s="3"/>
      <c r="IDT93" s="3"/>
      <c r="IDU93" s="3"/>
      <c r="IDV93" s="3"/>
      <c r="IDW93" s="3"/>
      <c r="IDX93" s="3"/>
      <c r="IDY93" s="3"/>
      <c r="IDZ93" s="3"/>
      <c r="IEA93" s="3"/>
      <c r="IEB93" s="3"/>
      <c r="IEC93" s="3"/>
      <c r="IED93" s="3"/>
      <c r="IEE93" s="3"/>
      <c r="IEF93" s="3"/>
      <c r="IEG93" s="3"/>
      <c r="IEH93" s="3"/>
      <c r="IEI93" s="3"/>
      <c r="IEJ93" s="3"/>
      <c r="IEK93" s="3"/>
      <c r="IEL93" s="3"/>
      <c r="IEM93" s="3"/>
      <c r="IEN93" s="3"/>
      <c r="IEO93" s="3"/>
      <c r="IEP93" s="3"/>
      <c r="IEQ93" s="3"/>
      <c r="IER93" s="3"/>
      <c r="IES93" s="3"/>
      <c r="IET93" s="3"/>
      <c r="IEU93" s="3"/>
      <c r="IEV93" s="3"/>
      <c r="IEW93" s="3"/>
      <c r="IEX93" s="3"/>
      <c r="IEY93" s="3"/>
      <c r="IEZ93" s="3"/>
      <c r="IFA93" s="3"/>
      <c r="IFB93" s="3"/>
      <c r="IFC93" s="3"/>
      <c r="IFD93" s="3"/>
      <c r="IFE93" s="3"/>
      <c r="IFF93" s="3"/>
      <c r="IFG93" s="3"/>
      <c r="IFH93" s="3"/>
      <c r="IFI93" s="3"/>
      <c r="IFJ93" s="3"/>
      <c r="IFK93" s="3"/>
      <c r="IFL93" s="3"/>
      <c r="IFM93" s="3"/>
      <c r="IFN93" s="3"/>
      <c r="IFO93" s="3"/>
      <c r="IFP93" s="3"/>
      <c r="IFQ93" s="3"/>
      <c r="IFR93" s="3"/>
      <c r="IFS93" s="3"/>
      <c r="IFT93" s="3"/>
      <c r="IFU93" s="3"/>
      <c r="IFV93" s="3"/>
      <c r="IFW93" s="3"/>
      <c r="IFX93" s="3"/>
      <c r="IFY93" s="3"/>
      <c r="IFZ93" s="3"/>
      <c r="IGA93" s="3"/>
      <c r="IGB93" s="3"/>
      <c r="IGC93" s="3"/>
      <c r="IGD93" s="3"/>
      <c r="IGE93" s="3"/>
      <c r="IGF93" s="3"/>
      <c r="IGG93" s="3"/>
      <c r="IGH93" s="3"/>
      <c r="IGI93" s="3"/>
      <c r="IGJ93" s="3"/>
      <c r="IGK93" s="3"/>
      <c r="IGL93" s="3"/>
      <c r="IGM93" s="3"/>
      <c r="IGN93" s="3"/>
      <c r="IGO93" s="3"/>
      <c r="IGP93" s="3"/>
      <c r="IGQ93" s="3"/>
      <c r="IGR93" s="3"/>
      <c r="IGS93" s="3"/>
      <c r="IGT93" s="3"/>
      <c r="IGU93" s="3"/>
      <c r="IGV93" s="3"/>
      <c r="IGW93" s="3"/>
      <c r="IGX93" s="3"/>
      <c r="IGY93" s="3"/>
      <c r="IGZ93" s="3"/>
      <c r="IHA93" s="3"/>
      <c r="IHB93" s="3"/>
      <c r="IHC93" s="3"/>
      <c r="IHD93" s="3"/>
      <c r="IHE93" s="3"/>
      <c r="IHF93" s="3"/>
      <c r="IHG93" s="3"/>
      <c r="IHH93" s="3"/>
      <c r="IHI93" s="3"/>
      <c r="IHJ93" s="3"/>
      <c r="IHK93" s="3"/>
      <c r="IHL93" s="3"/>
      <c r="IHM93" s="3"/>
      <c r="IHN93" s="3"/>
      <c r="IHO93" s="3"/>
      <c r="IHP93" s="3"/>
      <c r="IHQ93" s="3"/>
      <c r="IHR93" s="3"/>
      <c r="IHS93" s="3"/>
      <c r="IHT93" s="3"/>
      <c r="IHU93" s="3"/>
      <c r="IHV93" s="3"/>
      <c r="IHW93" s="3"/>
      <c r="IHX93" s="3"/>
      <c r="IHY93" s="3"/>
      <c r="IHZ93" s="3"/>
      <c r="IIA93" s="3"/>
      <c r="IIB93" s="3"/>
      <c r="IIC93" s="3"/>
      <c r="IID93" s="3"/>
      <c r="IIE93" s="3"/>
      <c r="IIF93" s="3"/>
      <c r="IIG93" s="3"/>
      <c r="IIH93" s="3"/>
      <c r="III93" s="3"/>
      <c r="IIJ93" s="3"/>
      <c r="IIK93" s="3"/>
      <c r="IIL93" s="3"/>
      <c r="IIM93" s="3"/>
      <c r="IIN93" s="3"/>
      <c r="IIO93" s="3"/>
      <c r="IIP93" s="3"/>
      <c r="IIQ93" s="3"/>
      <c r="IIR93" s="3"/>
      <c r="IIS93" s="3"/>
      <c r="IIT93" s="3"/>
      <c r="IIU93" s="3"/>
      <c r="IIV93" s="3"/>
      <c r="IIW93" s="3"/>
      <c r="IIX93" s="3"/>
      <c r="IIY93" s="3"/>
      <c r="IIZ93" s="3"/>
      <c r="IJA93" s="3"/>
      <c r="IJB93" s="3"/>
      <c r="IJC93" s="3"/>
      <c r="IJD93" s="3"/>
      <c r="IJE93" s="3"/>
      <c r="IJF93" s="3"/>
      <c r="IJG93" s="3"/>
      <c r="IJH93" s="3"/>
      <c r="IJI93" s="3"/>
      <c r="IJJ93" s="3"/>
      <c r="IJK93" s="3"/>
      <c r="IJL93" s="3"/>
      <c r="IJM93" s="3"/>
      <c r="IJN93" s="3"/>
      <c r="IJO93" s="3"/>
      <c r="IJP93" s="3"/>
      <c r="IJQ93" s="3"/>
      <c r="IJR93" s="3"/>
      <c r="IJS93" s="3"/>
      <c r="IJT93" s="3"/>
      <c r="IJU93" s="3"/>
      <c r="IJV93" s="3"/>
      <c r="IJW93" s="3"/>
      <c r="IJX93" s="3"/>
      <c r="IJY93" s="3"/>
      <c r="IJZ93" s="3"/>
      <c r="IKA93" s="3"/>
      <c r="IKB93" s="3"/>
      <c r="IKC93" s="3"/>
      <c r="IKD93" s="3"/>
      <c r="IKE93" s="3"/>
      <c r="IKF93" s="3"/>
      <c r="IKG93" s="3"/>
      <c r="IKH93" s="3"/>
      <c r="IKI93" s="3"/>
      <c r="IKJ93" s="3"/>
      <c r="IKK93" s="3"/>
      <c r="IKL93" s="3"/>
      <c r="IKM93" s="3"/>
      <c r="IKN93" s="3"/>
      <c r="IKO93" s="3"/>
      <c r="IKP93" s="3"/>
      <c r="IKQ93" s="3"/>
      <c r="IKR93" s="3"/>
      <c r="IKS93" s="3"/>
      <c r="IKT93" s="3"/>
      <c r="IKU93" s="3"/>
      <c r="IKV93" s="3"/>
      <c r="IKW93" s="3"/>
      <c r="IKX93" s="3"/>
      <c r="IKY93" s="3"/>
      <c r="IKZ93" s="3"/>
      <c r="ILA93" s="3"/>
      <c r="ILB93" s="3"/>
      <c r="ILC93" s="3"/>
      <c r="ILD93" s="3"/>
      <c r="ILE93" s="3"/>
      <c r="ILF93" s="3"/>
      <c r="ILG93" s="3"/>
      <c r="ILH93" s="3"/>
      <c r="ILI93" s="3"/>
      <c r="ILJ93" s="3"/>
      <c r="ILK93" s="3"/>
      <c r="ILL93" s="3"/>
      <c r="ILM93" s="3"/>
      <c r="ILN93" s="3"/>
      <c r="ILO93" s="3"/>
      <c r="ILP93" s="3"/>
      <c r="ILQ93" s="3"/>
      <c r="ILR93" s="3"/>
      <c r="ILS93" s="3"/>
      <c r="ILT93" s="3"/>
      <c r="ILU93" s="3"/>
      <c r="ILV93" s="3"/>
      <c r="ILW93" s="3"/>
      <c r="ILX93" s="3"/>
      <c r="ILY93" s="3"/>
      <c r="ILZ93" s="3"/>
      <c r="IMA93" s="3"/>
      <c r="IMB93" s="3"/>
      <c r="IMC93" s="3"/>
      <c r="IMD93" s="3"/>
      <c r="IME93" s="3"/>
      <c r="IMF93" s="3"/>
      <c r="IMG93" s="3"/>
      <c r="IMH93" s="3"/>
      <c r="IMI93" s="3"/>
      <c r="IMJ93" s="3"/>
      <c r="IMK93" s="3"/>
      <c r="IML93" s="3"/>
      <c r="IMM93" s="3"/>
      <c r="IMN93" s="3"/>
      <c r="IMO93" s="3"/>
      <c r="IMP93" s="3"/>
      <c r="IMQ93" s="3"/>
      <c r="IMR93" s="3"/>
      <c r="IMS93" s="3"/>
      <c r="IMT93" s="3"/>
      <c r="IMU93" s="3"/>
      <c r="IMV93" s="3"/>
      <c r="IMW93" s="3"/>
      <c r="IMX93" s="3"/>
      <c r="IMY93" s="3"/>
      <c r="IMZ93" s="3"/>
      <c r="INA93" s="3"/>
      <c r="INB93" s="3"/>
      <c r="INC93" s="3"/>
      <c r="IND93" s="3"/>
      <c r="INE93" s="3"/>
      <c r="INF93" s="3"/>
      <c r="ING93" s="3"/>
      <c r="INH93" s="3"/>
      <c r="INI93" s="3"/>
      <c r="INJ93" s="3"/>
      <c r="INK93" s="3"/>
      <c r="INL93" s="3"/>
      <c r="INM93" s="3"/>
      <c r="INN93" s="3"/>
      <c r="INO93" s="3"/>
      <c r="INP93" s="3"/>
      <c r="INQ93" s="3"/>
      <c r="INR93" s="3"/>
      <c r="INS93" s="3"/>
      <c r="INT93" s="3"/>
      <c r="INU93" s="3"/>
      <c r="INV93" s="3"/>
      <c r="INW93" s="3"/>
      <c r="INX93" s="3"/>
      <c r="INY93" s="3"/>
      <c r="INZ93" s="3"/>
      <c r="IOA93" s="3"/>
      <c r="IOB93" s="3"/>
      <c r="IOC93" s="3"/>
      <c r="IOD93" s="3"/>
      <c r="IOE93" s="3"/>
      <c r="IOF93" s="3"/>
      <c r="IOG93" s="3"/>
      <c r="IOH93" s="3"/>
      <c r="IOI93" s="3"/>
      <c r="IOJ93" s="3"/>
      <c r="IOK93" s="3"/>
      <c r="IOL93" s="3"/>
      <c r="IOM93" s="3"/>
      <c r="ION93" s="3"/>
      <c r="IOO93" s="3"/>
      <c r="IOP93" s="3"/>
      <c r="IOQ93" s="3"/>
      <c r="IOR93" s="3"/>
      <c r="IOS93" s="3"/>
      <c r="IOT93" s="3"/>
      <c r="IOU93" s="3"/>
      <c r="IOV93" s="3"/>
      <c r="IOW93" s="3"/>
      <c r="IOX93" s="3"/>
      <c r="IOY93" s="3"/>
      <c r="IOZ93" s="3"/>
      <c r="IPA93" s="3"/>
      <c r="IPB93" s="3"/>
      <c r="IPC93" s="3"/>
      <c r="IPD93" s="3"/>
      <c r="IPE93" s="3"/>
      <c r="IPF93" s="3"/>
      <c r="IPG93" s="3"/>
      <c r="IPH93" s="3"/>
      <c r="IPI93" s="3"/>
      <c r="IPJ93" s="3"/>
      <c r="IPK93" s="3"/>
      <c r="IPL93" s="3"/>
      <c r="IPM93" s="3"/>
      <c r="IPN93" s="3"/>
      <c r="IPO93" s="3"/>
      <c r="IPP93" s="3"/>
      <c r="IPQ93" s="3"/>
      <c r="IPR93" s="3"/>
      <c r="IPS93" s="3"/>
      <c r="IPT93" s="3"/>
      <c r="IPU93" s="3"/>
      <c r="IPV93" s="3"/>
      <c r="IPW93" s="3"/>
      <c r="IPX93" s="3"/>
      <c r="IPY93" s="3"/>
      <c r="IPZ93" s="3"/>
      <c r="IQA93" s="3"/>
      <c r="IQB93" s="3"/>
      <c r="IQC93" s="3"/>
      <c r="IQD93" s="3"/>
      <c r="IQE93" s="3"/>
      <c r="IQF93" s="3"/>
      <c r="IQG93" s="3"/>
      <c r="IQH93" s="3"/>
      <c r="IQI93" s="3"/>
      <c r="IQJ93" s="3"/>
      <c r="IQK93" s="3"/>
      <c r="IQL93" s="3"/>
      <c r="IQM93" s="3"/>
      <c r="IQN93" s="3"/>
      <c r="IQO93" s="3"/>
      <c r="IQP93" s="3"/>
      <c r="IQQ93" s="3"/>
      <c r="IQR93" s="3"/>
      <c r="IQS93" s="3"/>
      <c r="IQT93" s="3"/>
      <c r="IQU93" s="3"/>
      <c r="IQV93" s="3"/>
      <c r="IQW93" s="3"/>
      <c r="IQX93" s="3"/>
      <c r="IQY93" s="3"/>
      <c r="IQZ93" s="3"/>
      <c r="IRA93" s="3"/>
      <c r="IRB93" s="3"/>
      <c r="IRC93" s="3"/>
      <c r="IRD93" s="3"/>
      <c r="IRE93" s="3"/>
      <c r="IRF93" s="3"/>
      <c r="IRG93" s="3"/>
      <c r="IRH93" s="3"/>
      <c r="IRI93" s="3"/>
      <c r="IRJ93" s="3"/>
      <c r="IRK93" s="3"/>
      <c r="IRL93" s="3"/>
      <c r="IRM93" s="3"/>
      <c r="IRN93" s="3"/>
      <c r="IRO93" s="3"/>
      <c r="IRP93" s="3"/>
      <c r="IRQ93" s="3"/>
      <c r="IRR93" s="3"/>
      <c r="IRS93" s="3"/>
      <c r="IRT93" s="3"/>
      <c r="IRU93" s="3"/>
      <c r="IRV93" s="3"/>
      <c r="IRW93" s="3"/>
      <c r="IRX93" s="3"/>
      <c r="IRY93" s="3"/>
      <c r="IRZ93" s="3"/>
      <c r="ISA93" s="3"/>
      <c r="ISB93" s="3"/>
      <c r="ISC93" s="3"/>
      <c r="ISD93" s="3"/>
      <c r="ISE93" s="3"/>
      <c r="ISF93" s="3"/>
      <c r="ISG93" s="3"/>
      <c r="ISH93" s="3"/>
      <c r="ISI93" s="3"/>
      <c r="ISJ93" s="3"/>
      <c r="ISK93" s="3"/>
      <c r="ISL93" s="3"/>
      <c r="ISM93" s="3"/>
      <c r="ISN93" s="3"/>
      <c r="ISO93" s="3"/>
      <c r="ISP93" s="3"/>
      <c r="ISQ93" s="3"/>
      <c r="ISR93" s="3"/>
      <c r="ISS93" s="3"/>
      <c r="IST93" s="3"/>
      <c r="ISU93" s="3"/>
      <c r="ISV93" s="3"/>
      <c r="ISW93" s="3"/>
      <c r="ISX93" s="3"/>
      <c r="ISY93" s="3"/>
      <c r="ISZ93" s="3"/>
      <c r="ITA93" s="3"/>
      <c r="ITB93" s="3"/>
      <c r="ITC93" s="3"/>
      <c r="ITD93" s="3"/>
      <c r="ITE93" s="3"/>
      <c r="ITF93" s="3"/>
      <c r="ITG93" s="3"/>
      <c r="ITH93" s="3"/>
      <c r="ITI93" s="3"/>
      <c r="ITJ93" s="3"/>
      <c r="ITK93" s="3"/>
      <c r="ITL93" s="3"/>
      <c r="ITM93" s="3"/>
      <c r="ITN93" s="3"/>
      <c r="ITO93" s="3"/>
      <c r="ITP93" s="3"/>
      <c r="ITQ93" s="3"/>
      <c r="ITR93" s="3"/>
      <c r="ITS93" s="3"/>
      <c r="ITT93" s="3"/>
      <c r="ITU93" s="3"/>
      <c r="ITV93" s="3"/>
      <c r="ITW93" s="3"/>
      <c r="ITX93" s="3"/>
      <c r="ITY93" s="3"/>
      <c r="ITZ93" s="3"/>
      <c r="IUA93" s="3"/>
      <c r="IUB93" s="3"/>
      <c r="IUC93" s="3"/>
      <c r="IUD93" s="3"/>
      <c r="IUE93" s="3"/>
      <c r="IUF93" s="3"/>
      <c r="IUG93" s="3"/>
      <c r="IUH93" s="3"/>
      <c r="IUI93" s="3"/>
      <c r="IUJ93" s="3"/>
      <c r="IUK93" s="3"/>
      <c r="IUL93" s="3"/>
      <c r="IUM93" s="3"/>
      <c r="IUN93" s="3"/>
      <c r="IUO93" s="3"/>
      <c r="IUP93" s="3"/>
      <c r="IUQ93" s="3"/>
      <c r="IUR93" s="3"/>
      <c r="IUS93" s="3"/>
      <c r="IUT93" s="3"/>
      <c r="IUU93" s="3"/>
      <c r="IUV93" s="3"/>
      <c r="IUW93" s="3"/>
      <c r="IUX93" s="3"/>
      <c r="IUY93" s="3"/>
      <c r="IUZ93" s="3"/>
      <c r="IVA93" s="3"/>
      <c r="IVB93" s="3"/>
      <c r="IVC93" s="3"/>
      <c r="IVD93" s="3"/>
      <c r="IVE93" s="3"/>
      <c r="IVF93" s="3"/>
      <c r="IVG93" s="3"/>
      <c r="IVH93" s="3"/>
      <c r="IVI93" s="3"/>
      <c r="IVJ93" s="3"/>
      <c r="IVK93" s="3"/>
      <c r="IVL93" s="3"/>
      <c r="IVM93" s="3"/>
      <c r="IVN93" s="3"/>
      <c r="IVO93" s="3"/>
      <c r="IVP93" s="3"/>
      <c r="IVQ93" s="3"/>
      <c r="IVR93" s="3"/>
      <c r="IVS93" s="3"/>
      <c r="IVT93" s="3"/>
      <c r="IVU93" s="3"/>
      <c r="IVV93" s="3"/>
      <c r="IVW93" s="3"/>
      <c r="IVX93" s="3"/>
      <c r="IVY93" s="3"/>
      <c r="IVZ93" s="3"/>
      <c r="IWA93" s="3"/>
      <c r="IWB93" s="3"/>
      <c r="IWC93" s="3"/>
      <c r="IWD93" s="3"/>
      <c r="IWE93" s="3"/>
      <c r="IWF93" s="3"/>
      <c r="IWG93" s="3"/>
      <c r="IWH93" s="3"/>
      <c r="IWI93" s="3"/>
      <c r="IWJ93" s="3"/>
      <c r="IWK93" s="3"/>
      <c r="IWL93" s="3"/>
      <c r="IWM93" s="3"/>
      <c r="IWN93" s="3"/>
      <c r="IWO93" s="3"/>
      <c r="IWP93" s="3"/>
      <c r="IWQ93" s="3"/>
      <c r="IWR93" s="3"/>
      <c r="IWS93" s="3"/>
      <c r="IWT93" s="3"/>
      <c r="IWU93" s="3"/>
      <c r="IWV93" s="3"/>
      <c r="IWW93" s="3"/>
      <c r="IWX93" s="3"/>
      <c r="IWY93" s="3"/>
      <c r="IWZ93" s="3"/>
      <c r="IXA93" s="3"/>
      <c r="IXB93" s="3"/>
      <c r="IXC93" s="3"/>
      <c r="IXD93" s="3"/>
      <c r="IXE93" s="3"/>
      <c r="IXF93" s="3"/>
      <c r="IXG93" s="3"/>
      <c r="IXH93" s="3"/>
      <c r="IXI93" s="3"/>
      <c r="IXJ93" s="3"/>
      <c r="IXK93" s="3"/>
      <c r="IXL93" s="3"/>
      <c r="IXM93" s="3"/>
      <c r="IXN93" s="3"/>
      <c r="IXO93" s="3"/>
      <c r="IXP93" s="3"/>
      <c r="IXQ93" s="3"/>
      <c r="IXR93" s="3"/>
      <c r="IXS93" s="3"/>
      <c r="IXT93" s="3"/>
      <c r="IXU93" s="3"/>
      <c r="IXV93" s="3"/>
      <c r="IXW93" s="3"/>
      <c r="IXX93" s="3"/>
      <c r="IXY93" s="3"/>
      <c r="IXZ93" s="3"/>
      <c r="IYA93" s="3"/>
      <c r="IYB93" s="3"/>
      <c r="IYC93" s="3"/>
      <c r="IYD93" s="3"/>
      <c r="IYE93" s="3"/>
      <c r="IYF93" s="3"/>
      <c r="IYG93" s="3"/>
      <c r="IYH93" s="3"/>
      <c r="IYI93" s="3"/>
      <c r="IYJ93" s="3"/>
      <c r="IYK93" s="3"/>
      <c r="IYL93" s="3"/>
      <c r="IYM93" s="3"/>
      <c r="IYN93" s="3"/>
      <c r="IYO93" s="3"/>
      <c r="IYP93" s="3"/>
      <c r="IYQ93" s="3"/>
      <c r="IYR93" s="3"/>
      <c r="IYS93" s="3"/>
      <c r="IYT93" s="3"/>
      <c r="IYU93" s="3"/>
      <c r="IYV93" s="3"/>
      <c r="IYW93" s="3"/>
      <c r="IYX93" s="3"/>
      <c r="IYY93" s="3"/>
      <c r="IYZ93" s="3"/>
      <c r="IZA93" s="3"/>
      <c r="IZB93" s="3"/>
      <c r="IZC93" s="3"/>
      <c r="IZD93" s="3"/>
      <c r="IZE93" s="3"/>
      <c r="IZF93" s="3"/>
      <c r="IZG93" s="3"/>
      <c r="IZH93" s="3"/>
      <c r="IZI93" s="3"/>
      <c r="IZJ93" s="3"/>
      <c r="IZK93" s="3"/>
      <c r="IZL93" s="3"/>
      <c r="IZM93" s="3"/>
      <c r="IZN93" s="3"/>
      <c r="IZO93" s="3"/>
      <c r="IZP93" s="3"/>
      <c r="IZQ93" s="3"/>
      <c r="IZR93" s="3"/>
      <c r="IZS93" s="3"/>
      <c r="IZT93" s="3"/>
      <c r="IZU93" s="3"/>
      <c r="IZV93" s="3"/>
      <c r="IZW93" s="3"/>
      <c r="IZX93" s="3"/>
      <c r="IZY93" s="3"/>
      <c r="IZZ93" s="3"/>
      <c r="JAA93" s="3"/>
      <c r="JAB93" s="3"/>
      <c r="JAC93" s="3"/>
      <c r="JAD93" s="3"/>
      <c r="JAE93" s="3"/>
      <c r="JAF93" s="3"/>
      <c r="JAG93" s="3"/>
      <c r="JAH93" s="3"/>
      <c r="JAI93" s="3"/>
      <c r="JAJ93" s="3"/>
      <c r="JAK93" s="3"/>
      <c r="JAL93" s="3"/>
      <c r="JAM93" s="3"/>
      <c r="JAN93" s="3"/>
      <c r="JAO93" s="3"/>
      <c r="JAP93" s="3"/>
      <c r="JAQ93" s="3"/>
      <c r="JAR93" s="3"/>
      <c r="JAS93" s="3"/>
      <c r="JAT93" s="3"/>
      <c r="JAU93" s="3"/>
      <c r="JAV93" s="3"/>
      <c r="JAW93" s="3"/>
      <c r="JAX93" s="3"/>
      <c r="JAY93" s="3"/>
      <c r="JAZ93" s="3"/>
      <c r="JBA93" s="3"/>
      <c r="JBB93" s="3"/>
      <c r="JBC93" s="3"/>
      <c r="JBD93" s="3"/>
      <c r="JBE93" s="3"/>
      <c r="JBF93" s="3"/>
      <c r="JBG93" s="3"/>
      <c r="JBH93" s="3"/>
      <c r="JBI93" s="3"/>
      <c r="JBJ93" s="3"/>
      <c r="JBK93" s="3"/>
      <c r="JBL93" s="3"/>
      <c r="JBM93" s="3"/>
      <c r="JBN93" s="3"/>
      <c r="JBO93" s="3"/>
      <c r="JBP93" s="3"/>
      <c r="JBQ93" s="3"/>
      <c r="JBR93" s="3"/>
      <c r="JBS93" s="3"/>
      <c r="JBT93" s="3"/>
      <c r="JBU93" s="3"/>
      <c r="JBV93" s="3"/>
      <c r="JBW93" s="3"/>
      <c r="JBX93" s="3"/>
      <c r="JBY93" s="3"/>
      <c r="JBZ93" s="3"/>
      <c r="JCA93" s="3"/>
      <c r="JCB93" s="3"/>
      <c r="JCC93" s="3"/>
      <c r="JCD93" s="3"/>
      <c r="JCE93" s="3"/>
      <c r="JCF93" s="3"/>
      <c r="JCG93" s="3"/>
      <c r="JCH93" s="3"/>
      <c r="JCI93" s="3"/>
      <c r="JCJ93" s="3"/>
      <c r="JCK93" s="3"/>
      <c r="JCL93" s="3"/>
      <c r="JCM93" s="3"/>
      <c r="JCN93" s="3"/>
      <c r="JCO93" s="3"/>
      <c r="JCP93" s="3"/>
      <c r="JCQ93" s="3"/>
      <c r="JCR93" s="3"/>
      <c r="JCS93" s="3"/>
      <c r="JCT93" s="3"/>
      <c r="JCU93" s="3"/>
      <c r="JCV93" s="3"/>
      <c r="JCW93" s="3"/>
      <c r="JCX93" s="3"/>
      <c r="JCY93" s="3"/>
      <c r="JCZ93" s="3"/>
      <c r="JDA93" s="3"/>
      <c r="JDB93" s="3"/>
      <c r="JDC93" s="3"/>
      <c r="JDD93" s="3"/>
      <c r="JDE93" s="3"/>
      <c r="JDF93" s="3"/>
      <c r="JDG93" s="3"/>
      <c r="JDH93" s="3"/>
      <c r="JDI93" s="3"/>
      <c r="JDJ93" s="3"/>
      <c r="JDK93" s="3"/>
      <c r="JDL93" s="3"/>
      <c r="JDM93" s="3"/>
      <c r="JDN93" s="3"/>
      <c r="JDO93" s="3"/>
      <c r="JDP93" s="3"/>
      <c r="JDQ93" s="3"/>
      <c r="JDR93" s="3"/>
      <c r="JDS93" s="3"/>
      <c r="JDT93" s="3"/>
      <c r="JDU93" s="3"/>
      <c r="JDV93" s="3"/>
      <c r="JDW93" s="3"/>
      <c r="JDX93" s="3"/>
      <c r="JDY93" s="3"/>
      <c r="JDZ93" s="3"/>
      <c r="JEA93" s="3"/>
      <c r="JEB93" s="3"/>
      <c r="JEC93" s="3"/>
      <c r="JED93" s="3"/>
      <c r="JEE93" s="3"/>
      <c r="JEF93" s="3"/>
      <c r="JEG93" s="3"/>
      <c r="JEH93" s="3"/>
      <c r="JEI93" s="3"/>
      <c r="JEJ93" s="3"/>
      <c r="JEK93" s="3"/>
      <c r="JEL93" s="3"/>
      <c r="JEM93" s="3"/>
      <c r="JEN93" s="3"/>
      <c r="JEO93" s="3"/>
      <c r="JEP93" s="3"/>
      <c r="JEQ93" s="3"/>
      <c r="JER93" s="3"/>
      <c r="JES93" s="3"/>
      <c r="JET93" s="3"/>
      <c r="JEU93" s="3"/>
      <c r="JEV93" s="3"/>
      <c r="JEW93" s="3"/>
      <c r="JEX93" s="3"/>
      <c r="JEY93" s="3"/>
      <c r="JEZ93" s="3"/>
      <c r="JFA93" s="3"/>
      <c r="JFB93" s="3"/>
      <c r="JFC93" s="3"/>
      <c r="JFD93" s="3"/>
      <c r="JFE93" s="3"/>
      <c r="JFF93" s="3"/>
      <c r="JFG93" s="3"/>
      <c r="JFH93" s="3"/>
      <c r="JFI93" s="3"/>
      <c r="JFJ93" s="3"/>
      <c r="JFK93" s="3"/>
      <c r="JFL93" s="3"/>
      <c r="JFM93" s="3"/>
      <c r="JFN93" s="3"/>
      <c r="JFO93" s="3"/>
      <c r="JFP93" s="3"/>
      <c r="JFQ93" s="3"/>
      <c r="JFR93" s="3"/>
      <c r="JFS93" s="3"/>
      <c r="JFT93" s="3"/>
      <c r="JFU93" s="3"/>
      <c r="JFV93" s="3"/>
      <c r="JFW93" s="3"/>
      <c r="JFX93" s="3"/>
      <c r="JFY93" s="3"/>
      <c r="JFZ93" s="3"/>
      <c r="JGA93" s="3"/>
      <c r="JGB93" s="3"/>
      <c r="JGC93" s="3"/>
      <c r="JGD93" s="3"/>
      <c r="JGE93" s="3"/>
      <c r="JGF93" s="3"/>
      <c r="JGG93" s="3"/>
      <c r="JGH93" s="3"/>
      <c r="JGI93" s="3"/>
      <c r="JGJ93" s="3"/>
      <c r="JGK93" s="3"/>
      <c r="JGL93" s="3"/>
      <c r="JGM93" s="3"/>
      <c r="JGN93" s="3"/>
      <c r="JGO93" s="3"/>
      <c r="JGP93" s="3"/>
      <c r="JGQ93" s="3"/>
      <c r="JGR93" s="3"/>
      <c r="JGS93" s="3"/>
      <c r="JGT93" s="3"/>
      <c r="JGU93" s="3"/>
      <c r="JGV93" s="3"/>
      <c r="JGW93" s="3"/>
      <c r="JGX93" s="3"/>
      <c r="JGY93" s="3"/>
      <c r="JGZ93" s="3"/>
      <c r="JHA93" s="3"/>
      <c r="JHB93" s="3"/>
      <c r="JHC93" s="3"/>
      <c r="JHD93" s="3"/>
      <c r="JHE93" s="3"/>
      <c r="JHF93" s="3"/>
      <c r="JHG93" s="3"/>
      <c r="JHH93" s="3"/>
      <c r="JHI93" s="3"/>
      <c r="JHJ93" s="3"/>
      <c r="JHK93" s="3"/>
      <c r="JHL93" s="3"/>
      <c r="JHM93" s="3"/>
      <c r="JHN93" s="3"/>
      <c r="JHO93" s="3"/>
      <c r="JHP93" s="3"/>
      <c r="JHQ93" s="3"/>
      <c r="JHR93" s="3"/>
      <c r="JHS93" s="3"/>
      <c r="JHT93" s="3"/>
      <c r="JHU93" s="3"/>
      <c r="JHV93" s="3"/>
      <c r="JHW93" s="3"/>
      <c r="JHX93" s="3"/>
      <c r="JHY93" s="3"/>
      <c r="JHZ93" s="3"/>
      <c r="JIA93" s="3"/>
      <c r="JIB93" s="3"/>
      <c r="JIC93" s="3"/>
      <c r="JID93" s="3"/>
      <c r="JIE93" s="3"/>
      <c r="JIF93" s="3"/>
      <c r="JIG93" s="3"/>
      <c r="JIH93" s="3"/>
      <c r="JII93" s="3"/>
      <c r="JIJ93" s="3"/>
      <c r="JIK93" s="3"/>
      <c r="JIL93" s="3"/>
      <c r="JIM93" s="3"/>
      <c r="JIN93" s="3"/>
      <c r="JIO93" s="3"/>
      <c r="JIP93" s="3"/>
      <c r="JIQ93" s="3"/>
      <c r="JIR93" s="3"/>
      <c r="JIS93" s="3"/>
      <c r="JIT93" s="3"/>
      <c r="JIU93" s="3"/>
      <c r="JIV93" s="3"/>
      <c r="JIW93" s="3"/>
      <c r="JIX93" s="3"/>
      <c r="JIY93" s="3"/>
      <c r="JIZ93" s="3"/>
      <c r="JJA93" s="3"/>
      <c r="JJB93" s="3"/>
      <c r="JJC93" s="3"/>
      <c r="JJD93" s="3"/>
      <c r="JJE93" s="3"/>
      <c r="JJF93" s="3"/>
      <c r="JJG93" s="3"/>
      <c r="JJH93" s="3"/>
      <c r="JJI93" s="3"/>
      <c r="JJJ93" s="3"/>
      <c r="JJK93" s="3"/>
      <c r="JJL93" s="3"/>
      <c r="JJM93" s="3"/>
      <c r="JJN93" s="3"/>
      <c r="JJO93" s="3"/>
      <c r="JJP93" s="3"/>
      <c r="JJQ93" s="3"/>
      <c r="JJR93" s="3"/>
      <c r="JJS93" s="3"/>
      <c r="JJT93" s="3"/>
      <c r="JJU93" s="3"/>
      <c r="JJV93" s="3"/>
      <c r="JJW93" s="3"/>
      <c r="JJX93" s="3"/>
      <c r="JJY93" s="3"/>
      <c r="JJZ93" s="3"/>
      <c r="JKA93" s="3"/>
      <c r="JKB93" s="3"/>
      <c r="JKC93" s="3"/>
      <c r="JKD93" s="3"/>
      <c r="JKE93" s="3"/>
      <c r="JKF93" s="3"/>
      <c r="JKG93" s="3"/>
      <c r="JKH93" s="3"/>
      <c r="JKI93" s="3"/>
      <c r="JKJ93" s="3"/>
      <c r="JKK93" s="3"/>
      <c r="JKL93" s="3"/>
      <c r="JKM93" s="3"/>
      <c r="JKN93" s="3"/>
      <c r="JKO93" s="3"/>
      <c r="JKP93" s="3"/>
      <c r="JKQ93" s="3"/>
      <c r="JKR93" s="3"/>
      <c r="JKS93" s="3"/>
      <c r="JKT93" s="3"/>
      <c r="JKU93" s="3"/>
      <c r="JKV93" s="3"/>
      <c r="JKW93" s="3"/>
      <c r="JKX93" s="3"/>
      <c r="JKY93" s="3"/>
      <c r="JKZ93" s="3"/>
      <c r="JLA93" s="3"/>
      <c r="JLB93" s="3"/>
      <c r="JLC93" s="3"/>
      <c r="JLD93" s="3"/>
      <c r="JLE93" s="3"/>
      <c r="JLF93" s="3"/>
      <c r="JLG93" s="3"/>
      <c r="JLH93" s="3"/>
      <c r="JLI93" s="3"/>
      <c r="JLJ93" s="3"/>
      <c r="JLK93" s="3"/>
      <c r="JLL93" s="3"/>
      <c r="JLM93" s="3"/>
      <c r="JLN93" s="3"/>
      <c r="JLO93" s="3"/>
      <c r="JLP93" s="3"/>
      <c r="JLQ93" s="3"/>
      <c r="JLR93" s="3"/>
      <c r="JLS93" s="3"/>
      <c r="JLT93" s="3"/>
      <c r="JLU93" s="3"/>
      <c r="JLV93" s="3"/>
      <c r="JLW93" s="3"/>
      <c r="JLX93" s="3"/>
      <c r="JLY93" s="3"/>
      <c r="JLZ93" s="3"/>
      <c r="JMA93" s="3"/>
      <c r="JMB93" s="3"/>
      <c r="JMC93" s="3"/>
      <c r="JMD93" s="3"/>
      <c r="JME93" s="3"/>
      <c r="JMF93" s="3"/>
      <c r="JMG93" s="3"/>
      <c r="JMH93" s="3"/>
      <c r="JMI93" s="3"/>
      <c r="JMJ93" s="3"/>
      <c r="JMK93" s="3"/>
      <c r="JML93" s="3"/>
      <c r="JMM93" s="3"/>
      <c r="JMN93" s="3"/>
      <c r="JMO93" s="3"/>
      <c r="JMP93" s="3"/>
      <c r="JMQ93" s="3"/>
      <c r="JMR93" s="3"/>
      <c r="JMS93" s="3"/>
      <c r="JMT93" s="3"/>
      <c r="JMU93" s="3"/>
      <c r="JMV93" s="3"/>
      <c r="JMW93" s="3"/>
      <c r="JMX93" s="3"/>
      <c r="JMY93" s="3"/>
      <c r="JMZ93" s="3"/>
      <c r="JNA93" s="3"/>
      <c r="JNB93" s="3"/>
      <c r="JNC93" s="3"/>
      <c r="JND93" s="3"/>
      <c r="JNE93" s="3"/>
      <c r="JNF93" s="3"/>
      <c r="JNG93" s="3"/>
      <c r="JNH93" s="3"/>
      <c r="JNI93" s="3"/>
      <c r="JNJ93" s="3"/>
      <c r="JNK93" s="3"/>
      <c r="JNL93" s="3"/>
      <c r="JNM93" s="3"/>
      <c r="JNN93" s="3"/>
      <c r="JNO93" s="3"/>
      <c r="JNP93" s="3"/>
      <c r="JNQ93" s="3"/>
      <c r="JNR93" s="3"/>
      <c r="JNS93" s="3"/>
      <c r="JNT93" s="3"/>
      <c r="JNU93" s="3"/>
      <c r="JNV93" s="3"/>
      <c r="JNW93" s="3"/>
      <c r="JNX93" s="3"/>
      <c r="JNY93" s="3"/>
      <c r="JNZ93" s="3"/>
      <c r="JOA93" s="3"/>
      <c r="JOB93" s="3"/>
      <c r="JOC93" s="3"/>
      <c r="JOD93" s="3"/>
      <c r="JOE93" s="3"/>
      <c r="JOF93" s="3"/>
      <c r="JOG93" s="3"/>
      <c r="JOH93" s="3"/>
      <c r="JOI93" s="3"/>
      <c r="JOJ93" s="3"/>
      <c r="JOK93" s="3"/>
      <c r="JOL93" s="3"/>
      <c r="JOM93" s="3"/>
      <c r="JON93" s="3"/>
      <c r="JOO93" s="3"/>
      <c r="JOP93" s="3"/>
      <c r="JOQ93" s="3"/>
      <c r="JOR93" s="3"/>
      <c r="JOS93" s="3"/>
      <c r="JOT93" s="3"/>
      <c r="JOU93" s="3"/>
      <c r="JOV93" s="3"/>
      <c r="JOW93" s="3"/>
      <c r="JOX93" s="3"/>
      <c r="JOY93" s="3"/>
      <c r="JOZ93" s="3"/>
      <c r="JPA93" s="3"/>
      <c r="JPB93" s="3"/>
      <c r="JPC93" s="3"/>
      <c r="JPD93" s="3"/>
      <c r="JPE93" s="3"/>
      <c r="JPF93" s="3"/>
      <c r="JPG93" s="3"/>
      <c r="JPH93" s="3"/>
      <c r="JPI93" s="3"/>
      <c r="JPJ93" s="3"/>
      <c r="JPK93" s="3"/>
      <c r="JPL93" s="3"/>
      <c r="JPM93" s="3"/>
      <c r="JPN93" s="3"/>
      <c r="JPO93" s="3"/>
      <c r="JPP93" s="3"/>
      <c r="JPQ93" s="3"/>
      <c r="JPR93" s="3"/>
      <c r="JPS93" s="3"/>
      <c r="JPT93" s="3"/>
      <c r="JPU93" s="3"/>
      <c r="JPV93" s="3"/>
      <c r="JPW93" s="3"/>
      <c r="JPX93" s="3"/>
      <c r="JPY93" s="3"/>
      <c r="JPZ93" s="3"/>
      <c r="JQA93" s="3"/>
      <c r="JQB93" s="3"/>
      <c r="JQC93" s="3"/>
      <c r="JQD93" s="3"/>
      <c r="JQE93" s="3"/>
      <c r="JQF93" s="3"/>
      <c r="JQG93" s="3"/>
      <c r="JQH93" s="3"/>
      <c r="JQI93" s="3"/>
      <c r="JQJ93" s="3"/>
      <c r="JQK93" s="3"/>
      <c r="JQL93" s="3"/>
      <c r="JQM93" s="3"/>
      <c r="JQN93" s="3"/>
      <c r="JQO93" s="3"/>
      <c r="JQP93" s="3"/>
      <c r="JQQ93" s="3"/>
      <c r="JQR93" s="3"/>
      <c r="JQS93" s="3"/>
      <c r="JQT93" s="3"/>
      <c r="JQU93" s="3"/>
      <c r="JQV93" s="3"/>
      <c r="JQW93" s="3"/>
      <c r="JQX93" s="3"/>
      <c r="JQY93" s="3"/>
      <c r="JQZ93" s="3"/>
      <c r="JRA93" s="3"/>
      <c r="JRB93" s="3"/>
      <c r="JRC93" s="3"/>
      <c r="JRD93" s="3"/>
      <c r="JRE93" s="3"/>
      <c r="JRF93" s="3"/>
      <c r="JRG93" s="3"/>
      <c r="JRH93" s="3"/>
      <c r="JRI93" s="3"/>
      <c r="JRJ93" s="3"/>
      <c r="JRK93" s="3"/>
      <c r="JRL93" s="3"/>
      <c r="JRM93" s="3"/>
      <c r="JRN93" s="3"/>
      <c r="JRO93" s="3"/>
      <c r="JRP93" s="3"/>
      <c r="JRQ93" s="3"/>
      <c r="JRR93" s="3"/>
      <c r="JRS93" s="3"/>
      <c r="JRT93" s="3"/>
      <c r="JRU93" s="3"/>
      <c r="JRV93" s="3"/>
      <c r="JRW93" s="3"/>
      <c r="JRX93" s="3"/>
      <c r="JRY93" s="3"/>
      <c r="JRZ93" s="3"/>
      <c r="JSA93" s="3"/>
      <c r="JSB93" s="3"/>
      <c r="JSC93" s="3"/>
      <c r="JSD93" s="3"/>
      <c r="JSE93" s="3"/>
      <c r="JSF93" s="3"/>
      <c r="JSG93" s="3"/>
      <c r="JSH93" s="3"/>
      <c r="JSI93" s="3"/>
      <c r="JSJ93" s="3"/>
      <c r="JSK93" s="3"/>
      <c r="JSL93" s="3"/>
      <c r="JSM93" s="3"/>
      <c r="JSN93" s="3"/>
      <c r="JSO93" s="3"/>
      <c r="JSP93" s="3"/>
      <c r="JSQ93" s="3"/>
      <c r="JSR93" s="3"/>
      <c r="JSS93" s="3"/>
      <c r="JST93" s="3"/>
      <c r="JSU93" s="3"/>
      <c r="JSV93" s="3"/>
      <c r="JSW93" s="3"/>
      <c r="JSX93" s="3"/>
      <c r="JSY93" s="3"/>
      <c r="JSZ93" s="3"/>
      <c r="JTA93" s="3"/>
      <c r="JTB93" s="3"/>
      <c r="JTC93" s="3"/>
      <c r="JTD93" s="3"/>
      <c r="JTE93" s="3"/>
      <c r="JTF93" s="3"/>
      <c r="JTG93" s="3"/>
      <c r="JTH93" s="3"/>
      <c r="JTI93" s="3"/>
      <c r="JTJ93" s="3"/>
      <c r="JTK93" s="3"/>
      <c r="JTL93" s="3"/>
      <c r="JTM93" s="3"/>
      <c r="JTN93" s="3"/>
      <c r="JTO93" s="3"/>
      <c r="JTP93" s="3"/>
      <c r="JTQ93" s="3"/>
      <c r="JTR93" s="3"/>
      <c r="JTS93" s="3"/>
      <c r="JTT93" s="3"/>
      <c r="JTU93" s="3"/>
      <c r="JTV93" s="3"/>
      <c r="JTW93" s="3"/>
      <c r="JTX93" s="3"/>
      <c r="JTY93" s="3"/>
      <c r="JTZ93" s="3"/>
      <c r="JUA93" s="3"/>
      <c r="JUB93" s="3"/>
      <c r="JUC93" s="3"/>
      <c r="JUD93" s="3"/>
      <c r="JUE93" s="3"/>
      <c r="JUF93" s="3"/>
      <c r="JUG93" s="3"/>
      <c r="JUH93" s="3"/>
      <c r="JUI93" s="3"/>
      <c r="JUJ93" s="3"/>
      <c r="JUK93" s="3"/>
      <c r="JUL93" s="3"/>
      <c r="JUM93" s="3"/>
      <c r="JUN93" s="3"/>
      <c r="JUO93" s="3"/>
      <c r="JUP93" s="3"/>
      <c r="JUQ93" s="3"/>
      <c r="JUR93" s="3"/>
      <c r="JUS93" s="3"/>
      <c r="JUT93" s="3"/>
      <c r="JUU93" s="3"/>
      <c r="JUV93" s="3"/>
      <c r="JUW93" s="3"/>
      <c r="JUX93" s="3"/>
      <c r="JUY93" s="3"/>
      <c r="JUZ93" s="3"/>
      <c r="JVA93" s="3"/>
      <c r="JVB93" s="3"/>
      <c r="JVC93" s="3"/>
      <c r="JVD93" s="3"/>
      <c r="JVE93" s="3"/>
      <c r="JVF93" s="3"/>
      <c r="JVG93" s="3"/>
      <c r="JVH93" s="3"/>
      <c r="JVI93" s="3"/>
      <c r="JVJ93" s="3"/>
      <c r="JVK93" s="3"/>
      <c r="JVL93" s="3"/>
      <c r="JVM93" s="3"/>
      <c r="JVN93" s="3"/>
      <c r="JVO93" s="3"/>
      <c r="JVP93" s="3"/>
      <c r="JVQ93" s="3"/>
      <c r="JVR93" s="3"/>
      <c r="JVS93" s="3"/>
      <c r="JVT93" s="3"/>
      <c r="JVU93" s="3"/>
      <c r="JVV93" s="3"/>
      <c r="JVW93" s="3"/>
      <c r="JVX93" s="3"/>
      <c r="JVY93" s="3"/>
      <c r="JVZ93" s="3"/>
      <c r="JWA93" s="3"/>
      <c r="JWB93" s="3"/>
      <c r="JWC93" s="3"/>
      <c r="JWD93" s="3"/>
      <c r="JWE93" s="3"/>
      <c r="JWF93" s="3"/>
      <c r="JWG93" s="3"/>
      <c r="JWH93" s="3"/>
      <c r="JWI93" s="3"/>
      <c r="JWJ93" s="3"/>
      <c r="JWK93" s="3"/>
      <c r="JWL93" s="3"/>
      <c r="JWM93" s="3"/>
      <c r="JWN93" s="3"/>
      <c r="JWO93" s="3"/>
      <c r="JWP93" s="3"/>
      <c r="JWQ93" s="3"/>
      <c r="JWR93" s="3"/>
      <c r="JWS93" s="3"/>
      <c r="JWT93" s="3"/>
      <c r="JWU93" s="3"/>
      <c r="JWV93" s="3"/>
      <c r="JWW93" s="3"/>
      <c r="JWX93" s="3"/>
      <c r="JWY93" s="3"/>
      <c r="JWZ93" s="3"/>
      <c r="JXA93" s="3"/>
      <c r="JXB93" s="3"/>
      <c r="JXC93" s="3"/>
      <c r="JXD93" s="3"/>
      <c r="JXE93" s="3"/>
      <c r="JXF93" s="3"/>
      <c r="JXG93" s="3"/>
      <c r="JXH93" s="3"/>
      <c r="JXI93" s="3"/>
      <c r="JXJ93" s="3"/>
      <c r="JXK93" s="3"/>
      <c r="JXL93" s="3"/>
      <c r="JXM93" s="3"/>
      <c r="JXN93" s="3"/>
      <c r="JXO93" s="3"/>
      <c r="JXP93" s="3"/>
      <c r="JXQ93" s="3"/>
      <c r="JXR93" s="3"/>
      <c r="JXS93" s="3"/>
      <c r="JXT93" s="3"/>
      <c r="JXU93" s="3"/>
      <c r="JXV93" s="3"/>
      <c r="JXW93" s="3"/>
      <c r="JXX93" s="3"/>
      <c r="JXY93" s="3"/>
      <c r="JXZ93" s="3"/>
      <c r="JYA93" s="3"/>
      <c r="JYB93" s="3"/>
      <c r="JYC93" s="3"/>
      <c r="JYD93" s="3"/>
      <c r="JYE93" s="3"/>
      <c r="JYF93" s="3"/>
      <c r="JYG93" s="3"/>
      <c r="JYH93" s="3"/>
      <c r="JYI93" s="3"/>
      <c r="JYJ93" s="3"/>
      <c r="JYK93" s="3"/>
      <c r="JYL93" s="3"/>
      <c r="JYM93" s="3"/>
      <c r="JYN93" s="3"/>
      <c r="JYO93" s="3"/>
      <c r="JYP93" s="3"/>
      <c r="JYQ93" s="3"/>
      <c r="JYR93" s="3"/>
      <c r="JYS93" s="3"/>
      <c r="JYT93" s="3"/>
      <c r="JYU93" s="3"/>
      <c r="JYV93" s="3"/>
      <c r="JYW93" s="3"/>
      <c r="JYX93" s="3"/>
      <c r="JYY93" s="3"/>
      <c r="JYZ93" s="3"/>
      <c r="JZA93" s="3"/>
      <c r="JZB93" s="3"/>
      <c r="JZC93" s="3"/>
      <c r="JZD93" s="3"/>
      <c r="JZE93" s="3"/>
      <c r="JZF93" s="3"/>
      <c r="JZG93" s="3"/>
      <c r="JZH93" s="3"/>
      <c r="JZI93" s="3"/>
      <c r="JZJ93" s="3"/>
      <c r="JZK93" s="3"/>
      <c r="JZL93" s="3"/>
      <c r="JZM93" s="3"/>
      <c r="JZN93" s="3"/>
      <c r="JZO93" s="3"/>
      <c r="JZP93" s="3"/>
      <c r="JZQ93" s="3"/>
      <c r="JZR93" s="3"/>
      <c r="JZS93" s="3"/>
      <c r="JZT93" s="3"/>
      <c r="JZU93" s="3"/>
      <c r="JZV93" s="3"/>
      <c r="JZW93" s="3"/>
      <c r="JZX93" s="3"/>
      <c r="JZY93" s="3"/>
      <c r="JZZ93" s="3"/>
      <c r="KAA93" s="3"/>
      <c r="KAB93" s="3"/>
      <c r="KAC93" s="3"/>
      <c r="KAD93" s="3"/>
      <c r="KAE93" s="3"/>
      <c r="KAF93" s="3"/>
      <c r="KAG93" s="3"/>
      <c r="KAH93" s="3"/>
      <c r="KAI93" s="3"/>
      <c r="KAJ93" s="3"/>
      <c r="KAK93" s="3"/>
      <c r="KAL93" s="3"/>
      <c r="KAM93" s="3"/>
      <c r="KAN93" s="3"/>
      <c r="KAO93" s="3"/>
      <c r="KAP93" s="3"/>
      <c r="KAQ93" s="3"/>
      <c r="KAR93" s="3"/>
      <c r="KAS93" s="3"/>
      <c r="KAT93" s="3"/>
      <c r="KAU93" s="3"/>
      <c r="KAV93" s="3"/>
      <c r="KAW93" s="3"/>
      <c r="KAX93" s="3"/>
      <c r="KAY93" s="3"/>
      <c r="KAZ93" s="3"/>
      <c r="KBA93" s="3"/>
      <c r="KBB93" s="3"/>
      <c r="KBC93" s="3"/>
      <c r="KBD93" s="3"/>
      <c r="KBE93" s="3"/>
      <c r="KBF93" s="3"/>
      <c r="KBG93" s="3"/>
      <c r="KBH93" s="3"/>
      <c r="KBI93" s="3"/>
      <c r="KBJ93" s="3"/>
      <c r="KBK93" s="3"/>
      <c r="KBL93" s="3"/>
      <c r="KBM93" s="3"/>
      <c r="KBN93" s="3"/>
      <c r="KBO93" s="3"/>
      <c r="KBP93" s="3"/>
      <c r="KBQ93" s="3"/>
      <c r="KBR93" s="3"/>
      <c r="KBS93" s="3"/>
      <c r="KBT93" s="3"/>
      <c r="KBU93" s="3"/>
      <c r="KBV93" s="3"/>
      <c r="KBW93" s="3"/>
      <c r="KBX93" s="3"/>
      <c r="KBY93" s="3"/>
      <c r="KBZ93" s="3"/>
      <c r="KCA93" s="3"/>
      <c r="KCB93" s="3"/>
      <c r="KCC93" s="3"/>
      <c r="KCD93" s="3"/>
      <c r="KCE93" s="3"/>
      <c r="KCF93" s="3"/>
      <c r="KCG93" s="3"/>
      <c r="KCH93" s="3"/>
      <c r="KCI93" s="3"/>
      <c r="KCJ93" s="3"/>
      <c r="KCK93" s="3"/>
      <c r="KCL93" s="3"/>
      <c r="KCM93" s="3"/>
      <c r="KCN93" s="3"/>
      <c r="KCO93" s="3"/>
      <c r="KCP93" s="3"/>
      <c r="KCQ93" s="3"/>
      <c r="KCR93" s="3"/>
      <c r="KCS93" s="3"/>
      <c r="KCT93" s="3"/>
      <c r="KCU93" s="3"/>
      <c r="KCV93" s="3"/>
      <c r="KCW93" s="3"/>
      <c r="KCX93" s="3"/>
      <c r="KCY93" s="3"/>
      <c r="KCZ93" s="3"/>
      <c r="KDA93" s="3"/>
      <c r="KDB93" s="3"/>
      <c r="KDC93" s="3"/>
      <c r="KDD93" s="3"/>
      <c r="KDE93" s="3"/>
      <c r="KDF93" s="3"/>
      <c r="KDG93" s="3"/>
      <c r="KDH93" s="3"/>
      <c r="KDI93" s="3"/>
      <c r="KDJ93" s="3"/>
      <c r="KDK93" s="3"/>
      <c r="KDL93" s="3"/>
      <c r="KDM93" s="3"/>
      <c r="KDN93" s="3"/>
      <c r="KDO93" s="3"/>
      <c r="KDP93" s="3"/>
      <c r="KDQ93" s="3"/>
      <c r="KDR93" s="3"/>
      <c r="KDS93" s="3"/>
      <c r="KDT93" s="3"/>
      <c r="KDU93" s="3"/>
      <c r="KDV93" s="3"/>
      <c r="KDW93" s="3"/>
      <c r="KDX93" s="3"/>
      <c r="KDY93" s="3"/>
      <c r="KDZ93" s="3"/>
      <c r="KEA93" s="3"/>
      <c r="KEB93" s="3"/>
      <c r="KEC93" s="3"/>
      <c r="KED93" s="3"/>
      <c r="KEE93" s="3"/>
      <c r="KEF93" s="3"/>
      <c r="KEG93" s="3"/>
      <c r="KEH93" s="3"/>
      <c r="KEI93" s="3"/>
      <c r="KEJ93" s="3"/>
      <c r="KEK93" s="3"/>
      <c r="KEL93" s="3"/>
      <c r="KEM93" s="3"/>
      <c r="KEN93" s="3"/>
      <c r="KEO93" s="3"/>
      <c r="KEP93" s="3"/>
      <c r="KEQ93" s="3"/>
      <c r="KER93" s="3"/>
      <c r="KES93" s="3"/>
      <c r="KET93" s="3"/>
      <c r="KEU93" s="3"/>
      <c r="KEV93" s="3"/>
      <c r="KEW93" s="3"/>
      <c r="KEX93" s="3"/>
      <c r="KEY93" s="3"/>
      <c r="KEZ93" s="3"/>
      <c r="KFA93" s="3"/>
      <c r="KFB93" s="3"/>
      <c r="KFC93" s="3"/>
      <c r="KFD93" s="3"/>
      <c r="KFE93" s="3"/>
      <c r="KFF93" s="3"/>
      <c r="KFG93" s="3"/>
      <c r="KFH93" s="3"/>
      <c r="KFI93" s="3"/>
      <c r="KFJ93" s="3"/>
      <c r="KFK93" s="3"/>
      <c r="KFL93" s="3"/>
      <c r="KFM93" s="3"/>
      <c r="KFN93" s="3"/>
      <c r="KFO93" s="3"/>
      <c r="KFP93" s="3"/>
      <c r="KFQ93" s="3"/>
      <c r="KFR93" s="3"/>
      <c r="KFS93" s="3"/>
      <c r="KFT93" s="3"/>
      <c r="KFU93" s="3"/>
      <c r="KFV93" s="3"/>
      <c r="KFW93" s="3"/>
      <c r="KFX93" s="3"/>
      <c r="KFY93" s="3"/>
      <c r="KFZ93" s="3"/>
      <c r="KGA93" s="3"/>
      <c r="KGB93" s="3"/>
      <c r="KGC93" s="3"/>
      <c r="KGD93" s="3"/>
      <c r="KGE93" s="3"/>
      <c r="KGF93" s="3"/>
      <c r="KGG93" s="3"/>
      <c r="KGH93" s="3"/>
      <c r="KGI93" s="3"/>
      <c r="KGJ93" s="3"/>
      <c r="KGK93" s="3"/>
      <c r="KGL93" s="3"/>
      <c r="KGM93" s="3"/>
      <c r="KGN93" s="3"/>
      <c r="KGO93" s="3"/>
      <c r="KGP93" s="3"/>
      <c r="KGQ93" s="3"/>
      <c r="KGR93" s="3"/>
      <c r="KGS93" s="3"/>
      <c r="KGT93" s="3"/>
      <c r="KGU93" s="3"/>
      <c r="KGV93" s="3"/>
      <c r="KGW93" s="3"/>
      <c r="KGX93" s="3"/>
      <c r="KGY93" s="3"/>
      <c r="KGZ93" s="3"/>
      <c r="KHA93" s="3"/>
      <c r="KHB93" s="3"/>
      <c r="KHC93" s="3"/>
      <c r="KHD93" s="3"/>
      <c r="KHE93" s="3"/>
      <c r="KHF93" s="3"/>
      <c r="KHG93" s="3"/>
      <c r="KHH93" s="3"/>
      <c r="KHI93" s="3"/>
      <c r="KHJ93" s="3"/>
      <c r="KHK93" s="3"/>
      <c r="KHL93" s="3"/>
      <c r="KHM93" s="3"/>
      <c r="KHN93" s="3"/>
      <c r="KHO93" s="3"/>
      <c r="KHP93" s="3"/>
      <c r="KHQ93" s="3"/>
      <c r="KHR93" s="3"/>
      <c r="KHS93" s="3"/>
      <c r="KHT93" s="3"/>
      <c r="KHU93" s="3"/>
      <c r="KHV93" s="3"/>
      <c r="KHW93" s="3"/>
      <c r="KHX93" s="3"/>
      <c r="KHY93" s="3"/>
      <c r="KHZ93" s="3"/>
      <c r="KIA93" s="3"/>
      <c r="KIB93" s="3"/>
      <c r="KIC93" s="3"/>
      <c r="KID93" s="3"/>
      <c r="KIE93" s="3"/>
      <c r="KIF93" s="3"/>
      <c r="KIG93" s="3"/>
      <c r="KIH93" s="3"/>
      <c r="KII93" s="3"/>
      <c r="KIJ93" s="3"/>
      <c r="KIK93" s="3"/>
      <c r="KIL93" s="3"/>
      <c r="KIM93" s="3"/>
      <c r="KIN93" s="3"/>
      <c r="KIO93" s="3"/>
      <c r="KIP93" s="3"/>
      <c r="KIQ93" s="3"/>
      <c r="KIR93" s="3"/>
      <c r="KIS93" s="3"/>
      <c r="KIT93" s="3"/>
      <c r="KIU93" s="3"/>
      <c r="KIV93" s="3"/>
      <c r="KIW93" s="3"/>
      <c r="KIX93" s="3"/>
      <c r="KIY93" s="3"/>
      <c r="KIZ93" s="3"/>
      <c r="KJA93" s="3"/>
      <c r="KJB93" s="3"/>
      <c r="KJC93" s="3"/>
      <c r="KJD93" s="3"/>
      <c r="KJE93" s="3"/>
      <c r="KJF93" s="3"/>
      <c r="KJG93" s="3"/>
      <c r="KJH93" s="3"/>
      <c r="KJI93" s="3"/>
      <c r="KJJ93" s="3"/>
      <c r="KJK93" s="3"/>
      <c r="KJL93" s="3"/>
      <c r="KJM93" s="3"/>
      <c r="KJN93" s="3"/>
      <c r="KJO93" s="3"/>
      <c r="KJP93" s="3"/>
      <c r="KJQ93" s="3"/>
      <c r="KJR93" s="3"/>
      <c r="KJS93" s="3"/>
      <c r="KJT93" s="3"/>
      <c r="KJU93" s="3"/>
      <c r="KJV93" s="3"/>
      <c r="KJW93" s="3"/>
      <c r="KJX93" s="3"/>
      <c r="KJY93" s="3"/>
      <c r="KJZ93" s="3"/>
      <c r="KKA93" s="3"/>
      <c r="KKB93" s="3"/>
      <c r="KKC93" s="3"/>
      <c r="KKD93" s="3"/>
      <c r="KKE93" s="3"/>
      <c r="KKF93" s="3"/>
      <c r="KKG93" s="3"/>
      <c r="KKH93" s="3"/>
      <c r="KKI93" s="3"/>
      <c r="KKJ93" s="3"/>
      <c r="KKK93" s="3"/>
      <c r="KKL93" s="3"/>
      <c r="KKM93" s="3"/>
      <c r="KKN93" s="3"/>
      <c r="KKO93" s="3"/>
      <c r="KKP93" s="3"/>
      <c r="KKQ93" s="3"/>
      <c r="KKR93" s="3"/>
      <c r="KKS93" s="3"/>
      <c r="KKT93" s="3"/>
      <c r="KKU93" s="3"/>
      <c r="KKV93" s="3"/>
      <c r="KKW93" s="3"/>
      <c r="KKX93" s="3"/>
      <c r="KKY93" s="3"/>
      <c r="KKZ93" s="3"/>
      <c r="KLA93" s="3"/>
      <c r="KLB93" s="3"/>
      <c r="KLC93" s="3"/>
      <c r="KLD93" s="3"/>
      <c r="KLE93" s="3"/>
      <c r="KLF93" s="3"/>
      <c r="KLG93" s="3"/>
      <c r="KLH93" s="3"/>
      <c r="KLI93" s="3"/>
      <c r="KLJ93" s="3"/>
      <c r="KLK93" s="3"/>
      <c r="KLL93" s="3"/>
      <c r="KLM93" s="3"/>
      <c r="KLN93" s="3"/>
      <c r="KLO93" s="3"/>
      <c r="KLP93" s="3"/>
      <c r="KLQ93" s="3"/>
      <c r="KLR93" s="3"/>
      <c r="KLS93" s="3"/>
      <c r="KLT93" s="3"/>
      <c r="KLU93" s="3"/>
      <c r="KLV93" s="3"/>
      <c r="KLW93" s="3"/>
      <c r="KLX93" s="3"/>
      <c r="KLY93" s="3"/>
      <c r="KLZ93" s="3"/>
      <c r="KMA93" s="3"/>
      <c r="KMB93" s="3"/>
      <c r="KMC93" s="3"/>
      <c r="KMD93" s="3"/>
      <c r="KME93" s="3"/>
      <c r="KMF93" s="3"/>
      <c r="KMG93" s="3"/>
      <c r="KMH93" s="3"/>
      <c r="KMI93" s="3"/>
      <c r="KMJ93" s="3"/>
      <c r="KMK93" s="3"/>
      <c r="KML93" s="3"/>
      <c r="KMM93" s="3"/>
      <c r="KMN93" s="3"/>
      <c r="KMO93" s="3"/>
      <c r="KMP93" s="3"/>
      <c r="KMQ93" s="3"/>
      <c r="KMR93" s="3"/>
      <c r="KMS93" s="3"/>
      <c r="KMT93" s="3"/>
      <c r="KMU93" s="3"/>
      <c r="KMV93" s="3"/>
      <c r="KMW93" s="3"/>
      <c r="KMX93" s="3"/>
      <c r="KMY93" s="3"/>
      <c r="KMZ93" s="3"/>
      <c r="KNA93" s="3"/>
      <c r="KNB93" s="3"/>
      <c r="KNC93" s="3"/>
      <c r="KND93" s="3"/>
      <c r="KNE93" s="3"/>
      <c r="KNF93" s="3"/>
      <c r="KNG93" s="3"/>
      <c r="KNH93" s="3"/>
      <c r="KNI93" s="3"/>
      <c r="KNJ93" s="3"/>
      <c r="KNK93" s="3"/>
      <c r="KNL93" s="3"/>
      <c r="KNM93" s="3"/>
      <c r="KNN93" s="3"/>
      <c r="KNO93" s="3"/>
      <c r="KNP93" s="3"/>
      <c r="KNQ93" s="3"/>
      <c r="KNR93" s="3"/>
      <c r="KNS93" s="3"/>
      <c r="KNT93" s="3"/>
      <c r="KNU93" s="3"/>
      <c r="KNV93" s="3"/>
      <c r="KNW93" s="3"/>
      <c r="KNX93" s="3"/>
      <c r="KNY93" s="3"/>
      <c r="KNZ93" s="3"/>
      <c r="KOA93" s="3"/>
      <c r="KOB93" s="3"/>
      <c r="KOC93" s="3"/>
      <c r="KOD93" s="3"/>
      <c r="KOE93" s="3"/>
      <c r="KOF93" s="3"/>
      <c r="KOG93" s="3"/>
      <c r="KOH93" s="3"/>
      <c r="KOI93" s="3"/>
      <c r="KOJ93" s="3"/>
      <c r="KOK93" s="3"/>
      <c r="KOL93" s="3"/>
      <c r="KOM93" s="3"/>
      <c r="KON93" s="3"/>
      <c r="KOO93" s="3"/>
      <c r="KOP93" s="3"/>
      <c r="KOQ93" s="3"/>
      <c r="KOR93" s="3"/>
      <c r="KOS93" s="3"/>
      <c r="KOT93" s="3"/>
      <c r="KOU93" s="3"/>
      <c r="KOV93" s="3"/>
      <c r="KOW93" s="3"/>
      <c r="KOX93" s="3"/>
      <c r="KOY93" s="3"/>
      <c r="KOZ93" s="3"/>
      <c r="KPA93" s="3"/>
      <c r="KPB93" s="3"/>
      <c r="KPC93" s="3"/>
      <c r="KPD93" s="3"/>
      <c r="KPE93" s="3"/>
      <c r="KPF93" s="3"/>
      <c r="KPG93" s="3"/>
      <c r="KPH93" s="3"/>
      <c r="KPI93" s="3"/>
      <c r="KPJ93" s="3"/>
      <c r="KPK93" s="3"/>
      <c r="KPL93" s="3"/>
      <c r="KPM93" s="3"/>
      <c r="KPN93" s="3"/>
      <c r="KPO93" s="3"/>
      <c r="KPP93" s="3"/>
      <c r="KPQ93" s="3"/>
      <c r="KPR93" s="3"/>
      <c r="KPS93" s="3"/>
      <c r="KPT93" s="3"/>
      <c r="KPU93" s="3"/>
      <c r="KPV93" s="3"/>
      <c r="KPW93" s="3"/>
      <c r="KPX93" s="3"/>
      <c r="KPY93" s="3"/>
      <c r="KPZ93" s="3"/>
      <c r="KQA93" s="3"/>
      <c r="KQB93" s="3"/>
      <c r="KQC93" s="3"/>
      <c r="KQD93" s="3"/>
      <c r="KQE93" s="3"/>
      <c r="KQF93" s="3"/>
      <c r="KQG93" s="3"/>
      <c r="KQH93" s="3"/>
      <c r="KQI93" s="3"/>
      <c r="KQJ93" s="3"/>
      <c r="KQK93" s="3"/>
      <c r="KQL93" s="3"/>
      <c r="KQM93" s="3"/>
      <c r="KQN93" s="3"/>
      <c r="KQO93" s="3"/>
      <c r="KQP93" s="3"/>
      <c r="KQQ93" s="3"/>
      <c r="KQR93" s="3"/>
      <c r="KQS93" s="3"/>
      <c r="KQT93" s="3"/>
      <c r="KQU93" s="3"/>
      <c r="KQV93" s="3"/>
      <c r="KQW93" s="3"/>
      <c r="KQX93" s="3"/>
      <c r="KQY93" s="3"/>
      <c r="KQZ93" s="3"/>
      <c r="KRA93" s="3"/>
      <c r="KRB93" s="3"/>
      <c r="KRC93" s="3"/>
      <c r="KRD93" s="3"/>
      <c r="KRE93" s="3"/>
      <c r="KRF93" s="3"/>
      <c r="KRG93" s="3"/>
      <c r="KRH93" s="3"/>
      <c r="KRI93" s="3"/>
      <c r="KRJ93" s="3"/>
      <c r="KRK93" s="3"/>
      <c r="KRL93" s="3"/>
      <c r="KRM93" s="3"/>
      <c r="KRN93" s="3"/>
      <c r="KRO93" s="3"/>
      <c r="KRP93" s="3"/>
      <c r="KRQ93" s="3"/>
      <c r="KRR93" s="3"/>
      <c r="KRS93" s="3"/>
      <c r="KRT93" s="3"/>
      <c r="KRU93" s="3"/>
      <c r="KRV93" s="3"/>
      <c r="KRW93" s="3"/>
      <c r="KRX93" s="3"/>
      <c r="KRY93" s="3"/>
      <c r="KRZ93" s="3"/>
      <c r="KSA93" s="3"/>
      <c r="KSB93" s="3"/>
      <c r="KSC93" s="3"/>
      <c r="KSD93" s="3"/>
      <c r="KSE93" s="3"/>
      <c r="KSF93" s="3"/>
      <c r="KSG93" s="3"/>
      <c r="KSH93" s="3"/>
      <c r="KSI93" s="3"/>
      <c r="KSJ93" s="3"/>
      <c r="KSK93" s="3"/>
      <c r="KSL93" s="3"/>
      <c r="KSM93" s="3"/>
      <c r="KSN93" s="3"/>
      <c r="KSO93" s="3"/>
      <c r="KSP93" s="3"/>
      <c r="KSQ93" s="3"/>
      <c r="KSR93" s="3"/>
      <c r="KSS93" s="3"/>
      <c r="KST93" s="3"/>
      <c r="KSU93" s="3"/>
      <c r="KSV93" s="3"/>
      <c r="KSW93" s="3"/>
      <c r="KSX93" s="3"/>
      <c r="KSY93" s="3"/>
      <c r="KSZ93" s="3"/>
      <c r="KTA93" s="3"/>
      <c r="KTB93" s="3"/>
      <c r="KTC93" s="3"/>
      <c r="KTD93" s="3"/>
      <c r="KTE93" s="3"/>
      <c r="KTF93" s="3"/>
      <c r="KTG93" s="3"/>
      <c r="KTH93" s="3"/>
      <c r="KTI93" s="3"/>
      <c r="KTJ93" s="3"/>
      <c r="KTK93" s="3"/>
      <c r="KTL93" s="3"/>
      <c r="KTM93" s="3"/>
      <c r="KTN93" s="3"/>
      <c r="KTO93" s="3"/>
      <c r="KTP93" s="3"/>
      <c r="KTQ93" s="3"/>
      <c r="KTR93" s="3"/>
      <c r="KTS93" s="3"/>
      <c r="KTT93" s="3"/>
      <c r="KTU93" s="3"/>
      <c r="KTV93" s="3"/>
      <c r="KTW93" s="3"/>
      <c r="KTX93" s="3"/>
      <c r="KTY93" s="3"/>
      <c r="KTZ93" s="3"/>
      <c r="KUA93" s="3"/>
      <c r="KUB93" s="3"/>
      <c r="KUC93" s="3"/>
      <c r="KUD93" s="3"/>
      <c r="KUE93" s="3"/>
      <c r="KUF93" s="3"/>
      <c r="KUG93" s="3"/>
      <c r="KUH93" s="3"/>
      <c r="KUI93" s="3"/>
      <c r="KUJ93" s="3"/>
      <c r="KUK93" s="3"/>
      <c r="KUL93" s="3"/>
      <c r="KUM93" s="3"/>
      <c r="KUN93" s="3"/>
      <c r="KUO93" s="3"/>
      <c r="KUP93" s="3"/>
      <c r="KUQ93" s="3"/>
      <c r="KUR93" s="3"/>
      <c r="KUS93" s="3"/>
      <c r="KUT93" s="3"/>
      <c r="KUU93" s="3"/>
      <c r="KUV93" s="3"/>
      <c r="KUW93" s="3"/>
      <c r="KUX93" s="3"/>
      <c r="KUY93" s="3"/>
      <c r="KUZ93" s="3"/>
      <c r="KVA93" s="3"/>
      <c r="KVB93" s="3"/>
      <c r="KVC93" s="3"/>
      <c r="KVD93" s="3"/>
      <c r="KVE93" s="3"/>
      <c r="KVF93" s="3"/>
      <c r="KVG93" s="3"/>
      <c r="KVH93" s="3"/>
      <c r="KVI93" s="3"/>
      <c r="KVJ93" s="3"/>
      <c r="KVK93" s="3"/>
      <c r="KVL93" s="3"/>
      <c r="KVM93" s="3"/>
      <c r="KVN93" s="3"/>
      <c r="KVO93" s="3"/>
      <c r="KVP93" s="3"/>
      <c r="KVQ93" s="3"/>
      <c r="KVR93" s="3"/>
      <c r="KVS93" s="3"/>
      <c r="KVT93" s="3"/>
      <c r="KVU93" s="3"/>
      <c r="KVV93" s="3"/>
      <c r="KVW93" s="3"/>
      <c r="KVX93" s="3"/>
      <c r="KVY93" s="3"/>
      <c r="KVZ93" s="3"/>
      <c r="KWA93" s="3"/>
      <c r="KWB93" s="3"/>
      <c r="KWC93" s="3"/>
      <c r="KWD93" s="3"/>
      <c r="KWE93" s="3"/>
      <c r="KWF93" s="3"/>
      <c r="KWG93" s="3"/>
      <c r="KWH93" s="3"/>
      <c r="KWI93" s="3"/>
      <c r="KWJ93" s="3"/>
      <c r="KWK93" s="3"/>
      <c r="KWL93" s="3"/>
      <c r="KWM93" s="3"/>
      <c r="KWN93" s="3"/>
      <c r="KWO93" s="3"/>
      <c r="KWP93" s="3"/>
      <c r="KWQ93" s="3"/>
      <c r="KWR93" s="3"/>
      <c r="KWS93" s="3"/>
      <c r="KWT93" s="3"/>
      <c r="KWU93" s="3"/>
      <c r="KWV93" s="3"/>
      <c r="KWW93" s="3"/>
      <c r="KWX93" s="3"/>
      <c r="KWY93" s="3"/>
      <c r="KWZ93" s="3"/>
      <c r="KXA93" s="3"/>
      <c r="KXB93" s="3"/>
      <c r="KXC93" s="3"/>
      <c r="KXD93" s="3"/>
      <c r="KXE93" s="3"/>
      <c r="KXF93" s="3"/>
      <c r="KXG93" s="3"/>
      <c r="KXH93" s="3"/>
      <c r="KXI93" s="3"/>
      <c r="KXJ93" s="3"/>
      <c r="KXK93" s="3"/>
      <c r="KXL93" s="3"/>
      <c r="KXM93" s="3"/>
      <c r="KXN93" s="3"/>
      <c r="KXO93" s="3"/>
      <c r="KXP93" s="3"/>
      <c r="KXQ93" s="3"/>
      <c r="KXR93" s="3"/>
      <c r="KXS93" s="3"/>
      <c r="KXT93" s="3"/>
      <c r="KXU93" s="3"/>
      <c r="KXV93" s="3"/>
      <c r="KXW93" s="3"/>
      <c r="KXX93" s="3"/>
      <c r="KXY93" s="3"/>
      <c r="KXZ93" s="3"/>
      <c r="KYA93" s="3"/>
      <c r="KYB93" s="3"/>
      <c r="KYC93" s="3"/>
      <c r="KYD93" s="3"/>
      <c r="KYE93" s="3"/>
      <c r="KYF93" s="3"/>
      <c r="KYG93" s="3"/>
      <c r="KYH93" s="3"/>
      <c r="KYI93" s="3"/>
      <c r="KYJ93" s="3"/>
      <c r="KYK93" s="3"/>
      <c r="KYL93" s="3"/>
      <c r="KYM93" s="3"/>
      <c r="KYN93" s="3"/>
      <c r="KYO93" s="3"/>
      <c r="KYP93" s="3"/>
      <c r="KYQ93" s="3"/>
      <c r="KYR93" s="3"/>
      <c r="KYS93" s="3"/>
      <c r="KYT93" s="3"/>
      <c r="KYU93" s="3"/>
      <c r="KYV93" s="3"/>
      <c r="KYW93" s="3"/>
      <c r="KYX93" s="3"/>
      <c r="KYY93" s="3"/>
      <c r="KYZ93" s="3"/>
      <c r="KZA93" s="3"/>
      <c r="KZB93" s="3"/>
      <c r="KZC93" s="3"/>
      <c r="KZD93" s="3"/>
      <c r="KZE93" s="3"/>
      <c r="KZF93" s="3"/>
      <c r="KZG93" s="3"/>
      <c r="KZH93" s="3"/>
      <c r="KZI93" s="3"/>
      <c r="KZJ93" s="3"/>
      <c r="KZK93" s="3"/>
      <c r="KZL93" s="3"/>
      <c r="KZM93" s="3"/>
      <c r="KZN93" s="3"/>
      <c r="KZO93" s="3"/>
      <c r="KZP93" s="3"/>
      <c r="KZQ93" s="3"/>
      <c r="KZR93" s="3"/>
      <c r="KZS93" s="3"/>
      <c r="KZT93" s="3"/>
      <c r="KZU93" s="3"/>
      <c r="KZV93" s="3"/>
      <c r="KZW93" s="3"/>
      <c r="KZX93" s="3"/>
      <c r="KZY93" s="3"/>
      <c r="KZZ93" s="3"/>
      <c r="LAA93" s="3"/>
      <c r="LAB93" s="3"/>
      <c r="LAC93" s="3"/>
      <c r="LAD93" s="3"/>
      <c r="LAE93" s="3"/>
      <c r="LAF93" s="3"/>
      <c r="LAG93" s="3"/>
      <c r="LAH93" s="3"/>
      <c r="LAI93" s="3"/>
      <c r="LAJ93" s="3"/>
      <c r="LAK93" s="3"/>
      <c r="LAL93" s="3"/>
      <c r="LAM93" s="3"/>
      <c r="LAN93" s="3"/>
      <c r="LAO93" s="3"/>
      <c r="LAP93" s="3"/>
      <c r="LAQ93" s="3"/>
      <c r="LAR93" s="3"/>
      <c r="LAS93" s="3"/>
      <c r="LAT93" s="3"/>
      <c r="LAU93" s="3"/>
      <c r="LAV93" s="3"/>
      <c r="LAW93" s="3"/>
      <c r="LAX93" s="3"/>
      <c r="LAY93" s="3"/>
      <c r="LAZ93" s="3"/>
      <c r="LBA93" s="3"/>
      <c r="LBB93" s="3"/>
      <c r="LBC93" s="3"/>
      <c r="LBD93" s="3"/>
      <c r="LBE93" s="3"/>
      <c r="LBF93" s="3"/>
      <c r="LBG93" s="3"/>
      <c r="LBH93" s="3"/>
      <c r="LBI93" s="3"/>
      <c r="LBJ93" s="3"/>
      <c r="LBK93" s="3"/>
      <c r="LBL93" s="3"/>
      <c r="LBM93" s="3"/>
      <c r="LBN93" s="3"/>
      <c r="LBO93" s="3"/>
      <c r="LBP93" s="3"/>
      <c r="LBQ93" s="3"/>
      <c r="LBR93" s="3"/>
      <c r="LBS93" s="3"/>
      <c r="LBT93" s="3"/>
      <c r="LBU93" s="3"/>
      <c r="LBV93" s="3"/>
      <c r="LBW93" s="3"/>
      <c r="LBX93" s="3"/>
      <c r="LBY93" s="3"/>
      <c r="LBZ93" s="3"/>
      <c r="LCA93" s="3"/>
      <c r="LCB93" s="3"/>
      <c r="LCC93" s="3"/>
      <c r="LCD93" s="3"/>
      <c r="LCE93" s="3"/>
      <c r="LCF93" s="3"/>
      <c r="LCG93" s="3"/>
      <c r="LCH93" s="3"/>
      <c r="LCI93" s="3"/>
      <c r="LCJ93" s="3"/>
      <c r="LCK93" s="3"/>
      <c r="LCL93" s="3"/>
      <c r="LCM93" s="3"/>
      <c r="LCN93" s="3"/>
      <c r="LCO93" s="3"/>
      <c r="LCP93" s="3"/>
      <c r="LCQ93" s="3"/>
      <c r="LCR93" s="3"/>
      <c r="LCS93" s="3"/>
      <c r="LCT93" s="3"/>
      <c r="LCU93" s="3"/>
      <c r="LCV93" s="3"/>
      <c r="LCW93" s="3"/>
      <c r="LCX93" s="3"/>
      <c r="LCY93" s="3"/>
      <c r="LCZ93" s="3"/>
      <c r="LDA93" s="3"/>
      <c r="LDB93" s="3"/>
      <c r="LDC93" s="3"/>
      <c r="LDD93" s="3"/>
      <c r="LDE93" s="3"/>
      <c r="LDF93" s="3"/>
      <c r="LDG93" s="3"/>
      <c r="LDH93" s="3"/>
      <c r="LDI93" s="3"/>
      <c r="LDJ93" s="3"/>
      <c r="LDK93" s="3"/>
      <c r="LDL93" s="3"/>
      <c r="LDM93" s="3"/>
      <c r="LDN93" s="3"/>
      <c r="LDO93" s="3"/>
      <c r="LDP93" s="3"/>
      <c r="LDQ93" s="3"/>
      <c r="LDR93" s="3"/>
      <c r="LDS93" s="3"/>
      <c r="LDT93" s="3"/>
      <c r="LDU93" s="3"/>
      <c r="LDV93" s="3"/>
      <c r="LDW93" s="3"/>
      <c r="LDX93" s="3"/>
      <c r="LDY93" s="3"/>
      <c r="LDZ93" s="3"/>
      <c r="LEA93" s="3"/>
      <c r="LEB93" s="3"/>
      <c r="LEC93" s="3"/>
      <c r="LED93" s="3"/>
      <c r="LEE93" s="3"/>
      <c r="LEF93" s="3"/>
      <c r="LEG93" s="3"/>
      <c r="LEH93" s="3"/>
      <c r="LEI93" s="3"/>
      <c r="LEJ93" s="3"/>
      <c r="LEK93" s="3"/>
      <c r="LEL93" s="3"/>
      <c r="LEM93" s="3"/>
      <c r="LEN93" s="3"/>
      <c r="LEO93" s="3"/>
      <c r="LEP93" s="3"/>
      <c r="LEQ93" s="3"/>
      <c r="LER93" s="3"/>
      <c r="LES93" s="3"/>
      <c r="LET93" s="3"/>
      <c r="LEU93" s="3"/>
      <c r="LEV93" s="3"/>
      <c r="LEW93" s="3"/>
      <c r="LEX93" s="3"/>
      <c r="LEY93" s="3"/>
      <c r="LEZ93" s="3"/>
      <c r="LFA93" s="3"/>
      <c r="LFB93" s="3"/>
      <c r="LFC93" s="3"/>
      <c r="LFD93" s="3"/>
      <c r="LFE93" s="3"/>
      <c r="LFF93" s="3"/>
      <c r="LFG93" s="3"/>
      <c r="LFH93" s="3"/>
      <c r="LFI93" s="3"/>
      <c r="LFJ93" s="3"/>
      <c r="LFK93" s="3"/>
      <c r="LFL93" s="3"/>
      <c r="LFM93" s="3"/>
      <c r="LFN93" s="3"/>
      <c r="LFO93" s="3"/>
      <c r="LFP93" s="3"/>
      <c r="LFQ93" s="3"/>
      <c r="LFR93" s="3"/>
      <c r="LFS93" s="3"/>
      <c r="LFT93" s="3"/>
      <c r="LFU93" s="3"/>
      <c r="LFV93" s="3"/>
      <c r="LFW93" s="3"/>
      <c r="LFX93" s="3"/>
      <c r="LFY93" s="3"/>
      <c r="LFZ93" s="3"/>
      <c r="LGA93" s="3"/>
      <c r="LGB93" s="3"/>
      <c r="LGC93" s="3"/>
      <c r="LGD93" s="3"/>
      <c r="LGE93" s="3"/>
      <c r="LGF93" s="3"/>
      <c r="LGG93" s="3"/>
      <c r="LGH93" s="3"/>
      <c r="LGI93" s="3"/>
      <c r="LGJ93" s="3"/>
      <c r="LGK93" s="3"/>
      <c r="LGL93" s="3"/>
      <c r="LGM93" s="3"/>
      <c r="LGN93" s="3"/>
      <c r="LGO93" s="3"/>
      <c r="LGP93" s="3"/>
      <c r="LGQ93" s="3"/>
      <c r="LGR93" s="3"/>
      <c r="LGS93" s="3"/>
      <c r="LGT93" s="3"/>
      <c r="LGU93" s="3"/>
      <c r="LGV93" s="3"/>
      <c r="LGW93" s="3"/>
      <c r="LGX93" s="3"/>
      <c r="LGY93" s="3"/>
      <c r="LGZ93" s="3"/>
      <c r="LHA93" s="3"/>
      <c r="LHB93" s="3"/>
      <c r="LHC93" s="3"/>
      <c r="LHD93" s="3"/>
      <c r="LHE93" s="3"/>
      <c r="LHF93" s="3"/>
      <c r="LHG93" s="3"/>
      <c r="LHH93" s="3"/>
      <c r="LHI93" s="3"/>
      <c r="LHJ93" s="3"/>
      <c r="LHK93" s="3"/>
      <c r="LHL93" s="3"/>
      <c r="LHM93" s="3"/>
      <c r="LHN93" s="3"/>
      <c r="LHO93" s="3"/>
      <c r="LHP93" s="3"/>
      <c r="LHQ93" s="3"/>
      <c r="LHR93" s="3"/>
      <c r="LHS93" s="3"/>
      <c r="LHT93" s="3"/>
      <c r="LHU93" s="3"/>
      <c r="LHV93" s="3"/>
      <c r="LHW93" s="3"/>
      <c r="LHX93" s="3"/>
      <c r="LHY93" s="3"/>
      <c r="LHZ93" s="3"/>
      <c r="LIA93" s="3"/>
      <c r="LIB93" s="3"/>
      <c r="LIC93" s="3"/>
      <c r="LID93" s="3"/>
      <c r="LIE93" s="3"/>
      <c r="LIF93" s="3"/>
      <c r="LIG93" s="3"/>
      <c r="LIH93" s="3"/>
      <c r="LII93" s="3"/>
      <c r="LIJ93" s="3"/>
      <c r="LIK93" s="3"/>
      <c r="LIL93" s="3"/>
      <c r="LIM93" s="3"/>
      <c r="LIN93" s="3"/>
      <c r="LIO93" s="3"/>
      <c r="LIP93" s="3"/>
      <c r="LIQ93" s="3"/>
      <c r="LIR93" s="3"/>
      <c r="LIS93" s="3"/>
      <c r="LIT93" s="3"/>
      <c r="LIU93" s="3"/>
      <c r="LIV93" s="3"/>
      <c r="LIW93" s="3"/>
      <c r="LIX93" s="3"/>
      <c r="LIY93" s="3"/>
      <c r="LIZ93" s="3"/>
      <c r="LJA93" s="3"/>
      <c r="LJB93" s="3"/>
      <c r="LJC93" s="3"/>
      <c r="LJD93" s="3"/>
      <c r="LJE93" s="3"/>
      <c r="LJF93" s="3"/>
      <c r="LJG93" s="3"/>
      <c r="LJH93" s="3"/>
      <c r="LJI93" s="3"/>
      <c r="LJJ93" s="3"/>
      <c r="LJK93" s="3"/>
      <c r="LJL93" s="3"/>
      <c r="LJM93" s="3"/>
      <c r="LJN93" s="3"/>
      <c r="LJO93" s="3"/>
      <c r="LJP93" s="3"/>
      <c r="LJQ93" s="3"/>
      <c r="LJR93" s="3"/>
      <c r="LJS93" s="3"/>
      <c r="LJT93" s="3"/>
      <c r="LJU93" s="3"/>
      <c r="LJV93" s="3"/>
      <c r="LJW93" s="3"/>
      <c r="LJX93" s="3"/>
      <c r="LJY93" s="3"/>
      <c r="LJZ93" s="3"/>
      <c r="LKA93" s="3"/>
      <c r="LKB93" s="3"/>
      <c r="LKC93" s="3"/>
      <c r="LKD93" s="3"/>
      <c r="LKE93" s="3"/>
      <c r="LKF93" s="3"/>
      <c r="LKG93" s="3"/>
      <c r="LKH93" s="3"/>
      <c r="LKI93" s="3"/>
      <c r="LKJ93" s="3"/>
      <c r="LKK93" s="3"/>
      <c r="LKL93" s="3"/>
      <c r="LKM93" s="3"/>
      <c r="LKN93" s="3"/>
      <c r="LKO93" s="3"/>
      <c r="LKP93" s="3"/>
      <c r="LKQ93" s="3"/>
      <c r="LKR93" s="3"/>
      <c r="LKS93" s="3"/>
      <c r="LKT93" s="3"/>
      <c r="LKU93" s="3"/>
      <c r="LKV93" s="3"/>
      <c r="LKW93" s="3"/>
      <c r="LKX93" s="3"/>
      <c r="LKY93" s="3"/>
      <c r="LKZ93" s="3"/>
      <c r="LLA93" s="3"/>
      <c r="LLB93" s="3"/>
      <c r="LLC93" s="3"/>
      <c r="LLD93" s="3"/>
      <c r="LLE93" s="3"/>
      <c r="LLF93" s="3"/>
      <c r="LLG93" s="3"/>
      <c r="LLH93" s="3"/>
      <c r="LLI93" s="3"/>
      <c r="LLJ93" s="3"/>
      <c r="LLK93" s="3"/>
      <c r="LLL93" s="3"/>
      <c r="LLM93" s="3"/>
      <c r="LLN93" s="3"/>
      <c r="LLO93" s="3"/>
      <c r="LLP93" s="3"/>
      <c r="LLQ93" s="3"/>
      <c r="LLR93" s="3"/>
      <c r="LLS93" s="3"/>
      <c r="LLT93" s="3"/>
      <c r="LLU93" s="3"/>
      <c r="LLV93" s="3"/>
      <c r="LLW93" s="3"/>
      <c r="LLX93" s="3"/>
      <c r="LLY93" s="3"/>
      <c r="LLZ93" s="3"/>
      <c r="LMA93" s="3"/>
      <c r="LMB93" s="3"/>
      <c r="LMC93" s="3"/>
      <c r="LMD93" s="3"/>
      <c r="LME93" s="3"/>
      <c r="LMF93" s="3"/>
      <c r="LMG93" s="3"/>
      <c r="LMH93" s="3"/>
      <c r="LMI93" s="3"/>
      <c r="LMJ93" s="3"/>
      <c r="LMK93" s="3"/>
      <c r="LML93" s="3"/>
      <c r="LMM93" s="3"/>
      <c r="LMN93" s="3"/>
      <c r="LMO93" s="3"/>
      <c r="LMP93" s="3"/>
      <c r="LMQ93" s="3"/>
      <c r="LMR93" s="3"/>
      <c r="LMS93" s="3"/>
      <c r="LMT93" s="3"/>
      <c r="LMU93" s="3"/>
      <c r="LMV93" s="3"/>
      <c r="LMW93" s="3"/>
      <c r="LMX93" s="3"/>
      <c r="LMY93" s="3"/>
      <c r="LMZ93" s="3"/>
      <c r="LNA93" s="3"/>
      <c r="LNB93" s="3"/>
      <c r="LNC93" s="3"/>
      <c r="LND93" s="3"/>
      <c r="LNE93" s="3"/>
      <c r="LNF93" s="3"/>
      <c r="LNG93" s="3"/>
      <c r="LNH93" s="3"/>
      <c r="LNI93" s="3"/>
      <c r="LNJ93" s="3"/>
      <c r="LNK93" s="3"/>
      <c r="LNL93" s="3"/>
      <c r="LNM93" s="3"/>
      <c r="LNN93" s="3"/>
      <c r="LNO93" s="3"/>
      <c r="LNP93" s="3"/>
      <c r="LNQ93" s="3"/>
      <c r="LNR93" s="3"/>
      <c r="LNS93" s="3"/>
      <c r="LNT93" s="3"/>
      <c r="LNU93" s="3"/>
      <c r="LNV93" s="3"/>
      <c r="LNW93" s="3"/>
      <c r="LNX93" s="3"/>
      <c r="LNY93" s="3"/>
      <c r="LNZ93" s="3"/>
      <c r="LOA93" s="3"/>
      <c r="LOB93" s="3"/>
      <c r="LOC93" s="3"/>
      <c r="LOD93" s="3"/>
      <c r="LOE93" s="3"/>
      <c r="LOF93" s="3"/>
      <c r="LOG93" s="3"/>
      <c r="LOH93" s="3"/>
      <c r="LOI93" s="3"/>
      <c r="LOJ93" s="3"/>
      <c r="LOK93" s="3"/>
      <c r="LOL93" s="3"/>
      <c r="LOM93" s="3"/>
      <c r="LON93" s="3"/>
      <c r="LOO93" s="3"/>
      <c r="LOP93" s="3"/>
      <c r="LOQ93" s="3"/>
      <c r="LOR93" s="3"/>
      <c r="LOS93" s="3"/>
      <c r="LOT93" s="3"/>
      <c r="LOU93" s="3"/>
      <c r="LOV93" s="3"/>
      <c r="LOW93" s="3"/>
      <c r="LOX93" s="3"/>
      <c r="LOY93" s="3"/>
      <c r="LOZ93" s="3"/>
      <c r="LPA93" s="3"/>
      <c r="LPB93" s="3"/>
      <c r="LPC93" s="3"/>
      <c r="LPD93" s="3"/>
      <c r="LPE93" s="3"/>
      <c r="LPF93" s="3"/>
      <c r="LPG93" s="3"/>
      <c r="LPH93" s="3"/>
      <c r="LPI93" s="3"/>
      <c r="LPJ93" s="3"/>
      <c r="LPK93" s="3"/>
      <c r="LPL93" s="3"/>
      <c r="LPM93" s="3"/>
      <c r="LPN93" s="3"/>
      <c r="LPO93" s="3"/>
      <c r="LPP93" s="3"/>
      <c r="LPQ93" s="3"/>
      <c r="LPR93" s="3"/>
      <c r="LPS93" s="3"/>
      <c r="LPT93" s="3"/>
      <c r="LPU93" s="3"/>
      <c r="LPV93" s="3"/>
      <c r="LPW93" s="3"/>
      <c r="LPX93" s="3"/>
      <c r="LPY93" s="3"/>
      <c r="LPZ93" s="3"/>
      <c r="LQA93" s="3"/>
      <c r="LQB93" s="3"/>
      <c r="LQC93" s="3"/>
      <c r="LQD93" s="3"/>
      <c r="LQE93" s="3"/>
      <c r="LQF93" s="3"/>
      <c r="LQG93" s="3"/>
      <c r="LQH93" s="3"/>
      <c r="LQI93" s="3"/>
      <c r="LQJ93" s="3"/>
      <c r="LQK93" s="3"/>
      <c r="LQL93" s="3"/>
      <c r="LQM93" s="3"/>
      <c r="LQN93" s="3"/>
      <c r="LQO93" s="3"/>
      <c r="LQP93" s="3"/>
      <c r="LQQ93" s="3"/>
      <c r="LQR93" s="3"/>
      <c r="LQS93" s="3"/>
      <c r="LQT93" s="3"/>
      <c r="LQU93" s="3"/>
      <c r="LQV93" s="3"/>
      <c r="LQW93" s="3"/>
      <c r="LQX93" s="3"/>
      <c r="LQY93" s="3"/>
      <c r="LQZ93" s="3"/>
      <c r="LRA93" s="3"/>
      <c r="LRB93" s="3"/>
      <c r="LRC93" s="3"/>
      <c r="LRD93" s="3"/>
      <c r="LRE93" s="3"/>
      <c r="LRF93" s="3"/>
      <c r="LRG93" s="3"/>
      <c r="LRH93" s="3"/>
      <c r="LRI93" s="3"/>
      <c r="LRJ93" s="3"/>
      <c r="LRK93" s="3"/>
      <c r="LRL93" s="3"/>
      <c r="LRM93" s="3"/>
      <c r="LRN93" s="3"/>
      <c r="LRO93" s="3"/>
      <c r="LRP93" s="3"/>
      <c r="LRQ93" s="3"/>
      <c r="LRR93" s="3"/>
      <c r="LRS93" s="3"/>
      <c r="LRT93" s="3"/>
      <c r="LRU93" s="3"/>
      <c r="LRV93" s="3"/>
      <c r="LRW93" s="3"/>
      <c r="LRX93" s="3"/>
      <c r="LRY93" s="3"/>
      <c r="LRZ93" s="3"/>
      <c r="LSA93" s="3"/>
      <c r="LSB93" s="3"/>
      <c r="LSC93" s="3"/>
      <c r="LSD93" s="3"/>
      <c r="LSE93" s="3"/>
      <c r="LSF93" s="3"/>
      <c r="LSG93" s="3"/>
      <c r="LSH93" s="3"/>
      <c r="LSI93" s="3"/>
      <c r="LSJ93" s="3"/>
      <c r="LSK93" s="3"/>
      <c r="LSL93" s="3"/>
      <c r="LSM93" s="3"/>
      <c r="LSN93" s="3"/>
      <c r="LSO93" s="3"/>
      <c r="LSP93" s="3"/>
      <c r="LSQ93" s="3"/>
      <c r="LSR93" s="3"/>
      <c r="LSS93" s="3"/>
      <c r="LST93" s="3"/>
      <c r="LSU93" s="3"/>
      <c r="LSV93" s="3"/>
      <c r="LSW93" s="3"/>
      <c r="LSX93" s="3"/>
      <c r="LSY93" s="3"/>
      <c r="LSZ93" s="3"/>
      <c r="LTA93" s="3"/>
      <c r="LTB93" s="3"/>
      <c r="LTC93" s="3"/>
      <c r="LTD93" s="3"/>
      <c r="LTE93" s="3"/>
      <c r="LTF93" s="3"/>
      <c r="LTG93" s="3"/>
      <c r="LTH93" s="3"/>
      <c r="LTI93" s="3"/>
      <c r="LTJ93" s="3"/>
      <c r="LTK93" s="3"/>
      <c r="LTL93" s="3"/>
      <c r="LTM93" s="3"/>
      <c r="LTN93" s="3"/>
      <c r="LTO93" s="3"/>
      <c r="LTP93" s="3"/>
      <c r="LTQ93" s="3"/>
      <c r="LTR93" s="3"/>
      <c r="LTS93" s="3"/>
      <c r="LTT93" s="3"/>
      <c r="LTU93" s="3"/>
      <c r="LTV93" s="3"/>
      <c r="LTW93" s="3"/>
      <c r="LTX93" s="3"/>
      <c r="LTY93" s="3"/>
      <c r="LTZ93" s="3"/>
      <c r="LUA93" s="3"/>
      <c r="LUB93" s="3"/>
      <c r="LUC93" s="3"/>
      <c r="LUD93" s="3"/>
      <c r="LUE93" s="3"/>
      <c r="LUF93" s="3"/>
      <c r="LUG93" s="3"/>
      <c r="LUH93" s="3"/>
      <c r="LUI93" s="3"/>
      <c r="LUJ93" s="3"/>
      <c r="LUK93" s="3"/>
      <c r="LUL93" s="3"/>
      <c r="LUM93" s="3"/>
      <c r="LUN93" s="3"/>
      <c r="LUO93" s="3"/>
      <c r="LUP93" s="3"/>
      <c r="LUQ93" s="3"/>
      <c r="LUR93" s="3"/>
      <c r="LUS93" s="3"/>
      <c r="LUT93" s="3"/>
      <c r="LUU93" s="3"/>
      <c r="LUV93" s="3"/>
      <c r="LUW93" s="3"/>
      <c r="LUX93" s="3"/>
      <c r="LUY93" s="3"/>
      <c r="LUZ93" s="3"/>
      <c r="LVA93" s="3"/>
      <c r="LVB93" s="3"/>
      <c r="LVC93" s="3"/>
      <c r="LVD93" s="3"/>
      <c r="LVE93" s="3"/>
      <c r="LVF93" s="3"/>
      <c r="LVG93" s="3"/>
      <c r="LVH93" s="3"/>
      <c r="LVI93" s="3"/>
      <c r="LVJ93" s="3"/>
      <c r="LVK93" s="3"/>
      <c r="LVL93" s="3"/>
      <c r="LVM93" s="3"/>
      <c r="LVN93" s="3"/>
      <c r="LVO93" s="3"/>
      <c r="LVP93" s="3"/>
      <c r="LVQ93" s="3"/>
      <c r="LVR93" s="3"/>
      <c r="LVS93" s="3"/>
      <c r="LVT93" s="3"/>
      <c r="LVU93" s="3"/>
      <c r="LVV93" s="3"/>
      <c r="LVW93" s="3"/>
      <c r="LVX93" s="3"/>
      <c r="LVY93" s="3"/>
      <c r="LVZ93" s="3"/>
      <c r="LWA93" s="3"/>
      <c r="LWB93" s="3"/>
      <c r="LWC93" s="3"/>
      <c r="LWD93" s="3"/>
      <c r="LWE93" s="3"/>
      <c r="LWF93" s="3"/>
      <c r="LWG93" s="3"/>
      <c r="LWH93" s="3"/>
      <c r="LWI93" s="3"/>
      <c r="LWJ93" s="3"/>
      <c r="LWK93" s="3"/>
      <c r="LWL93" s="3"/>
      <c r="LWM93" s="3"/>
      <c r="LWN93" s="3"/>
      <c r="LWO93" s="3"/>
      <c r="LWP93" s="3"/>
      <c r="LWQ93" s="3"/>
      <c r="LWR93" s="3"/>
      <c r="LWS93" s="3"/>
      <c r="LWT93" s="3"/>
      <c r="LWU93" s="3"/>
      <c r="LWV93" s="3"/>
      <c r="LWW93" s="3"/>
      <c r="LWX93" s="3"/>
      <c r="LWY93" s="3"/>
      <c r="LWZ93" s="3"/>
      <c r="LXA93" s="3"/>
      <c r="LXB93" s="3"/>
      <c r="LXC93" s="3"/>
      <c r="LXD93" s="3"/>
      <c r="LXE93" s="3"/>
      <c r="LXF93" s="3"/>
      <c r="LXG93" s="3"/>
      <c r="LXH93" s="3"/>
      <c r="LXI93" s="3"/>
      <c r="LXJ93" s="3"/>
      <c r="LXK93" s="3"/>
      <c r="LXL93" s="3"/>
      <c r="LXM93" s="3"/>
      <c r="LXN93" s="3"/>
      <c r="LXO93" s="3"/>
      <c r="LXP93" s="3"/>
      <c r="LXQ93" s="3"/>
      <c r="LXR93" s="3"/>
      <c r="LXS93" s="3"/>
      <c r="LXT93" s="3"/>
      <c r="LXU93" s="3"/>
      <c r="LXV93" s="3"/>
      <c r="LXW93" s="3"/>
      <c r="LXX93" s="3"/>
      <c r="LXY93" s="3"/>
      <c r="LXZ93" s="3"/>
      <c r="LYA93" s="3"/>
      <c r="LYB93" s="3"/>
      <c r="LYC93" s="3"/>
      <c r="LYD93" s="3"/>
      <c r="LYE93" s="3"/>
      <c r="LYF93" s="3"/>
      <c r="LYG93" s="3"/>
      <c r="LYH93" s="3"/>
      <c r="LYI93" s="3"/>
      <c r="LYJ93" s="3"/>
      <c r="LYK93" s="3"/>
      <c r="LYL93" s="3"/>
      <c r="LYM93" s="3"/>
      <c r="LYN93" s="3"/>
      <c r="LYO93" s="3"/>
      <c r="LYP93" s="3"/>
      <c r="LYQ93" s="3"/>
      <c r="LYR93" s="3"/>
      <c r="LYS93" s="3"/>
      <c r="LYT93" s="3"/>
      <c r="LYU93" s="3"/>
      <c r="LYV93" s="3"/>
      <c r="LYW93" s="3"/>
      <c r="LYX93" s="3"/>
      <c r="LYY93" s="3"/>
      <c r="LYZ93" s="3"/>
      <c r="LZA93" s="3"/>
      <c r="LZB93" s="3"/>
      <c r="LZC93" s="3"/>
      <c r="LZD93" s="3"/>
      <c r="LZE93" s="3"/>
      <c r="LZF93" s="3"/>
      <c r="LZG93" s="3"/>
      <c r="LZH93" s="3"/>
      <c r="LZI93" s="3"/>
      <c r="LZJ93" s="3"/>
      <c r="LZK93" s="3"/>
      <c r="LZL93" s="3"/>
      <c r="LZM93" s="3"/>
      <c r="LZN93" s="3"/>
      <c r="LZO93" s="3"/>
      <c r="LZP93" s="3"/>
      <c r="LZQ93" s="3"/>
      <c r="LZR93" s="3"/>
      <c r="LZS93" s="3"/>
      <c r="LZT93" s="3"/>
      <c r="LZU93" s="3"/>
      <c r="LZV93" s="3"/>
      <c r="LZW93" s="3"/>
      <c r="LZX93" s="3"/>
      <c r="LZY93" s="3"/>
      <c r="LZZ93" s="3"/>
      <c r="MAA93" s="3"/>
      <c r="MAB93" s="3"/>
      <c r="MAC93" s="3"/>
      <c r="MAD93" s="3"/>
      <c r="MAE93" s="3"/>
      <c r="MAF93" s="3"/>
      <c r="MAG93" s="3"/>
      <c r="MAH93" s="3"/>
      <c r="MAI93" s="3"/>
      <c r="MAJ93" s="3"/>
      <c r="MAK93" s="3"/>
      <c r="MAL93" s="3"/>
      <c r="MAM93" s="3"/>
      <c r="MAN93" s="3"/>
      <c r="MAO93" s="3"/>
      <c r="MAP93" s="3"/>
      <c r="MAQ93" s="3"/>
      <c r="MAR93" s="3"/>
      <c r="MAS93" s="3"/>
      <c r="MAT93" s="3"/>
      <c r="MAU93" s="3"/>
      <c r="MAV93" s="3"/>
      <c r="MAW93" s="3"/>
      <c r="MAX93" s="3"/>
      <c r="MAY93" s="3"/>
      <c r="MAZ93" s="3"/>
      <c r="MBA93" s="3"/>
      <c r="MBB93" s="3"/>
      <c r="MBC93" s="3"/>
      <c r="MBD93" s="3"/>
      <c r="MBE93" s="3"/>
      <c r="MBF93" s="3"/>
      <c r="MBG93" s="3"/>
      <c r="MBH93" s="3"/>
      <c r="MBI93" s="3"/>
      <c r="MBJ93" s="3"/>
      <c r="MBK93" s="3"/>
      <c r="MBL93" s="3"/>
      <c r="MBM93" s="3"/>
      <c r="MBN93" s="3"/>
      <c r="MBO93" s="3"/>
      <c r="MBP93" s="3"/>
      <c r="MBQ93" s="3"/>
      <c r="MBR93" s="3"/>
      <c r="MBS93" s="3"/>
      <c r="MBT93" s="3"/>
      <c r="MBU93" s="3"/>
      <c r="MBV93" s="3"/>
      <c r="MBW93" s="3"/>
      <c r="MBX93" s="3"/>
      <c r="MBY93" s="3"/>
      <c r="MBZ93" s="3"/>
      <c r="MCA93" s="3"/>
      <c r="MCB93" s="3"/>
      <c r="MCC93" s="3"/>
      <c r="MCD93" s="3"/>
      <c r="MCE93" s="3"/>
      <c r="MCF93" s="3"/>
      <c r="MCG93" s="3"/>
      <c r="MCH93" s="3"/>
      <c r="MCI93" s="3"/>
      <c r="MCJ93" s="3"/>
      <c r="MCK93" s="3"/>
      <c r="MCL93" s="3"/>
      <c r="MCM93" s="3"/>
      <c r="MCN93" s="3"/>
      <c r="MCO93" s="3"/>
      <c r="MCP93" s="3"/>
      <c r="MCQ93" s="3"/>
      <c r="MCR93" s="3"/>
      <c r="MCS93" s="3"/>
      <c r="MCT93" s="3"/>
      <c r="MCU93" s="3"/>
      <c r="MCV93" s="3"/>
      <c r="MCW93" s="3"/>
      <c r="MCX93" s="3"/>
      <c r="MCY93" s="3"/>
      <c r="MCZ93" s="3"/>
      <c r="MDA93" s="3"/>
      <c r="MDB93" s="3"/>
      <c r="MDC93" s="3"/>
      <c r="MDD93" s="3"/>
      <c r="MDE93" s="3"/>
      <c r="MDF93" s="3"/>
      <c r="MDG93" s="3"/>
      <c r="MDH93" s="3"/>
      <c r="MDI93" s="3"/>
      <c r="MDJ93" s="3"/>
      <c r="MDK93" s="3"/>
      <c r="MDL93" s="3"/>
      <c r="MDM93" s="3"/>
      <c r="MDN93" s="3"/>
      <c r="MDO93" s="3"/>
      <c r="MDP93" s="3"/>
      <c r="MDQ93" s="3"/>
      <c r="MDR93" s="3"/>
      <c r="MDS93" s="3"/>
      <c r="MDT93" s="3"/>
      <c r="MDU93" s="3"/>
      <c r="MDV93" s="3"/>
      <c r="MDW93" s="3"/>
      <c r="MDX93" s="3"/>
      <c r="MDY93" s="3"/>
      <c r="MDZ93" s="3"/>
      <c r="MEA93" s="3"/>
      <c r="MEB93" s="3"/>
      <c r="MEC93" s="3"/>
      <c r="MED93" s="3"/>
      <c r="MEE93" s="3"/>
      <c r="MEF93" s="3"/>
      <c r="MEG93" s="3"/>
      <c r="MEH93" s="3"/>
      <c r="MEI93" s="3"/>
      <c r="MEJ93" s="3"/>
      <c r="MEK93" s="3"/>
      <c r="MEL93" s="3"/>
      <c r="MEM93" s="3"/>
      <c r="MEN93" s="3"/>
      <c r="MEO93" s="3"/>
      <c r="MEP93" s="3"/>
      <c r="MEQ93" s="3"/>
      <c r="MER93" s="3"/>
      <c r="MES93" s="3"/>
      <c r="MET93" s="3"/>
      <c r="MEU93" s="3"/>
      <c r="MEV93" s="3"/>
      <c r="MEW93" s="3"/>
      <c r="MEX93" s="3"/>
      <c r="MEY93" s="3"/>
      <c r="MEZ93" s="3"/>
      <c r="MFA93" s="3"/>
      <c r="MFB93" s="3"/>
      <c r="MFC93" s="3"/>
      <c r="MFD93" s="3"/>
      <c r="MFE93" s="3"/>
      <c r="MFF93" s="3"/>
      <c r="MFG93" s="3"/>
      <c r="MFH93" s="3"/>
      <c r="MFI93" s="3"/>
      <c r="MFJ93" s="3"/>
      <c r="MFK93" s="3"/>
      <c r="MFL93" s="3"/>
      <c r="MFM93" s="3"/>
      <c r="MFN93" s="3"/>
      <c r="MFO93" s="3"/>
      <c r="MFP93" s="3"/>
      <c r="MFQ93" s="3"/>
      <c r="MFR93" s="3"/>
      <c r="MFS93" s="3"/>
      <c r="MFT93" s="3"/>
      <c r="MFU93" s="3"/>
      <c r="MFV93" s="3"/>
      <c r="MFW93" s="3"/>
      <c r="MFX93" s="3"/>
      <c r="MFY93" s="3"/>
      <c r="MFZ93" s="3"/>
      <c r="MGA93" s="3"/>
      <c r="MGB93" s="3"/>
      <c r="MGC93" s="3"/>
      <c r="MGD93" s="3"/>
      <c r="MGE93" s="3"/>
      <c r="MGF93" s="3"/>
      <c r="MGG93" s="3"/>
      <c r="MGH93" s="3"/>
      <c r="MGI93" s="3"/>
      <c r="MGJ93" s="3"/>
      <c r="MGK93" s="3"/>
      <c r="MGL93" s="3"/>
      <c r="MGM93" s="3"/>
      <c r="MGN93" s="3"/>
      <c r="MGO93" s="3"/>
      <c r="MGP93" s="3"/>
      <c r="MGQ93" s="3"/>
      <c r="MGR93" s="3"/>
      <c r="MGS93" s="3"/>
      <c r="MGT93" s="3"/>
      <c r="MGU93" s="3"/>
      <c r="MGV93" s="3"/>
      <c r="MGW93" s="3"/>
      <c r="MGX93" s="3"/>
      <c r="MGY93" s="3"/>
      <c r="MGZ93" s="3"/>
      <c r="MHA93" s="3"/>
      <c r="MHB93" s="3"/>
      <c r="MHC93" s="3"/>
      <c r="MHD93" s="3"/>
      <c r="MHE93" s="3"/>
      <c r="MHF93" s="3"/>
      <c r="MHG93" s="3"/>
      <c r="MHH93" s="3"/>
      <c r="MHI93" s="3"/>
      <c r="MHJ93" s="3"/>
      <c r="MHK93" s="3"/>
      <c r="MHL93" s="3"/>
      <c r="MHM93" s="3"/>
      <c r="MHN93" s="3"/>
      <c r="MHO93" s="3"/>
      <c r="MHP93" s="3"/>
      <c r="MHQ93" s="3"/>
      <c r="MHR93" s="3"/>
      <c r="MHS93" s="3"/>
      <c r="MHT93" s="3"/>
      <c r="MHU93" s="3"/>
      <c r="MHV93" s="3"/>
      <c r="MHW93" s="3"/>
      <c r="MHX93" s="3"/>
      <c r="MHY93" s="3"/>
      <c r="MHZ93" s="3"/>
      <c r="MIA93" s="3"/>
      <c r="MIB93" s="3"/>
      <c r="MIC93" s="3"/>
      <c r="MID93" s="3"/>
      <c r="MIE93" s="3"/>
      <c r="MIF93" s="3"/>
      <c r="MIG93" s="3"/>
      <c r="MIH93" s="3"/>
      <c r="MII93" s="3"/>
      <c r="MIJ93" s="3"/>
      <c r="MIK93" s="3"/>
      <c r="MIL93" s="3"/>
      <c r="MIM93" s="3"/>
      <c r="MIN93" s="3"/>
      <c r="MIO93" s="3"/>
      <c r="MIP93" s="3"/>
      <c r="MIQ93" s="3"/>
      <c r="MIR93" s="3"/>
      <c r="MIS93" s="3"/>
      <c r="MIT93" s="3"/>
      <c r="MIU93" s="3"/>
      <c r="MIV93" s="3"/>
      <c r="MIW93" s="3"/>
      <c r="MIX93" s="3"/>
      <c r="MIY93" s="3"/>
      <c r="MIZ93" s="3"/>
      <c r="MJA93" s="3"/>
      <c r="MJB93" s="3"/>
      <c r="MJC93" s="3"/>
      <c r="MJD93" s="3"/>
      <c r="MJE93" s="3"/>
      <c r="MJF93" s="3"/>
      <c r="MJG93" s="3"/>
      <c r="MJH93" s="3"/>
      <c r="MJI93" s="3"/>
      <c r="MJJ93" s="3"/>
      <c r="MJK93" s="3"/>
      <c r="MJL93" s="3"/>
      <c r="MJM93" s="3"/>
      <c r="MJN93" s="3"/>
      <c r="MJO93" s="3"/>
      <c r="MJP93" s="3"/>
      <c r="MJQ93" s="3"/>
      <c r="MJR93" s="3"/>
      <c r="MJS93" s="3"/>
      <c r="MJT93" s="3"/>
      <c r="MJU93" s="3"/>
      <c r="MJV93" s="3"/>
      <c r="MJW93" s="3"/>
      <c r="MJX93" s="3"/>
      <c r="MJY93" s="3"/>
      <c r="MJZ93" s="3"/>
      <c r="MKA93" s="3"/>
      <c r="MKB93" s="3"/>
      <c r="MKC93" s="3"/>
      <c r="MKD93" s="3"/>
      <c r="MKE93" s="3"/>
      <c r="MKF93" s="3"/>
      <c r="MKG93" s="3"/>
      <c r="MKH93" s="3"/>
      <c r="MKI93" s="3"/>
      <c r="MKJ93" s="3"/>
      <c r="MKK93" s="3"/>
      <c r="MKL93" s="3"/>
      <c r="MKM93" s="3"/>
      <c r="MKN93" s="3"/>
      <c r="MKO93" s="3"/>
      <c r="MKP93" s="3"/>
      <c r="MKQ93" s="3"/>
      <c r="MKR93" s="3"/>
      <c r="MKS93" s="3"/>
      <c r="MKT93" s="3"/>
      <c r="MKU93" s="3"/>
      <c r="MKV93" s="3"/>
      <c r="MKW93" s="3"/>
      <c r="MKX93" s="3"/>
      <c r="MKY93" s="3"/>
      <c r="MKZ93" s="3"/>
      <c r="MLA93" s="3"/>
      <c r="MLB93" s="3"/>
      <c r="MLC93" s="3"/>
      <c r="MLD93" s="3"/>
      <c r="MLE93" s="3"/>
      <c r="MLF93" s="3"/>
      <c r="MLG93" s="3"/>
      <c r="MLH93" s="3"/>
      <c r="MLI93" s="3"/>
      <c r="MLJ93" s="3"/>
      <c r="MLK93" s="3"/>
      <c r="MLL93" s="3"/>
      <c r="MLM93" s="3"/>
      <c r="MLN93" s="3"/>
      <c r="MLO93" s="3"/>
      <c r="MLP93" s="3"/>
      <c r="MLQ93" s="3"/>
      <c r="MLR93" s="3"/>
      <c r="MLS93" s="3"/>
      <c r="MLT93" s="3"/>
      <c r="MLU93" s="3"/>
      <c r="MLV93" s="3"/>
      <c r="MLW93" s="3"/>
      <c r="MLX93" s="3"/>
      <c r="MLY93" s="3"/>
      <c r="MLZ93" s="3"/>
      <c r="MMA93" s="3"/>
      <c r="MMB93" s="3"/>
      <c r="MMC93" s="3"/>
      <c r="MMD93" s="3"/>
      <c r="MME93" s="3"/>
      <c r="MMF93" s="3"/>
      <c r="MMG93" s="3"/>
      <c r="MMH93" s="3"/>
      <c r="MMI93" s="3"/>
      <c r="MMJ93" s="3"/>
      <c r="MMK93" s="3"/>
      <c r="MML93" s="3"/>
      <c r="MMM93" s="3"/>
      <c r="MMN93" s="3"/>
      <c r="MMO93" s="3"/>
      <c r="MMP93" s="3"/>
      <c r="MMQ93" s="3"/>
      <c r="MMR93" s="3"/>
      <c r="MMS93" s="3"/>
      <c r="MMT93" s="3"/>
      <c r="MMU93" s="3"/>
      <c r="MMV93" s="3"/>
      <c r="MMW93" s="3"/>
      <c r="MMX93" s="3"/>
      <c r="MMY93" s="3"/>
      <c r="MMZ93" s="3"/>
      <c r="MNA93" s="3"/>
      <c r="MNB93" s="3"/>
      <c r="MNC93" s="3"/>
      <c r="MND93" s="3"/>
      <c r="MNE93" s="3"/>
      <c r="MNF93" s="3"/>
      <c r="MNG93" s="3"/>
      <c r="MNH93" s="3"/>
      <c r="MNI93" s="3"/>
      <c r="MNJ93" s="3"/>
      <c r="MNK93" s="3"/>
      <c r="MNL93" s="3"/>
      <c r="MNM93" s="3"/>
      <c r="MNN93" s="3"/>
      <c r="MNO93" s="3"/>
      <c r="MNP93" s="3"/>
      <c r="MNQ93" s="3"/>
      <c r="MNR93" s="3"/>
      <c r="MNS93" s="3"/>
      <c r="MNT93" s="3"/>
      <c r="MNU93" s="3"/>
      <c r="MNV93" s="3"/>
      <c r="MNW93" s="3"/>
      <c r="MNX93" s="3"/>
      <c r="MNY93" s="3"/>
      <c r="MNZ93" s="3"/>
      <c r="MOA93" s="3"/>
      <c r="MOB93" s="3"/>
      <c r="MOC93" s="3"/>
      <c r="MOD93" s="3"/>
      <c r="MOE93" s="3"/>
      <c r="MOF93" s="3"/>
      <c r="MOG93" s="3"/>
      <c r="MOH93" s="3"/>
      <c r="MOI93" s="3"/>
      <c r="MOJ93" s="3"/>
      <c r="MOK93" s="3"/>
      <c r="MOL93" s="3"/>
      <c r="MOM93" s="3"/>
      <c r="MON93" s="3"/>
      <c r="MOO93" s="3"/>
      <c r="MOP93" s="3"/>
      <c r="MOQ93" s="3"/>
      <c r="MOR93" s="3"/>
      <c r="MOS93" s="3"/>
      <c r="MOT93" s="3"/>
      <c r="MOU93" s="3"/>
      <c r="MOV93" s="3"/>
      <c r="MOW93" s="3"/>
      <c r="MOX93" s="3"/>
      <c r="MOY93" s="3"/>
      <c r="MOZ93" s="3"/>
      <c r="MPA93" s="3"/>
      <c r="MPB93" s="3"/>
      <c r="MPC93" s="3"/>
      <c r="MPD93" s="3"/>
      <c r="MPE93" s="3"/>
      <c r="MPF93" s="3"/>
      <c r="MPG93" s="3"/>
      <c r="MPH93" s="3"/>
      <c r="MPI93" s="3"/>
      <c r="MPJ93" s="3"/>
      <c r="MPK93" s="3"/>
      <c r="MPL93" s="3"/>
      <c r="MPM93" s="3"/>
      <c r="MPN93" s="3"/>
      <c r="MPO93" s="3"/>
      <c r="MPP93" s="3"/>
      <c r="MPQ93" s="3"/>
      <c r="MPR93" s="3"/>
      <c r="MPS93" s="3"/>
      <c r="MPT93" s="3"/>
      <c r="MPU93" s="3"/>
      <c r="MPV93" s="3"/>
      <c r="MPW93" s="3"/>
      <c r="MPX93" s="3"/>
      <c r="MPY93" s="3"/>
      <c r="MPZ93" s="3"/>
      <c r="MQA93" s="3"/>
      <c r="MQB93" s="3"/>
      <c r="MQC93" s="3"/>
      <c r="MQD93" s="3"/>
      <c r="MQE93" s="3"/>
      <c r="MQF93" s="3"/>
      <c r="MQG93" s="3"/>
      <c r="MQH93" s="3"/>
      <c r="MQI93" s="3"/>
      <c r="MQJ93" s="3"/>
      <c r="MQK93" s="3"/>
      <c r="MQL93" s="3"/>
      <c r="MQM93" s="3"/>
      <c r="MQN93" s="3"/>
      <c r="MQO93" s="3"/>
      <c r="MQP93" s="3"/>
      <c r="MQQ93" s="3"/>
      <c r="MQR93" s="3"/>
      <c r="MQS93" s="3"/>
      <c r="MQT93" s="3"/>
      <c r="MQU93" s="3"/>
      <c r="MQV93" s="3"/>
      <c r="MQW93" s="3"/>
      <c r="MQX93" s="3"/>
      <c r="MQY93" s="3"/>
      <c r="MQZ93" s="3"/>
      <c r="MRA93" s="3"/>
      <c r="MRB93" s="3"/>
      <c r="MRC93" s="3"/>
      <c r="MRD93" s="3"/>
      <c r="MRE93" s="3"/>
      <c r="MRF93" s="3"/>
      <c r="MRG93" s="3"/>
      <c r="MRH93" s="3"/>
      <c r="MRI93" s="3"/>
      <c r="MRJ93" s="3"/>
      <c r="MRK93" s="3"/>
      <c r="MRL93" s="3"/>
      <c r="MRM93" s="3"/>
      <c r="MRN93" s="3"/>
      <c r="MRO93" s="3"/>
      <c r="MRP93" s="3"/>
      <c r="MRQ93" s="3"/>
      <c r="MRR93" s="3"/>
      <c r="MRS93" s="3"/>
      <c r="MRT93" s="3"/>
      <c r="MRU93" s="3"/>
      <c r="MRV93" s="3"/>
      <c r="MRW93" s="3"/>
      <c r="MRX93" s="3"/>
      <c r="MRY93" s="3"/>
      <c r="MRZ93" s="3"/>
      <c r="MSA93" s="3"/>
      <c r="MSB93" s="3"/>
      <c r="MSC93" s="3"/>
      <c r="MSD93" s="3"/>
      <c r="MSE93" s="3"/>
      <c r="MSF93" s="3"/>
      <c r="MSG93" s="3"/>
      <c r="MSH93" s="3"/>
      <c r="MSI93" s="3"/>
      <c r="MSJ93" s="3"/>
      <c r="MSK93" s="3"/>
      <c r="MSL93" s="3"/>
      <c r="MSM93" s="3"/>
      <c r="MSN93" s="3"/>
      <c r="MSO93" s="3"/>
      <c r="MSP93" s="3"/>
      <c r="MSQ93" s="3"/>
      <c r="MSR93" s="3"/>
      <c r="MSS93" s="3"/>
      <c r="MST93" s="3"/>
      <c r="MSU93" s="3"/>
      <c r="MSV93" s="3"/>
      <c r="MSW93" s="3"/>
      <c r="MSX93" s="3"/>
      <c r="MSY93" s="3"/>
      <c r="MSZ93" s="3"/>
      <c r="MTA93" s="3"/>
      <c r="MTB93" s="3"/>
      <c r="MTC93" s="3"/>
      <c r="MTD93" s="3"/>
      <c r="MTE93" s="3"/>
      <c r="MTF93" s="3"/>
      <c r="MTG93" s="3"/>
      <c r="MTH93" s="3"/>
      <c r="MTI93" s="3"/>
      <c r="MTJ93" s="3"/>
      <c r="MTK93" s="3"/>
      <c r="MTL93" s="3"/>
      <c r="MTM93" s="3"/>
      <c r="MTN93" s="3"/>
      <c r="MTO93" s="3"/>
      <c r="MTP93" s="3"/>
      <c r="MTQ93" s="3"/>
      <c r="MTR93" s="3"/>
      <c r="MTS93" s="3"/>
      <c r="MTT93" s="3"/>
      <c r="MTU93" s="3"/>
      <c r="MTV93" s="3"/>
      <c r="MTW93" s="3"/>
      <c r="MTX93" s="3"/>
      <c r="MTY93" s="3"/>
      <c r="MTZ93" s="3"/>
      <c r="MUA93" s="3"/>
      <c r="MUB93" s="3"/>
      <c r="MUC93" s="3"/>
      <c r="MUD93" s="3"/>
      <c r="MUE93" s="3"/>
      <c r="MUF93" s="3"/>
      <c r="MUG93" s="3"/>
      <c r="MUH93" s="3"/>
      <c r="MUI93" s="3"/>
      <c r="MUJ93" s="3"/>
      <c r="MUK93" s="3"/>
      <c r="MUL93" s="3"/>
      <c r="MUM93" s="3"/>
      <c r="MUN93" s="3"/>
      <c r="MUO93" s="3"/>
      <c r="MUP93" s="3"/>
      <c r="MUQ93" s="3"/>
      <c r="MUR93" s="3"/>
      <c r="MUS93" s="3"/>
      <c r="MUT93" s="3"/>
      <c r="MUU93" s="3"/>
      <c r="MUV93" s="3"/>
      <c r="MUW93" s="3"/>
      <c r="MUX93" s="3"/>
      <c r="MUY93" s="3"/>
      <c r="MUZ93" s="3"/>
      <c r="MVA93" s="3"/>
      <c r="MVB93" s="3"/>
      <c r="MVC93" s="3"/>
      <c r="MVD93" s="3"/>
      <c r="MVE93" s="3"/>
      <c r="MVF93" s="3"/>
      <c r="MVG93" s="3"/>
      <c r="MVH93" s="3"/>
      <c r="MVI93" s="3"/>
      <c r="MVJ93" s="3"/>
      <c r="MVK93" s="3"/>
      <c r="MVL93" s="3"/>
      <c r="MVM93" s="3"/>
      <c r="MVN93" s="3"/>
      <c r="MVO93" s="3"/>
      <c r="MVP93" s="3"/>
      <c r="MVQ93" s="3"/>
      <c r="MVR93" s="3"/>
      <c r="MVS93" s="3"/>
      <c r="MVT93" s="3"/>
      <c r="MVU93" s="3"/>
      <c r="MVV93" s="3"/>
      <c r="MVW93" s="3"/>
      <c r="MVX93" s="3"/>
      <c r="MVY93" s="3"/>
      <c r="MVZ93" s="3"/>
      <c r="MWA93" s="3"/>
      <c r="MWB93" s="3"/>
      <c r="MWC93" s="3"/>
      <c r="MWD93" s="3"/>
      <c r="MWE93" s="3"/>
      <c r="MWF93" s="3"/>
      <c r="MWG93" s="3"/>
      <c r="MWH93" s="3"/>
      <c r="MWI93" s="3"/>
      <c r="MWJ93" s="3"/>
      <c r="MWK93" s="3"/>
      <c r="MWL93" s="3"/>
      <c r="MWM93" s="3"/>
      <c r="MWN93" s="3"/>
      <c r="MWO93" s="3"/>
      <c r="MWP93" s="3"/>
      <c r="MWQ93" s="3"/>
      <c r="MWR93" s="3"/>
      <c r="MWS93" s="3"/>
      <c r="MWT93" s="3"/>
      <c r="MWU93" s="3"/>
      <c r="MWV93" s="3"/>
      <c r="MWW93" s="3"/>
      <c r="MWX93" s="3"/>
      <c r="MWY93" s="3"/>
      <c r="MWZ93" s="3"/>
      <c r="MXA93" s="3"/>
      <c r="MXB93" s="3"/>
      <c r="MXC93" s="3"/>
      <c r="MXD93" s="3"/>
      <c r="MXE93" s="3"/>
      <c r="MXF93" s="3"/>
      <c r="MXG93" s="3"/>
      <c r="MXH93" s="3"/>
      <c r="MXI93" s="3"/>
      <c r="MXJ93" s="3"/>
      <c r="MXK93" s="3"/>
      <c r="MXL93" s="3"/>
      <c r="MXM93" s="3"/>
      <c r="MXN93" s="3"/>
      <c r="MXO93" s="3"/>
      <c r="MXP93" s="3"/>
      <c r="MXQ93" s="3"/>
      <c r="MXR93" s="3"/>
      <c r="MXS93" s="3"/>
      <c r="MXT93" s="3"/>
      <c r="MXU93" s="3"/>
      <c r="MXV93" s="3"/>
      <c r="MXW93" s="3"/>
      <c r="MXX93" s="3"/>
      <c r="MXY93" s="3"/>
      <c r="MXZ93" s="3"/>
      <c r="MYA93" s="3"/>
      <c r="MYB93" s="3"/>
      <c r="MYC93" s="3"/>
      <c r="MYD93" s="3"/>
      <c r="MYE93" s="3"/>
      <c r="MYF93" s="3"/>
      <c r="MYG93" s="3"/>
      <c r="MYH93" s="3"/>
      <c r="MYI93" s="3"/>
      <c r="MYJ93" s="3"/>
      <c r="MYK93" s="3"/>
      <c r="MYL93" s="3"/>
      <c r="MYM93" s="3"/>
      <c r="MYN93" s="3"/>
      <c r="MYO93" s="3"/>
      <c r="MYP93" s="3"/>
      <c r="MYQ93" s="3"/>
      <c r="MYR93" s="3"/>
      <c r="MYS93" s="3"/>
      <c r="MYT93" s="3"/>
      <c r="MYU93" s="3"/>
      <c r="MYV93" s="3"/>
      <c r="MYW93" s="3"/>
      <c r="MYX93" s="3"/>
      <c r="MYY93" s="3"/>
      <c r="MYZ93" s="3"/>
      <c r="MZA93" s="3"/>
      <c r="MZB93" s="3"/>
      <c r="MZC93" s="3"/>
      <c r="MZD93" s="3"/>
      <c r="MZE93" s="3"/>
      <c r="MZF93" s="3"/>
      <c r="MZG93" s="3"/>
      <c r="MZH93" s="3"/>
      <c r="MZI93" s="3"/>
      <c r="MZJ93" s="3"/>
      <c r="MZK93" s="3"/>
      <c r="MZL93" s="3"/>
      <c r="MZM93" s="3"/>
      <c r="MZN93" s="3"/>
      <c r="MZO93" s="3"/>
      <c r="MZP93" s="3"/>
      <c r="MZQ93" s="3"/>
      <c r="MZR93" s="3"/>
      <c r="MZS93" s="3"/>
      <c r="MZT93" s="3"/>
      <c r="MZU93" s="3"/>
      <c r="MZV93" s="3"/>
      <c r="MZW93" s="3"/>
      <c r="MZX93" s="3"/>
      <c r="MZY93" s="3"/>
      <c r="MZZ93" s="3"/>
      <c r="NAA93" s="3"/>
      <c r="NAB93" s="3"/>
      <c r="NAC93" s="3"/>
      <c r="NAD93" s="3"/>
      <c r="NAE93" s="3"/>
      <c r="NAF93" s="3"/>
      <c r="NAG93" s="3"/>
      <c r="NAH93" s="3"/>
      <c r="NAI93" s="3"/>
      <c r="NAJ93" s="3"/>
      <c r="NAK93" s="3"/>
      <c r="NAL93" s="3"/>
      <c r="NAM93" s="3"/>
      <c r="NAN93" s="3"/>
      <c r="NAO93" s="3"/>
      <c r="NAP93" s="3"/>
      <c r="NAQ93" s="3"/>
      <c r="NAR93" s="3"/>
      <c r="NAS93" s="3"/>
      <c r="NAT93" s="3"/>
      <c r="NAU93" s="3"/>
      <c r="NAV93" s="3"/>
      <c r="NAW93" s="3"/>
      <c r="NAX93" s="3"/>
      <c r="NAY93" s="3"/>
      <c r="NAZ93" s="3"/>
      <c r="NBA93" s="3"/>
      <c r="NBB93" s="3"/>
      <c r="NBC93" s="3"/>
      <c r="NBD93" s="3"/>
      <c r="NBE93" s="3"/>
      <c r="NBF93" s="3"/>
      <c r="NBG93" s="3"/>
      <c r="NBH93" s="3"/>
      <c r="NBI93" s="3"/>
      <c r="NBJ93" s="3"/>
      <c r="NBK93" s="3"/>
      <c r="NBL93" s="3"/>
      <c r="NBM93" s="3"/>
      <c r="NBN93" s="3"/>
      <c r="NBO93" s="3"/>
      <c r="NBP93" s="3"/>
      <c r="NBQ93" s="3"/>
      <c r="NBR93" s="3"/>
      <c r="NBS93" s="3"/>
      <c r="NBT93" s="3"/>
      <c r="NBU93" s="3"/>
      <c r="NBV93" s="3"/>
      <c r="NBW93" s="3"/>
      <c r="NBX93" s="3"/>
      <c r="NBY93" s="3"/>
      <c r="NBZ93" s="3"/>
      <c r="NCA93" s="3"/>
      <c r="NCB93" s="3"/>
      <c r="NCC93" s="3"/>
      <c r="NCD93" s="3"/>
      <c r="NCE93" s="3"/>
      <c r="NCF93" s="3"/>
      <c r="NCG93" s="3"/>
      <c r="NCH93" s="3"/>
      <c r="NCI93" s="3"/>
      <c r="NCJ93" s="3"/>
      <c r="NCK93" s="3"/>
      <c r="NCL93" s="3"/>
      <c r="NCM93" s="3"/>
      <c r="NCN93" s="3"/>
      <c r="NCO93" s="3"/>
      <c r="NCP93" s="3"/>
      <c r="NCQ93" s="3"/>
      <c r="NCR93" s="3"/>
      <c r="NCS93" s="3"/>
      <c r="NCT93" s="3"/>
      <c r="NCU93" s="3"/>
      <c r="NCV93" s="3"/>
      <c r="NCW93" s="3"/>
      <c r="NCX93" s="3"/>
      <c r="NCY93" s="3"/>
      <c r="NCZ93" s="3"/>
      <c r="NDA93" s="3"/>
      <c r="NDB93" s="3"/>
      <c r="NDC93" s="3"/>
      <c r="NDD93" s="3"/>
      <c r="NDE93" s="3"/>
      <c r="NDF93" s="3"/>
      <c r="NDG93" s="3"/>
      <c r="NDH93" s="3"/>
      <c r="NDI93" s="3"/>
      <c r="NDJ93" s="3"/>
      <c r="NDK93" s="3"/>
      <c r="NDL93" s="3"/>
      <c r="NDM93" s="3"/>
      <c r="NDN93" s="3"/>
      <c r="NDO93" s="3"/>
      <c r="NDP93" s="3"/>
      <c r="NDQ93" s="3"/>
      <c r="NDR93" s="3"/>
      <c r="NDS93" s="3"/>
      <c r="NDT93" s="3"/>
      <c r="NDU93" s="3"/>
      <c r="NDV93" s="3"/>
      <c r="NDW93" s="3"/>
      <c r="NDX93" s="3"/>
      <c r="NDY93" s="3"/>
      <c r="NDZ93" s="3"/>
      <c r="NEA93" s="3"/>
      <c r="NEB93" s="3"/>
      <c r="NEC93" s="3"/>
      <c r="NED93" s="3"/>
      <c r="NEE93" s="3"/>
      <c r="NEF93" s="3"/>
      <c r="NEG93" s="3"/>
      <c r="NEH93" s="3"/>
      <c r="NEI93" s="3"/>
      <c r="NEJ93" s="3"/>
      <c r="NEK93" s="3"/>
      <c r="NEL93" s="3"/>
      <c r="NEM93" s="3"/>
      <c r="NEN93" s="3"/>
      <c r="NEO93" s="3"/>
      <c r="NEP93" s="3"/>
      <c r="NEQ93" s="3"/>
      <c r="NER93" s="3"/>
      <c r="NES93" s="3"/>
      <c r="NET93" s="3"/>
      <c r="NEU93" s="3"/>
      <c r="NEV93" s="3"/>
      <c r="NEW93" s="3"/>
      <c r="NEX93" s="3"/>
      <c r="NEY93" s="3"/>
      <c r="NEZ93" s="3"/>
      <c r="NFA93" s="3"/>
      <c r="NFB93" s="3"/>
      <c r="NFC93" s="3"/>
      <c r="NFD93" s="3"/>
      <c r="NFE93" s="3"/>
      <c r="NFF93" s="3"/>
      <c r="NFG93" s="3"/>
      <c r="NFH93" s="3"/>
      <c r="NFI93" s="3"/>
      <c r="NFJ93" s="3"/>
      <c r="NFK93" s="3"/>
      <c r="NFL93" s="3"/>
      <c r="NFM93" s="3"/>
      <c r="NFN93" s="3"/>
      <c r="NFO93" s="3"/>
      <c r="NFP93" s="3"/>
      <c r="NFQ93" s="3"/>
      <c r="NFR93" s="3"/>
      <c r="NFS93" s="3"/>
      <c r="NFT93" s="3"/>
      <c r="NFU93" s="3"/>
      <c r="NFV93" s="3"/>
      <c r="NFW93" s="3"/>
      <c r="NFX93" s="3"/>
      <c r="NFY93" s="3"/>
      <c r="NFZ93" s="3"/>
      <c r="NGA93" s="3"/>
      <c r="NGB93" s="3"/>
      <c r="NGC93" s="3"/>
      <c r="NGD93" s="3"/>
      <c r="NGE93" s="3"/>
      <c r="NGF93" s="3"/>
      <c r="NGG93" s="3"/>
      <c r="NGH93" s="3"/>
      <c r="NGI93" s="3"/>
      <c r="NGJ93" s="3"/>
      <c r="NGK93" s="3"/>
      <c r="NGL93" s="3"/>
      <c r="NGM93" s="3"/>
      <c r="NGN93" s="3"/>
      <c r="NGO93" s="3"/>
      <c r="NGP93" s="3"/>
      <c r="NGQ93" s="3"/>
      <c r="NGR93" s="3"/>
      <c r="NGS93" s="3"/>
      <c r="NGT93" s="3"/>
      <c r="NGU93" s="3"/>
      <c r="NGV93" s="3"/>
      <c r="NGW93" s="3"/>
      <c r="NGX93" s="3"/>
      <c r="NGY93" s="3"/>
      <c r="NGZ93" s="3"/>
      <c r="NHA93" s="3"/>
      <c r="NHB93" s="3"/>
      <c r="NHC93" s="3"/>
      <c r="NHD93" s="3"/>
      <c r="NHE93" s="3"/>
      <c r="NHF93" s="3"/>
      <c r="NHG93" s="3"/>
      <c r="NHH93" s="3"/>
      <c r="NHI93" s="3"/>
      <c r="NHJ93" s="3"/>
      <c r="NHK93" s="3"/>
      <c r="NHL93" s="3"/>
      <c r="NHM93" s="3"/>
      <c r="NHN93" s="3"/>
      <c r="NHO93" s="3"/>
      <c r="NHP93" s="3"/>
      <c r="NHQ93" s="3"/>
      <c r="NHR93" s="3"/>
      <c r="NHS93" s="3"/>
      <c r="NHT93" s="3"/>
      <c r="NHU93" s="3"/>
      <c r="NHV93" s="3"/>
      <c r="NHW93" s="3"/>
      <c r="NHX93" s="3"/>
      <c r="NHY93" s="3"/>
      <c r="NHZ93" s="3"/>
      <c r="NIA93" s="3"/>
      <c r="NIB93" s="3"/>
      <c r="NIC93" s="3"/>
      <c r="NID93" s="3"/>
      <c r="NIE93" s="3"/>
      <c r="NIF93" s="3"/>
      <c r="NIG93" s="3"/>
      <c r="NIH93" s="3"/>
      <c r="NII93" s="3"/>
      <c r="NIJ93" s="3"/>
      <c r="NIK93" s="3"/>
      <c r="NIL93" s="3"/>
      <c r="NIM93" s="3"/>
      <c r="NIN93" s="3"/>
      <c r="NIO93" s="3"/>
      <c r="NIP93" s="3"/>
      <c r="NIQ93" s="3"/>
      <c r="NIR93" s="3"/>
      <c r="NIS93" s="3"/>
      <c r="NIT93" s="3"/>
      <c r="NIU93" s="3"/>
      <c r="NIV93" s="3"/>
      <c r="NIW93" s="3"/>
      <c r="NIX93" s="3"/>
      <c r="NIY93" s="3"/>
      <c r="NIZ93" s="3"/>
      <c r="NJA93" s="3"/>
      <c r="NJB93" s="3"/>
      <c r="NJC93" s="3"/>
      <c r="NJD93" s="3"/>
      <c r="NJE93" s="3"/>
      <c r="NJF93" s="3"/>
      <c r="NJG93" s="3"/>
      <c r="NJH93" s="3"/>
      <c r="NJI93" s="3"/>
      <c r="NJJ93" s="3"/>
      <c r="NJK93" s="3"/>
      <c r="NJL93" s="3"/>
      <c r="NJM93" s="3"/>
      <c r="NJN93" s="3"/>
      <c r="NJO93" s="3"/>
      <c r="NJP93" s="3"/>
      <c r="NJQ93" s="3"/>
      <c r="NJR93" s="3"/>
      <c r="NJS93" s="3"/>
      <c r="NJT93" s="3"/>
      <c r="NJU93" s="3"/>
      <c r="NJV93" s="3"/>
      <c r="NJW93" s="3"/>
      <c r="NJX93" s="3"/>
      <c r="NJY93" s="3"/>
      <c r="NJZ93" s="3"/>
      <c r="NKA93" s="3"/>
      <c r="NKB93" s="3"/>
      <c r="NKC93" s="3"/>
      <c r="NKD93" s="3"/>
      <c r="NKE93" s="3"/>
      <c r="NKF93" s="3"/>
      <c r="NKG93" s="3"/>
      <c r="NKH93" s="3"/>
      <c r="NKI93" s="3"/>
      <c r="NKJ93" s="3"/>
      <c r="NKK93" s="3"/>
      <c r="NKL93" s="3"/>
      <c r="NKM93" s="3"/>
      <c r="NKN93" s="3"/>
      <c r="NKO93" s="3"/>
      <c r="NKP93" s="3"/>
      <c r="NKQ93" s="3"/>
      <c r="NKR93" s="3"/>
      <c r="NKS93" s="3"/>
      <c r="NKT93" s="3"/>
      <c r="NKU93" s="3"/>
      <c r="NKV93" s="3"/>
      <c r="NKW93" s="3"/>
      <c r="NKX93" s="3"/>
      <c r="NKY93" s="3"/>
      <c r="NKZ93" s="3"/>
      <c r="NLA93" s="3"/>
      <c r="NLB93" s="3"/>
      <c r="NLC93" s="3"/>
      <c r="NLD93" s="3"/>
      <c r="NLE93" s="3"/>
      <c r="NLF93" s="3"/>
      <c r="NLG93" s="3"/>
      <c r="NLH93" s="3"/>
      <c r="NLI93" s="3"/>
      <c r="NLJ93" s="3"/>
      <c r="NLK93" s="3"/>
      <c r="NLL93" s="3"/>
      <c r="NLM93" s="3"/>
      <c r="NLN93" s="3"/>
      <c r="NLO93" s="3"/>
      <c r="NLP93" s="3"/>
      <c r="NLQ93" s="3"/>
      <c r="NLR93" s="3"/>
      <c r="NLS93" s="3"/>
      <c r="NLT93" s="3"/>
      <c r="NLU93" s="3"/>
      <c r="NLV93" s="3"/>
      <c r="NLW93" s="3"/>
      <c r="NLX93" s="3"/>
      <c r="NLY93" s="3"/>
      <c r="NLZ93" s="3"/>
      <c r="NMA93" s="3"/>
      <c r="NMB93" s="3"/>
      <c r="NMC93" s="3"/>
      <c r="NMD93" s="3"/>
      <c r="NME93" s="3"/>
      <c r="NMF93" s="3"/>
      <c r="NMG93" s="3"/>
      <c r="NMH93" s="3"/>
      <c r="NMI93" s="3"/>
      <c r="NMJ93" s="3"/>
      <c r="NMK93" s="3"/>
      <c r="NML93" s="3"/>
      <c r="NMM93" s="3"/>
      <c r="NMN93" s="3"/>
      <c r="NMO93" s="3"/>
      <c r="NMP93" s="3"/>
      <c r="NMQ93" s="3"/>
      <c r="NMR93" s="3"/>
      <c r="NMS93" s="3"/>
      <c r="NMT93" s="3"/>
      <c r="NMU93" s="3"/>
      <c r="NMV93" s="3"/>
      <c r="NMW93" s="3"/>
      <c r="NMX93" s="3"/>
      <c r="NMY93" s="3"/>
      <c r="NMZ93" s="3"/>
      <c r="NNA93" s="3"/>
      <c r="NNB93" s="3"/>
      <c r="NNC93" s="3"/>
      <c r="NND93" s="3"/>
      <c r="NNE93" s="3"/>
      <c r="NNF93" s="3"/>
      <c r="NNG93" s="3"/>
      <c r="NNH93" s="3"/>
      <c r="NNI93" s="3"/>
      <c r="NNJ93" s="3"/>
      <c r="NNK93" s="3"/>
      <c r="NNL93" s="3"/>
      <c r="NNM93" s="3"/>
      <c r="NNN93" s="3"/>
      <c r="NNO93" s="3"/>
      <c r="NNP93" s="3"/>
      <c r="NNQ93" s="3"/>
      <c r="NNR93" s="3"/>
      <c r="NNS93" s="3"/>
      <c r="NNT93" s="3"/>
      <c r="NNU93" s="3"/>
      <c r="NNV93" s="3"/>
      <c r="NNW93" s="3"/>
      <c r="NNX93" s="3"/>
      <c r="NNY93" s="3"/>
      <c r="NNZ93" s="3"/>
      <c r="NOA93" s="3"/>
      <c r="NOB93" s="3"/>
      <c r="NOC93" s="3"/>
      <c r="NOD93" s="3"/>
      <c r="NOE93" s="3"/>
      <c r="NOF93" s="3"/>
      <c r="NOG93" s="3"/>
      <c r="NOH93" s="3"/>
      <c r="NOI93" s="3"/>
      <c r="NOJ93" s="3"/>
      <c r="NOK93" s="3"/>
      <c r="NOL93" s="3"/>
      <c r="NOM93" s="3"/>
      <c r="NON93" s="3"/>
      <c r="NOO93" s="3"/>
      <c r="NOP93" s="3"/>
      <c r="NOQ93" s="3"/>
      <c r="NOR93" s="3"/>
      <c r="NOS93" s="3"/>
      <c r="NOT93" s="3"/>
      <c r="NOU93" s="3"/>
      <c r="NOV93" s="3"/>
      <c r="NOW93" s="3"/>
      <c r="NOX93" s="3"/>
      <c r="NOY93" s="3"/>
      <c r="NOZ93" s="3"/>
      <c r="NPA93" s="3"/>
      <c r="NPB93" s="3"/>
      <c r="NPC93" s="3"/>
      <c r="NPD93" s="3"/>
      <c r="NPE93" s="3"/>
      <c r="NPF93" s="3"/>
      <c r="NPG93" s="3"/>
      <c r="NPH93" s="3"/>
      <c r="NPI93" s="3"/>
      <c r="NPJ93" s="3"/>
      <c r="NPK93" s="3"/>
      <c r="NPL93" s="3"/>
      <c r="NPM93" s="3"/>
      <c r="NPN93" s="3"/>
      <c r="NPO93" s="3"/>
      <c r="NPP93" s="3"/>
      <c r="NPQ93" s="3"/>
      <c r="NPR93" s="3"/>
      <c r="NPS93" s="3"/>
      <c r="NPT93" s="3"/>
      <c r="NPU93" s="3"/>
      <c r="NPV93" s="3"/>
      <c r="NPW93" s="3"/>
      <c r="NPX93" s="3"/>
      <c r="NPY93" s="3"/>
      <c r="NPZ93" s="3"/>
      <c r="NQA93" s="3"/>
      <c r="NQB93" s="3"/>
      <c r="NQC93" s="3"/>
      <c r="NQD93" s="3"/>
      <c r="NQE93" s="3"/>
      <c r="NQF93" s="3"/>
      <c r="NQG93" s="3"/>
      <c r="NQH93" s="3"/>
      <c r="NQI93" s="3"/>
      <c r="NQJ93" s="3"/>
      <c r="NQK93" s="3"/>
      <c r="NQL93" s="3"/>
      <c r="NQM93" s="3"/>
      <c r="NQN93" s="3"/>
      <c r="NQO93" s="3"/>
      <c r="NQP93" s="3"/>
      <c r="NQQ93" s="3"/>
      <c r="NQR93" s="3"/>
      <c r="NQS93" s="3"/>
      <c r="NQT93" s="3"/>
      <c r="NQU93" s="3"/>
      <c r="NQV93" s="3"/>
      <c r="NQW93" s="3"/>
      <c r="NQX93" s="3"/>
      <c r="NQY93" s="3"/>
      <c r="NQZ93" s="3"/>
      <c r="NRA93" s="3"/>
      <c r="NRB93" s="3"/>
      <c r="NRC93" s="3"/>
      <c r="NRD93" s="3"/>
      <c r="NRE93" s="3"/>
      <c r="NRF93" s="3"/>
      <c r="NRG93" s="3"/>
      <c r="NRH93" s="3"/>
      <c r="NRI93" s="3"/>
      <c r="NRJ93" s="3"/>
      <c r="NRK93" s="3"/>
      <c r="NRL93" s="3"/>
      <c r="NRM93" s="3"/>
      <c r="NRN93" s="3"/>
      <c r="NRO93" s="3"/>
      <c r="NRP93" s="3"/>
      <c r="NRQ93" s="3"/>
      <c r="NRR93" s="3"/>
      <c r="NRS93" s="3"/>
      <c r="NRT93" s="3"/>
      <c r="NRU93" s="3"/>
      <c r="NRV93" s="3"/>
      <c r="NRW93" s="3"/>
      <c r="NRX93" s="3"/>
      <c r="NRY93" s="3"/>
      <c r="NRZ93" s="3"/>
      <c r="NSA93" s="3"/>
      <c r="NSB93" s="3"/>
      <c r="NSC93" s="3"/>
      <c r="NSD93" s="3"/>
      <c r="NSE93" s="3"/>
      <c r="NSF93" s="3"/>
      <c r="NSG93" s="3"/>
      <c r="NSH93" s="3"/>
      <c r="NSI93" s="3"/>
      <c r="NSJ93" s="3"/>
      <c r="NSK93" s="3"/>
      <c r="NSL93" s="3"/>
      <c r="NSM93" s="3"/>
      <c r="NSN93" s="3"/>
      <c r="NSO93" s="3"/>
      <c r="NSP93" s="3"/>
      <c r="NSQ93" s="3"/>
      <c r="NSR93" s="3"/>
      <c r="NSS93" s="3"/>
      <c r="NST93" s="3"/>
      <c r="NSU93" s="3"/>
      <c r="NSV93" s="3"/>
      <c r="NSW93" s="3"/>
      <c r="NSX93" s="3"/>
      <c r="NSY93" s="3"/>
      <c r="NSZ93" s="3"/>
      <c r="NTA93" s="3"/>
      <c r="NTB93" s="3"/>
      <c r="NTC93" s="3"/>
      <c r="NTD93" s="3"/>
      <c r="NTE93" s="3"/>
      <c r="NTF93" s="3"/>
      <c r="NTG93" s="3"/>
      <c r="NTH93" s="3"/>
      <c r="NTI93" s="3"/>
      <c r="NTJ93" s="3"/>
      <c r="NTK93" s="3"/>
      <c r="NTL93" s="3"/>
      <c r="NTM93" s="3"/>
      <c r="NTN93" s="3"/>
      <c r="NTO93" s="3"/>
      <c r="NTP93" s="3"/>
      <c r="NTQ93" s="3"/>
      <c r="NTR93" s="3"/>
      <c r="NTS93" s="3"/>
      <c r="NTT93" s="3"/>
      <c r="NTU93" s="3"/>
      <c r="NTV93" s="3"/>
      <c r="NTW93" s="3"/>
      <c r="NTX93" s="3"/>
      <c r="NTY93" s="3"/>
      <c r="NTZ93" s="3"/>
      <c r="NUA93" s="3"/>
      <c r="NUB93" s="3"/>
      <c r="NUC93" s="3"/>
      <c r="NUD93" s="3"/>
      <c r="NUE93" s="3"/>
      <c r="NUF93" s="3"/>
      <c r="NUG93" s="3"/>
      <c r="NUH93" s="3"/>
      <c r="NUI93" s="3"/>
      <c r="NUJ93" s="3"/>
      <c r="NUK93" s="3"/>
      <c r="NUL93" s="3"/>
      <c r="NUM93" s="3"/>
      <c r="NUN93" s="3"/>
      <c r="NUO93" s="3"/>
      <c r="NUP93" s="3"/>
      <c r="NUQ93" s="3"/>
      <c r="NUR93" s="3"/>
      <c r="NUS93" s="3"/>
      <c r="NUT93" s="3"/>
      <c r="NUU93" s="3"/>
      <c r="NUV93" s="3"/>
      <c r="NUW93" s="3"/>
      <c r="NUX93" s="3"/>
      <c r="NUY93" s="3"/>
      <c r="NUZ93" s="3"/>
      <c r="NVA93" s="3"/>
      <c r="NVB93" s="3"/>
      <c r="NVC93" s="3"/>
      <c r="NVD93" s="3"/>
      <c r="NVE93" s="3"/>
      <c r="NVF93" s="3"/>
      <c r="NVG93" s="3"/>
      <c r="NVH93" s="3"/>
      <c r="NVI93" s="3"/>
      <c r="NVJ93" s="3"/>
      <c r="NVK93" s="3"/>
      <c r="NVL93" s="3"/>
      <c r="NVM93" s="3"/>
      <c r="NVN93" s="3"/>
      <c r="NVO93" s="3"/>
      <c r="NVP93" s="3"/>
      <c r="NVQ93" s="3"/>
      <c r="NVR93" s="3"/>
      <c r="NVS93" s="3"/>
      <c r="NVT93" s="3"/>
      <c r="NVU93" s="3"/>
      <c r="NVV93" s="3"/>
      <c r="NVW93" s="3"/>
      <c r="NVX93" s="3"/>
      <c r="NVY93" s="3"/>
      <c r="NVZ93" s="3"/>
      <c r="NWA93" s="3"/>
      <c r="NWB93" s="3"/>
      <c r="NWC93" s="3"/>
      <c r="NWD93" s="3"/>
      <c r="NWE93" s="3"/>
      <c r="NWF93" s="3"/>
      <c r="NWG93" s="3"/>
      <c r="NWH93" s="3"/>
      <c r="NWI93" s="3"/>
      <c r="NWJ93" s="3"/>
      <c r="NWK93" s="3"/>
      <c r="NWL93" s="3"/>
      <c r="NWM93" s="3"/>
      <c r="NWN93" s="3"/>
      <c r="NWO93" s="3"/>
      <c r="NWP93" s="3"/>
      <c r="NWQ93" s="3"/>
      <c r="NWR93" s="3"/>
      <c r="NWS93" s="3"/>
      <c r="NWT93" s="3"/>
      <c r="NWU93" s="3"/>
      <c r="NWV93" s="3"/>
      <c r="NWW93" s="3"/>
      <c r="NWX93" s="3"/>
      <c r="NWY93" s="3"/>
      <c r="NWZ93" s="3"/>
      <c r="NXA93" s="3"/>
      <c r="NXB93" s="3"/>
      <c r="NXC93" s="3"/>
      <c r="NXD93" s="3"/>
      <c r="NXE93" s="3"/>
      <c r="NXF93" s="3"/>
      <c r="NXG93" s="3"/>
      <c r="NXH93" s="3"/>
      <c r="NXI93" s="3"/>
      <c r="NXJ93" s="3"/>
      <c r="NXK93" s="3"/>
      <c r="NXL93" s="3"/>
      <c r="NXM93" s="3"/>
      <c r="NXN93" s="3"/>
      <c r="NXO93" s="3"/>
      <c r="NXP93" s="3"/>
      <c r="NXQ93" s="3"/>
      <c r="NXR93" s="3"/>
      <c r="NXS93" s="3"/>
      <c r="NXT93" s="3"/>
      <c r="NXU93" s="3"/>
      <c r="NXV93" s="3"/>
      <c r="NXW93" s="3"/>
      <c r="NXX93" s="3"/>
      <c r="NXY93" s="3"/>
      <c r="NXZ93" s="3"/>
      <c r="NYA93" s="3"/>
      <c r="NYB93" s="3"/>
      <c r="NYC93" s="3"/>
      <c r="NYD93" s="3"/>
      <c r="NYE93" s="3"/>
      <c r="NYF93" s="3"/>
      <c r="NYG93" s="3"/>
      <c r="NYH93" s="3"/>
      <c r="NYI93" s="3"/>
      <c r="NYJ93" s="3"/>
      <c r="NYK93" s="3"/>
      <c r="NYL93" s="3"/>
      <c r="NYM93" s="3"/>
      <c r="NYN93" s="3"/>
      <c r="NYO93" s="3"/>
      <c r="NYP93" s="3"/>
      <c r="NYQ93" s="3"/>
      <c r="NYR93" s="3"/>
      <c r="NYS93" s="3"/>
      <c r="NYT93" s="3"/>
      <c r="NYU93" s="3"/>
      <c r="NYV93" s="3"/>
      <c r="NYW93" s="3"/>
      <c r="NYX93" s="3"/>
      <c r="NYY93" s="3"/>
      <c r="NYZ93" s="3"/>
      <c r="NZA93" s="3"/>
      <c r="NZB93" s="3"/>
      <c r="NZC93" s="3"/>
      <c r="NZD93" s="3"/>
      <c r="NZE93" s="3"/>
      <c r="NZF93" s="3"/>
      <c r="NZG93" s="3"/>
      <c r="NZH93" s="3"/>
      <c r="NZI93" s="3"/>
      <c r="NZJ93" s="3"/>
      <c r="NZK93" s="3"/>
      <c r="NZL93" s="3"/>
      <c r="NZM93" s="3"/>
      <c r="NZN93" s="3"/>
      <c r="NZO93" s="3"/>
      <c r="NZP93" s="3"/>
      <c r="NZQ93" s="3"/>
      <c r="NZR93" s="3"/>
      <c r="NZS93" s="3"/>
      <c r="NZT93" s="3"/>
      <c r="NZU93" s="3"/>
      <c r="NZV93" s="3"/>
      <c r="NZW93" s="3"/>
      <c r="NZX93" s="3"/>
      <c r="NZY93" s="3"/>
      <c r="NZZ93" s="3"/>
      <c r="OAA93" s="3"/>
      <c r="OAB93" s="3"/>
      <c r="OAC93" s="3"/>
      <c r="OAD93" s="3"/>
      <c r="OAE93" s="3"/>
      <c r="OAF93" s="3"/>
      <c r="OAG93" s="3"/>
      <c r="OAH93" s="3"/>
      <c r="OAI93" s="3"/>
      <c r="OAJ93" s="3"/>
      <c r="OAK93" s="3"/>
      <c r="OAL93" s="3"/>
      <c r="OAM93" s="3"/>
      <c r="OAN93" s="3"/>
      <c r="OAO93" s="3"/>
      <c r="OAP93" s="3"/>
      <c r="OAQ93" s="3"/>
      <c r="OAR93" s="3"/>
      <c r="OAS93" s="3"/>
      <c r="OAT93" s="3"/>
      <c r="OAU93" s="3"/>
      <c r="OAV93" s="3"/>
      <c r="OAW93" s="3"/>
      <c r="OAX93" s="3"/>
      <c r="OAY93" s="3"/>
      <c r="OAZ93" s="3"/>
      <c r="OBA93" s="3"/>
      <c r="OBB93" s="3"/>
      <c r="OBC93" s="3"/>
      <c r="OBD93" s="3"/>
      <c r="OBE93" s="3"/>
      <c r="OBF93" s="3"/>
      <c r="OBG93" s="3"/>
      <c r="OBH93" s="3"/>
      <c r="OBI93" s="3"/>
      <c r="OBJ93" s="3"/>
      <c r="OBK93" s="3"/>
      <c r="OBL93" s="3"/>
      <c r="OBM93" s="3"/>
      <c r="OBN93" s="3"/>
      <c r="OBO93" s="3"/>
      <c r="OBP93" s="3"/>
      <c r="OBQ93" s="3"/>
      <c r="OBR93" s="3"/>
      <c r="OBS93" s="3"/>
      <c r="OBT93" s="3"/>
      <c r="OBU93" s="3"/>
      <c r="OBV93" s="3"/>
      <c r="OBW93" s="3"/>
      <c r="OBX93" s="3"/>
      <c r="OBY93" s="3"/>
      <c r="OBZ93" s="3"/>
      <c r="OCA93" s="3"/>
      <c r="OCB93" s="3"/>
      <c r="OCC93" s="3"/>
      <c r="OCD93" s="3"/>
      <c r="OCE93" s="3"/>
      <c r="OCF93" s="3"/>
      <c r="OCG93" s="3"/>
      <c r="OCH93" s="3"/>
      <c r="OCI93" s="3"/>
      <c r="OCJ93" s="3"/>
      <c r="OCK93" s="3"/>
      <c r="OCL93" s="3"/>
      <c r="OCM93" s="3"/>
      <c r="OCN93" s="3"/>
      <c r="OCO93" s="3"/>
      <c r="OCP93" s="3"/>
      <c r="OCQ93" s="3"/>
      <c r="OCR93" s="3"/>
      <c r="OCS93" s="3"/>
      <c r="OCT93" s="3"/>
      <c r="OCU93" s="3"/>
      <c r="OCV93" s="3"/>
      <c r="OCW93" s="3"/>
      <c r="OCX93" s="3"/>
      <c r="OCY93" s="3"/>
      <c r="OCZ93" s="3"/>
      <c r="ODA93" s="3"/>
      <c r="ODB93" s="3"/>
      <c r="ODC93" s="3"/>
      <c r="ODD93" s="3"/>
      <c r="ODE93" s="3"/>
      <c r="ODF93" s="3"/>
      <c r="ODG93" s="3"/>
      <c r="ODH93" s="3"/>
      <c r="ODI93" s="3"/>
      <c r="ODJ93" s="3"/>
      <c r="ODK93" s="3"/>
      <c r="ODL93" s="3"/>
      <c r="ODM93" s="3"/>
      <c r="ODN93" s="3"/>
      <c r="ODO93" s="3"/>
      <c r="ODP93" s="3"/>
      <c r="ODQ93" s="3"/>
      <c r="ODR93" s="3"/>
      <c r="ODS93" s="3"/>
      <c r="ODT93" s="3"/>
      <c r="ODU93" s="3"/>
      <c r="ODV93" s="3"/>
      <c r="ODW93" s="3"/>
      <c r="ODX93" s="3"/>
      <c r="ODY93" s="3"/>
      <c r="ODZ93" s="3"/>
      <c r="OEA93" s="3"/>
      <c r="OEB93" s="3"/>
      <c r="OEC93" s="3"/>
      <c r="OED93" s="3"/>
      <c r="OEE93" s="3"/>
      <c r="OEF93" s="3"/>
      <c r="OEG93" s="3"/>
      <c r="OEH93" s="3"/>
      <c r="OEI93" s="3"/>
      <c r="OEJ93" s="3"/>
      <c r="OEK93" s="3"/>
      <c r="OEL93" s="3"/>
      <c r="OEM93" s="3"/>
      <c r="OEN93" s="3"/>
      <c r="OEO93" s="3"/>
      <c r="OEP93" s="3"/>
      <c r="OEQ93" s="3"/>
      <c r="OER93" s="3"/>
      <c r="OES93" s="3"/>
      <c r="OET93" s="3"/>
      <c r="OEU93" s="3"/>
      <c r="OEV93" s="3"/>
      <c r="OEW93" s="3"/>
      <c r="OEX93" s="3"/>
      <c r="OEY93" s="3"/>
      <c r="OEZ93" s="3"/>
      <c r="OFA93" s="3"/>
      <c r="OFB93" s="3"/>
      <c r="OFC93" s="3"/>
      <c r="OFD93" s="3"/>
      <c r="OFE93" s="3"/>
      <c r="OFF93" s="3"/>
      <c r="OFG93" s="3"/>
      <c r="OFH93" s="3"/>
      <c r="OFI93" s="3"/>
      <c r="OFJ93" s="3"/>
      <c r="OFK93" s="3"/>
      <c r="OFL93" s="3"/>
      <c r="OFM93" s="3"/>
      <c r="OFN93" s="3"/>
      <c r="OFO93" s="3"/>
      <c r="OFP93" s="3"/>
      <c r="OFQ93" s="3"/>
      <c r="OFR93" s="3"/>
      <c r="OFS93" s="3"/>
      <c r="OFT93" s="3"/>
      <c r="OFU93" s="3"/>
      <c r="OFV93" s="3"/>
      <c r="OFW93" s="3"/>
      <c r="OFX93" s="3"/>
      <c r="OFY93" s="3"/>
      <c r="OFZ93" s="3"/>
      <c r="OGA93" s="3"/>
      <c r="OGB93" s="3"/>
      <c r="OGC93" s="3"/>
      <c r="OGD93" s="3"/>
      <c r="OGE93" s="3"/>
      <c r="OGF93" s="3"/>
      <c r="OGG93" s="3"/>
      <c r="OGH93" s="3"/>
      <c r="OGI93" s="3"/>
      <c r="OGJ93" s="3"/>
      <c r="OGK93" s="3"/>
      <c r="OGL93" s="3"/>
      <c r="OGM93" s="3"/>
      <c r="OGN93" s="3"/>
      <c r="OGO93" s="3"/>
      <c r="OGP93" s="3"/>
      <c r="OGQ93" s="3"/>
      <c r="OGR93" s="3"/>
      <c r="OGS93" s="3"/>
      <c r="OGT93" s="3"/>
      <c r="OGU93" s="3"/>
      <c r="OGV93" s="3"/>
      <c r="OGW93" s="3"/>
      <c r="OGX93" s="3"/>
      <c r="OGY93" s="3"/>
      <c r="OGZ93" s="3"/>
      <c r="OHA93" s="3"/>
      <c r="OHB93" s="3"/>
      <c r="OHC93" s="3"/>
      <c r="OHD93" s="3"/>
      <c r="OHE93" s="3"/>
      <c r="OHF93" s="3"/>
      <c r="OHG93" s="3"/>
      <c r="OHH93" s="3"/>
      <c r="OHI93" s="3"/>
      <c r="OHJ93" s="3"/>
      <c r="OHK93" s="3"/>
      <c r="OHL93" s="3"/>
      <c r="OHM93" s="3"/>
      <c r="OHN93" s="3"/>
      <c r="OHO93" s="3"/>
      <c r="OHP93" s="3"/>
      <c r="OHQ93" s="3"/>
      <c r="OHR93" s="3"/>
      <c r="OHS93" s="3"/>
      <c r="OHT93" s="3"/>
      <c r="OHU93" s="3"/>
      <c r="OHV93" s="3"/>
      <c r="OHW93" s="3"/>
      <c r="OHX93" s="3"/>
      <c r="OHY93" s="3"/>
      <c r="OHZ93" s="3"/>
      <c r="OIA93" s="3"/>
      <c r="OIB93" s="3"/>
      <c r="OIC93" s="3"/>
      <c r="OID93" s="3"/>
      <c r="OIE93" s="3"/>
      <c r="OIF93" s="3"/>
      <c r="OIG93" s="3"/>
      <c r="OIH93" s="3"/>
      <c r="OII93" s="3"/>
      <c r="OIJ93" s="3"/>
      <c r="OIK93" s="3"/>
      <c r="OIL93" s="3"/>
      <c r="OIM93" s="3"/>
      <c r="OIN93" s="3"/>
      <c r="OIO93" s="3"/>
      <c r="OIP93" s="3"/>
      <c r="OIQ93" s="3"/>
      <c r="OIR93" s="3"/>
      <c r="OIS93" s="3"/>
      <c r="OIT93" s="3"/>
      <c r="OIU93" s="3"/>
      <c r="OIV93" s="3"/>
      <c r="OIW93" s="3"/>
      <c r="OIX93" s="3"/>
      <c r="OIY93" s="3"/>
      <c r="OIZ93" s="3"/>
      <c r="OJA93" s="3"/>
      <c r="OJB93" s="3"/>
      <c r="OJC93" s="3"/>
      <c r="OJD93" s="3"/>
      <c r="OJE93" s="3"/>
      <c r="OJF93" s="3"/>
      <c r="OJG93" s="3"/>
      <c r="OJH93" s="3"/>
      <c r="OJI93" s="3"/>
      <c r="OJJ93" s="3"/>
      <c r="OJK93" s="3"/>
      <c r="OJL93" s="3"/>
      <c r="OJM93" s="3"/>
      <c r="OJN93" s="3"/>
      <c r="OJO93" s="3"/>
      <c r="OJP93" s="3"/>
      <c r="OJQ93" s="3"/>
      <c r="OJR93" s="3"/>
      <c r="OJS93" s="3"/>
      <c r="OJT93" s="3"/>
      <c r="OJU93" s="3"/>
      <c r="OJV93" s="3"/>
      <c r="OJW93" s="3"/>
      <c r="OJX93" s="3"/>
      <c r="OJY93" s="3"/>
      <c r="OJZ93" s="3"/>
      <c r="OKA93" s="3"/>
      <c r="OKB93" s="3"/>
      <c r="OKC93" s="3"/>
      <c r="OKD93" s="3"/>
      <c r="OKE93" s="3"/>
      <c r="OKF93" s="3"/>
      <c r="OKG93" s="3"/>
      <c r="OKH93" s="3"/>
      <c r="OKI93" s="3"/>
      <c r="OKJ93" s="3"/>
      <c r="OKK93" s="3"/>
      <c r="OKL93" s="3"/>
      <c r="OKM93" s="3"/>
      <c r="OKN93" s="3"/>
      <c r="OKO93" s="3"/>
      <c r="OKP93" s="3"/>
      <c r="OKQ93" s="3"/>
      <c r="OKR93" s="3"/>
      <c r="OKS93" s="3"/>
      <c r="OKT93" s="3"/>
      <c r="OKU93" s="3"/>
      <c r="OKV93" s="3"/>
      <c r="OKW93" s="3"/>
      <c r="OKX93" s="3"/>
      <c r="OKY93" s="3"/>
      <c r="OKZ93" s="3"/>
      <c r="OLA93" s="3"/>
      <c r="OLB93" s="3"/>
      <c r="OLC93" s="3"/>
      <c r="OLD93" s="3"/>
      <c r="OLE93" s="3"/>
      <c r="OLF93" s="3"/>
      <c r="OLG93" s="3"/>
      <c r="OLH93" s="3"/>
      <c r="OLI93" s="3"/>
      <c r="OLJ93" s="3"/>
      <c r="OLK93" s="3"/>
      <c r="OLL93" s="3"/>
      <c r="OLM93" s="3"/>
      <c r="OLN93" s="3"/>
      <c r="OLO93" s="3"/>
      <c r="OLP93" s="3"/>
      <c r="OLQ93" s="3"/>
      <c r="OLR93" s="3"/>
      <c r="OLS93" s="3"/>
      <c r="OLT93" s="3"/>
      <c r="OLU93" s="3"/>
      <c r="OLV93" s="3"/>
      <c r="OLW93" s="3"/>
      <c r="OLX93" s="3"/>
      <c r="OLY93" s="3"/>
      <c r="OLZ93" s="3"/>
      <c r="OMA93" s="3"/>
      <c r="OMB93" s="3"/>
      <c r="OMC93" s="3"/>
      <c r="OMD93" s="3"/>
      <c r="OME93" s="3"/>
      <c r="OMF93" s="3"/>
      <c r="OMG93" s="3"/>
      <c r="OMH93" s="3"/>
      <c r="OMI93" s="3"/>
      <c r="OMJ93" s="3"/>
      <c r="OMK93" s="3"/>
      <c r="OML93" s="3"/>
      <c r="OMM93" s="3"/>
      <c r="OMN93" s="3"/>
      <c r="OMO93" s="3"/>
      <c r="OMP93" s="3"/>
      <c r="OMQ93" s="3"/>
      <c r="OMR93" s="3"/>
      <c r="OMS93" s="3"/>
      <c r="OMT93" s="3"/>
      <c r="OMU93" s="3"/>
      <c r="OMV93" s="3"/>
      <c r="OMW93" s="3"/>
      <c r="OMX93" s="3"/>
      <c r="OMY93" s="3"/>
      <c r="OMZ93" s="3"/>
      <c r="ONA93" s="3"/>
      <c r="ONB93" s="3"/>
      <c r="ONC93" s="3"/>
      <c r="OND93" s="3"/>
      <c r="ONE93" s="3"/>
      <c r="ONF93" s="3"/>
      <c r="ONG93" s="3"/>
      <c r="ONH93" s="3"/>
      <c r="ONI93" s="3"/>
      <c r="ONJ93" s="3"/>
      <c r="ONK93" s="3"/>
      <c r="ONL93" s="3"/>
      <c r="ONM93" s="3"/>
      <c r="ONN93" s="3"/>
      <c r="ONO93" s="3"/>
      <c r="ONP93" s="3"/>
      <c r="ONQ93" s="3"/>
      <c r="ONR93" s="3"/>
      <c r="ONS93" s="3"/>
      <c r="ONT93" s="3"/>
      <c r="ONU93" s="3"/>
      <c r="ONV93" s="3"/>
      <c r="ONW93" s="3"/>
      <c r="ONX93" s="3"/>
      <c r="ONY93" s="3"/>
      <c r="ONZ93" s="3"/>
      <c r="OOA93" s="3"/>
      <c r="OOB93" s="3"/>
      <c r="OOC93" s="3"/>
      <c r="OOD93" s="3"/>
      <c r="OOE93" s="3"/>
      <c r="OOF93" s="3"/>
      <c r="OOG93" s="3"/>
      <c r="OOH93" s="3"/>
      <c r="OOI93" s="3"/>
      <c r="OOJ93" s="3"/>
      <c r="OOK93" s="3"/>
      <c r="OOL93" s="3"/>
      <c r="OOM93" s="3"/>
      <c r="OON93" s="3"/>
      <c r="OOO93" s="3"/>
      <c r="OOP93" s="3"/>
      <c r="OOQ93" s="3"/>
      <c r="OOR93" s="3"/>
      <c r="OOS93" s="3"/>
      <c r="OOT93" s="3"/>
      <c r="OOU93" s="3"/>
      <c r="OOV93" s="3"/>
      <c r="OOW93" s="3"/>
      <c r="OOX93" s="3"/>
      <c r="OOY93" s="3"/>
      <c r="OOZ93" s="3"/>
      <c r="OPA93" s="3"/>
      <c r="OPB93" s="3"/>
      <c r="OPC93" s="3"/>
      <c r="OPD93" s="3"/>
      <c r="OPE93" s="3"/>
      <c r="OPF93" s="3"/>
      <c r="OPG93" s="3"/>
      <c r="OPH93" s="3"/>
      <c r="OPI93" s="3"/>
      <c r="OPJ93" s="3"/>
      <c r="OPK93" s="3"/>
      <c r="OPL93" s="3"/>
      <c r="OPM93" s="3"/>
      <c r="OPN93" s="3"/>
      <c r="OPO93" s="3"/>
      <c r="OPP93" s="3"/>
      <c r="OPQ93" s="3"/>
      <c r="OPR93" s="3"/>
      <c r="OPS93" s="3"/>
      <c r="OPT93" s="3"/>
      <c r="OPU93" s="3"/>
      <c r="OPV93" s="3"/>
      <c r="OPW93" s="3"/>
      <c r="OPX93" s="3"/>
      <c r="OPY93" s="3"/>
      <c r="OPZ93" s="3"/>
      <c r="OQA93" s="3"/>
      <c r="OQB93" s="3"/>
      <c r="OQC93" s="3"/>
      <c r="OQD93" s="3"/>
      <c r="OQE93" s="3"/>
      <c r="OQF93" s="3"/>
      <c r="OQG93" s="3"/>
      <c r="OQH93" s="3"/>
      <c r="OQI93" s="3"/>
      <c r="OQJ93" s="3"/>
      <c r="OQK93" s="3"/>
      <c r="OQL93" s="3"/>
      <c r="OQM93" s="3"/>
      <c r="OQN93" s="3"/>
      <c r="OQO93" s="3"/>
      <c r="OQP93" s="3"/>
      <c r="OQQ93" s="3"/>
      <c r="OQR93" s="3"/>
      <c r="OQS93" s="3"/>
      <c r="OQT93" s="3"/>
      <c r="OQU93" s="3"/>
      <c r="OQV93" s="3"/>
      <c r="OQW93" s="3"/>
      <c r="OQX93" s="3"/>
      <c r="OQY93" s="3"/>
      <c r="OQZ93" s="3"/>
      <c r="ORA93" s="3"/>
      <c r="ORB93" s="3"/>
      <c r="ORC93" s="3"/>
      <c r="ORD93" s="3"/>
      <c r="ORE93" s="3"/>
      <c r="ORF93" s="3"/>
      <c r="ORG93" s="3"/>
      <c r="ORH93" s="3"/>
      <c r="ORI93" s="3"/>
      <c r="ORJ93" s="3"/>
      <c r="ORK93" s="3"/>
      <c r="ORL93" s="3"/>
      <c r="ORM93" s="3"/>
      <c r="ORN93" s="3"/>
      <c r="ORO93" s="3"/>
      <c r="ORP93" s="3"/>
      <c r="ORQ93" s="3"/>
      <c r="ORR93" s="3"/>
      <c r="ORS93" s="3"/>
      <c r="ORT93" s="3"/>
      <c r="ORU93" s="3"/>
      <c r="ORV93" s="3"/>
      <c r="ORW93" s="3"/>
      <c r="ORX93" s="3"/>
      <c r="ORY93" s="3"/>
      <c r="ORZ93" s="3"/>
      <c r="OSA93" s="3"/>
      <c r="OSB93" s="3"/>
      <c r="OSC93" s="3"/>
      <c r="OSD93" s="3"/>
      <c r="OSE93" s="3"/>
      <c r="OSF93" s="3"/>
      <c r="OSG93" s="3"/>
      <c r="OSH93" s="3"/>
      <c r="OSI93" s="3"/>
      <c r="OSJ93" s="3"/>
      <c r="OSK93" s="3"/>
      <c r="OSL93" s="3"/>
      <c r="OSM93" s="3"/>
      <c r="OSN93" s="3"/>
      <c r="OSO93" s="3"/>
      <c r="OSP93" s="3"/>
      <c r="OSQ93" s="3"/>
      <c r="OSR93" s="3"/>
      <c r="OSS93" s="3"/>
      <c r="OST93" s="3"/>
      <c r="OSU93" s="3"/>
      <c r="OSV93" s="3"/>
      <c r="OSW93" s="3"/>
      <c r="OSX93" s="3"/>
      <c r="OSY93" s="3"/>
      <c r="OSZ93" s="3"/>
      <c r="OTA93" s="3"/>
      <c r="OTB93" s="3"/>
      <c r="OTC93" s="3"/>
      <c r="OTD93" s="3"/>
      <c r="OTE93" s="3"/>
      <c r="OTF93" s="3"/>
      <c r="OTG93" s="3"/>
      <c r="OTH93" s="3"/>
      <c r="OTI93" s="3"/>
      <c r="OTJ93" s="3"/>
      <c r="OTK93" s="3"/>
      <c r="OTL93" s="3"/>
      <c r="OTM93" s="3"/>
      <c r="OTN93" s="3"/>
      <c r="OTO93" s="3"/>
      <c r="OTP93" s="3"/>
      <c r="OTQ93" s="3"/>
      <c r="OTR93" s="3"/>
      <c r="OTS93" s="3"/>
      <c r="OTT93" s="3"/>
      <c r="OTU93" s="3"/>
      <c r="OTV93" s="3"/>
      <c r="OTW93" s="3"/>
      <c r="OTX93" s="3"/>
      <c r="OTY93" s="3"/>
      <c r="OTZ93" s="3"/>
      <c r="OUA93" s="3"/>
      <c r="OUB93" s="3"/>
      <c r="OUC93" s="3"/>
      <c r="OUD93" s="3"/>
      <c r="OUE93" s="3"/>
      <c r="OUF93" s="3"/>
      <c r="OUG93" s="3"/>
      <c r="OUH93" s="3"/>
      <c r="OUI93" s="3"/>
      <c r="OUJ93" s="3"/>
      <c r="OUK93" s="3"/>
      <c r="OUL93" s="3"/>
      <c r="OUM93" s="3"/>
      <c r="OUN93" s="3"/>
      <c r="OUO93" s="3"/>
      <c r="OUP93" s="3"/>
      <c r="OUQ93" s="3"/>
      <c r="OUR93" s="3"/>
      <c r="OUS93" s="3"/>
      <c r="OUT93" s="3"/>
      <c r="OUU93" s="3"/>
      <c r="OUV93" s="3"/>
      <c r="OUW93" s="3"/>
      <c r="OUX93" s="3"/>
      <c r="OUY93" s="3"/>
      <c r="OUZ93" s="3"/>
      <c r="OVA93" s="3"/>
      <c r="OVB93" s="3"/>
      <c r="OVC93" s="3"/>
      <c r="OVD93" s="3"/>
      <c r="OVE93" s="3"/>
      <c r="OVF93" s="3"/>
      <c r="OVG93" s="3"/>
      <c r="OVH93" s="3"/>
      <c r="OVI93" s="3"/>
      <c r="OVJ93" s="3"/>
      <c r="OVK93" s="3"/>
      <c r="OVL93" s="3"/>
      <c r="OVM93" s="3"/>
      <c r="OVN93" s="3"/>
      <c r="OVO93" s="3"/>
      <c r="OVP93" s="3"/>
      <c r="OVQ93" s="3"/>
      <c r="OVR93" s="3"/>
      <c r="OVS93" s="3"/>
      <c r="OVT93" s="3"/>
      <c r="OVU93" s="3"/>
      <c r="OVV93" s="3"/>
      <c r="OVW93" s="3"/>
      <c r="OVX93" s="3"/>
      <c r="OVY93" s="3"/>
      <c r="OVZ93" s="3"/>
      <c r="OWA93" s="3"/>
      <c r="OWB93" s="3"/>
      <c r="OWC93" s="3"/>
      <c r="OWD93" s="3"/>
      <c r="OWE93" s="3"/>
      <c r="OWF93" s="3"/>
      <c r="OWG93" s="3"/>
      <c r="OWH93" s="3"/>
      <c r="OWI93" s="3"/>
      <c r="OWJ93" s="3"/>
      <c r="OWK93" s="3"/>
      <c r="OWL93" s="3"/>
      <c r="OWM93" s="3"/>
      <c r="OWN93" s="3"/>
      <c r="OWO93" s="3"/>
      <c r="OWP93" s="3"/>
      <c r="OWQ93" s="3"/>
      <c r="OWR93" s="3"/>
      <c r="OWS93" s="3"/>
      <c r="OWT93" s="3"/>
      <c r="OWU93" s="3"/>
      <c r="OWV93" s="3"/>
      <c r="OWW93" s="3"/>
      <c r="OWX93" s="3"/>
      <c r="OWY93" s="3"/>
      <c r="OWZ93" s="3"/>
      <c r="OXA93" s="3"/>
      <c r="OXB93" s="3"/>
      <c r="OXC93" s="3"/>
      <c r="OXD93" s="3"/>
      <c r="OXE93" s="3"/>
      <c r="OXF93" s="3"/>
      <c r="OXG93" s="3"/>
      <c r="OXH93" s="3"/>
      <c r="OXI93" s="3"/>
      <c r="OXJ93" s="3"/>
      <c r="OXK93" s="3"/>
      <c r="OXL93" s="3"/>
      <c r="OXM93" s="3"/>
      <c r="OXN93" s="3"/>
      <c r="OXO93" s="3"/>
      <c r="OXP93" s="3"/>
      <c r="OXQ93" s="3"/>
      <c r="OXR93" s="3"/>
      <c r="OXS93" s="3"/>
      <c r="OXT93" s="3"/>
      <c r="OXU93" s="3"/>
      <c r="OXV93" s="3"/>
      <c r="OXW93" s="3"/>
      <c r="OXX93" s="3"/>
      <c r="OXY93" s="3"/>
      <c r="OXZ93" s="3"/>
      <c r="OYA93" s="3"/>
      <c r="OYB93" s="3"/>
      <c r="OYC93" s="3"/>
      <c r="OYD93" s="3"/>
      <c r="OYE93" s="3"/>
      <c r="OYF93" s="3"/>
      <c r="OYG93" s="3"/>
      <c r="OYH93" s="3"/>
      <c r="OYI93" s="3"/>
      <c r="OYJ93" s="3"/>
      <c r="OYK93" s="3"/>
      <c r="OYL93" s="3"/>
      <c r="OYM93" s="3"/>
      <c r="OYN93" s="3"/>
      <c r="OYO93" s="3"/>
      <c r="OYP93" s="3"/>
      <c r="OYQ93" s="3"/>
      <c r="OYR93" s="3"/>
      <c r="OYS93" s="3"/>
      <c r="OYT93" s="3"/>
      <c r="OYU93" s="3"/>
      <c r="OYV93" s="3"/>
      <c r="OYW93" s="3"/>
      <c r="OYX93" s="3"/>
      <c r="OYY93" s="3"/>
      <c r="OYZ93" s="3"/>
      <c r="OZA93" s="3"/>
      <c r="OZB93" s="3"/>
      <c r="OZC93" s="3"/>
      <c r="OZD93" s="3"/>
      <c r="OZE93" s="3"/>
      <c r="OZF93" s="3"/>
      <c r="OZG93" s="3"/>
      <c r="OZH93" s="3"/>
      <c r="OZI93" s="3"/>
      <c r="OZJ93" s="3"/>
      <c r="OZK93" s="3"/>
      <c r="OZL93" s="3"/>
      <c r="OZM93" s="3"/>
      <c r="OZN93" s="3"/>
      <c r="OZO93" s="3"/>
      <c r="OZP93" s="3"/>
      <c r="OZQ93" s="3"/>
      <c r="OZR93" s="3"/>
      <c r="OZS93" s="3"/>
      <c r="OZT93" s="3"/>
      <c r="OZU93" s="3"/>
      <c r="OZV93" s="3"/>
      <c r="OZW93" s="3"/>
      <c r="OZX93" s="3"/>
      <c r="OZY93" s="3"/>
      <c r="OZZ93" s="3"/>
      <c r="PAA93" s="3"/>
      <c r="PAB93" s="3"/>
      <c r="PAC93" s="3"/>
      <c r="PAD93" s="3"/>
      <c r="PAE93" s="3"/>
      <c r="PAF93" s="3"/>
      <c r="PAG93" s="3"/>
      <c r="PAH93" s="3"/>
      <c r="PAI93" s="3"/>
      <c r="PAJ93" s="3"/>
      <c r="PAK93" s="3"/>
      <c r="PAL93" s="3"/>
      <c r="PAM93" s="3"/>
      <c r="PAN93" s="3"/>
      <c r="PAO93" s="3"/>
      <c r="PAP93" s="3"/>
      <c r="PAQ93" s="3"/>
      <c r="PAR93" s="3"/>
      <c r="PAS93" s="3"/>
      <c r="PAT93" s="3"/>
      <c r="PAU93" s="3"/>
      <c r="PAV93" s="3"/>
      <c r="PAW93" s="3"/>
      <c r="PAX93" s="3"/>
      <c r="PAY93" s="3"/>
      <c r="PAZ93" s="3"/>
      <c r="PBA93" s="3"/>
      <c r="PBB93" s="3"/>
      <c r="PBC93" s="3"/>
      <c r="PBD93" s="3"/>
      <c r="PBE93" s="3"/>
      <c r="PBF93" s="3"/>
      <c r="PBG93" s="3"/>
      <c r="PBH93" s="3"/>
      <c r="PBI93" s="3"/>
      <c r="PBJ93" s="3"/>
      <c r="PBK93" s="3"/>
      <c r="PBL93" s="3"/>
      <c r="PBM93" s="3"/>
      <c r="PBN93" s="3"/>
      <c r="PBO93" s="3"/>
      <c r="PBP93" s="3"/>
      <c r="PBQ93" s="3"/>
      <c r="PBR93" s="3"/>
      <c r="PBS93" s="3"/>
      <c r="PBT93" s="3"/>
      <c r="PBU93" s="3"/>
      <c r="PBV93" s="3"/>
      <c r="PBW93" s="3"/>
      <c r="PBX93" s="3"/>
      <c r="PBY93" s="3"/>
      <c r="PBZ93" s="3"/>
      <c r="PCA93" s="3"/>
      <c r="PCB93" s="3"/>
      <c r="PCC93" s="3"/>
      <c r="PCD93" s="3"/>
      <c r="PCE93" s="3"/>
      <c r="PCF93" s="3"/>
      <c r="PCG93" s="3"/>
      <c r="PCH93" s="3"/>
      <c r="PCI93" s="3"/>
      <c r="PCJ93" s="3"/>
      <c r="PCK93" s="3"/>
      <c r="PCL93" s="3"/>
      <c r="PCM93" s="3"/>
      <c r="PCN93" s="3"/>
      <c r="PCO93" s="3"/>
      <c r="PCP93" s="3"/>
      <c r="PCQ93" s="3"/>
      <c r="PCR93" s="3"/>
      <c r="PCS93" s="3"/>
      <c r="PCT93" s="3"/>
      <c r="PCU93" s="3"/>
      <c r="PCV93" s="3"/>
      <c r="PCW93" s="3"/>
      <c r="PCX93" s="3"/>
      <c r="PCY93" s="3"/>
      <c r="PCZ93" s="3"/>
      <c r="PDA93" s="3"/>
      <c r="PDB93" s="3"/>
      <c r="PDC93" s="3"/>
      <c r="PDD93" s="3"/>
      <c r="PDE93" s="3"/>
      <c r="PDF93" s="3"/>
      <c r="PDG93" s="3"/>
      <c r="PDH93" s="3"/>
      <c r="PDI93" s="3"/>
      <c r="PDJ93" s="3"/>
      <c r="PDK93" s="3"/>
      <c r="PDL93" s="3"/>
      <c r="PDM93" s="3"/>
      <c r="PDN93" s="3"/>
      <c r="PDO93" s="3"/>
      <c r="PDP93" s="3"/>
      <c r="PDQ93" s="3"/>
      <c r="PDR93" s="3"/>
      <c r="PDS93" s="3"/>
      <c r="PDT93" s="3"/>
      <c r="PDU93" s="3"/>
      <c r="PDV93" s="3"/>
      <c r="PDW93" s="3"/>
      <c r="PDX93" s="3"/>
      <c r="PDY93" s="3"/>
      <c r="PDZ93" s="3"/>
      <c r="PEA93" s="3"/>
      <c r="PEB93" s="3"/>
      <c r="PEC93" s="3"/>
      <c r="PED93" s="3"/>
      <c r="PEE93" s="3"/>
      <c r="PEF93" s="3"/>
      <c r="PEG93" s="3"/>
      <c r="PEH93" s="3"/>
      <c r="PEI93" s="3"/>
      <c r="PEJ93" s="3"/>
      <c r="PEK93" s="3"/>
      <c r="PEL93" s="3"/>
      <c r="PEM93" s="3"/>
      <c r="PEN93" s="3"/>
      <c r="PEO93" s="3"/>
      <c r="PEP93" s="3"/>
      <c r="PEQ93" s="3"/>
      <c r="PER93" s="3"/>
      <c r="PES93" s="3"/>
      <c r="PET93" s="3"/>
      <c r="PEU93" s="3"/>
      <c r="PEV93" s="3"/>
      <c r="PEW93" s="3"/>
      <c r="PEX93" s="3"/>
      <c r="PEY93" s="3"/>
      <c r="PEZ93" s="3"/>
      <c r="PFA93" s="3"/>
      <c r="PFB93" s="3"/>
      <c r="PFC93" s="3"/>
      <c r="PFD93" s="3"/>
      <c r="PFE93" s="3"/>
      <c r="PFF93" s="3"/>
      <c r="PFG93" s="3"/>
      <c r="PFH93" s="3"/>
      <c r="PFI93" s="3"/>
      <c r="PFJ93" s="3"/>
      <c r="PFK93" s="3"/>
      <c r="PFL93" s="3"/>
      <c r="PFM93" s="3"/>
      <c r="PFN93" s="3"/>
      <c r="PFO93" s="3"/>
      <c r="PFP93" s="3"/>
      <c r="PFQ93" s="3"/>
      <c r="PFR93" s="3"/>
      <c r="PFS93" s="3"/>
      <c r="PFT93" s="3"/>
      <c r="PFU93" s="3"/>
      <c r="PFV93" s="3"/>
      <c r="PFW93" s="3"/>
      <c r="PFX93" s="3"/>
      <c r="PFY93" s="3"/>
      <c r="PFZ93" s="3"/>
      <c r="PGA93" s="3"/>
      <c r="PGB93" s="3"/>
      <c r="PGC93" s="3"/>
      <c r="PGD93" s="3"/>
      <c r="PGE93" s="3"/>
      <c r="PGF93" s="3"/>
      <c r="PGG93" s="3"/>
      <c r="PGH93" s="3"/>
      <c r="PGI93" s="3"/>
      <c r="PGJ93" s="3"/>
      <c r="PGK93" s="3"/>
      <c r="PGL93" s="3"/>
      <c r="PGM93" s="3"/>
      <c r="PGN93" s="3"/>
      <c r="PGO93" s="3"/>
      <c r="PGP93" s="3"/>
      <c r="PGQ93" s="3"/>
      <c r="PGR93" s="3"/>
      <c r="PGS93" s="3"/>
      <c r="PGT93" s="3"/>
      <c r="PGU93" s="3"/>
      <c r="PGV93" s="3"/>
      <c r="PGW93" s="3"/>
      <c r="PGX93" s="3"/>
      <c r="PGY93" s="3"/>
      <c r="PGZ93" s="3"/>
      <c r="PHA93" s="3"/>
      <c r="PHB93" s="3"/>
      <c r="PHC93" s="3"/>
      <c r="PHD93" s="3"/>
      <c r="PHE93" s="3"/>
      <c r="PHF93" s="3"/>
      <c r="PHG93" s="3"/>
      <c r="PHH93" s="3"/>
      <c r="PHI93" s="3"/>
      <c r="PHJ93" s="3"/>
      <c r="PHK93" s="3"/>
      <c r="PHL93" s="3"/>
      <c r="PHM93" s="3"/>
      <c r="PHN93" s="3"/>
      <c r="PHO93" s="3"/>
      <c r="PHP93" s="3"/>
      <c r="PHQ93" s="3"/>
      <c r="PHR93" s="3"/>
      <c r="PHS93" s="3"/>
      <c r="PHT93" s="3"/>
      <c r="PHU93" s="3"/>
      <c r="PHV93" s="3"/>
      <c r="PHW93" s="3"/>
      <c r="PHX93" s="3"/>
      <c r="PHY93" s="3"/>
      <c r="PHZ93" s="3"/>
      <c r="PIA93" s="3"/>
      <c r="PIB93" s="3"/>
      <c r="PIC93" s="3"/>
      <c r="PID93" s="3"/>
      <c r="PIE93" s="3"/>
      <c r="PIF93" s="3"/>
      <c r="PIG93" s="3"/>
      <c r="PIH93" s="3"/>
      <c r="PII93" s="3"/>
      <c r="PIJ93" s="3"/>
      <c r="PIK93" s="3"/>
      <c r="PIL93" s="3"/>
      <c r="PIM93" s="3"/>
      <c r="PIN93" s="3"/>
      <c r="PIO93" s="3"/>
      <c r="PIP93" s="3"/>
      <c r="PIQ93" s="3"/>
      <c r="PIR93" s="3"/>
      <c r="PIS93" s="3"/>
      <c r="PIT93" s="3"/>
      <c r="PIU93" s="3"/>
      <c r="PIV93" s="3"/>
      <c r="PIW93" s="3"/>
      <c r="PIX93" s="3"/>
      <c r="PIY93" s="3"/>
      <c r="PIZ93" s="3"/>
      <c r="PJA93" s="3"/>
      <c r="PJB93" s="3"/>
      <c r="PJC93" s="3"/>
      <c r="PJD93" s="3"/>
      <c r="PJE93" s="3"/>
      <c r="PJF93" s="3"/>
      <c r="PJG93" s="3"/>
      <c r="PJH93" s="3"/>
      <c r="PJI93" s="3"/>
      <c r="PJJ93" s="3"/>
      <c r="PJK93" s="3"/>
      <c r="PJL93" s="3"/>
      <c r="PJM93" s="3"/>
      <c r="PJN93" s="3"/>
      <c r="PJO93" s="3"/>
      <c r="PJP93" s="3"/>
      <c r="PJQ93" s="3"/>
      <c r="PJR93" s="3"/>
      <c r="PJS93" s="3"/>
      <c r="PJT93" s="3"/>
      <c r="PJU93" s="3"/>
      <c r="PJV93" s="3"/>
      <c r="PJW93" s="3"/>
      <c r="PJX93" s="3"/>
      <c r="PJY93" s="3"/>
      <c r="PJZ93" s="3"/>
      <c r="PKA93" s="3"/>
      <c r="PKB93" s="3"/>
      <c r="PKC93" s="3"/>
      <c r="PKD93" s="3"/>
      <c r="PKE93" s="3"/>
      <c r="PKF93" s="3"/>
      <c r="PKG93" s="3"/>
      <c r="PKH93" s="3"/>
      <c r="PKI93" s="3"/>
      <c r="PKJ93" s="3"/>
      <c r="PKK93" s="3"/>
      <c r="PKL93" s="3"/>
      <c r="PKM93" s="3"/>
      <c r="PKN93" s="3"/>
      <c r="PKO93" s="3"/>
      <c r="PKP93" s="3"/>
      <c r="PKQ93" s="3"/>
      <c r="PKR93" s="3"/>
      <c r="PKS93" s="3"/>
      <c r="PKT93" s="3"/>
      <c r="PKU93" s="3"/>
      <c r="PKV93" s="3"/>
      <c r="PKW93" s="3"/>
      <c r="PKX93" s="3"/>
      <c r="PKY93" s="3"/>
      <c r="PKZ93" s="3"/>
      <c r="PLA93" s="3"/>
      <c r="PLB93" s="3"/>
      <c r="PLC93" s="3"/>
      <c r="PLD93" s="3"/>
      <c r="PLE93" s="3"/>
      <c r="PLF93" s="3"/>
      <c r="PLG93" s="3"/>
      <c r="PLH93" s="3"/>
      <c r="PLI93" s="3"/>
      <c r="PLJ93" s="3"/>
      <c r="PLK93" s="3"/>
      <c r="PLL93" s="3"/>
      <c r="PLM93" s="3"/>
      <c r="PLN93" s="3"/>
      <c r="PLO93" s="3"/>
      <c r="PLP93" s="3"/>
      <c r="PLQ93" s="3"/>
      <c r="PLR93" s="3"/>
      <c r="PLS93" s="3"/>
      <c r="PLT93" s="3"/>
      <c r="PLU93" s="3"/>
      <c r="PLV93" s="3"/>
      <c r="PLW93" s="3"/>
      <c r="PLX93" s="3"/>
      <c r="PLY93" s="3"/>
      <c r="PLZ93" s="3"/>
      <c r="PMA93" s="3"/>
      <c r="PMB93" s="3"/>
      <c r="PMC93" s="3"/>
      <c r="PMD93" s="3"/>
      <c r="PME93" s="3"/>
      <c r="PMF93" s="3"/>
      <c r="PMG93" s="3"/>
      <c r="PMH93" s="3"/>
      <c r="PMI93" s="3"/>
      <c r="PMJ93" s="3"/>
      <c r="PMK93" s="3"/>
      <c r="PML93" s="3"/>
      <c r="PMM93" s="3"/>
      <c r="PMN93" s="3"/>
      <c r="PMO93" s="3"/>
      <c r="PMP93" s="3"/>
      <c r="PMQ93" s="3"/>
      <c r="PMR93" s="3"/>
      <c r="PMS93" s="3"/>
      <c r="PMT93" s="3"/>
      <c r="PMU93" s="3"/>
      <c r="PMV93" s="3"/>
      <c r="PMW93" s="3"/>
      <c r="PMX93" s="3"/>
      <c r="PMY93" s="3"/>
      <c r="PMZ93" s="3"/>
      <c r="PNA93" s="3"/>
      <c r="PNB93" s="3"/>
      <c r="PNC93" s="3"/>
      <c r="PND93" s="3"/>
      <c r="PNE93" s="3"/>
      <c r="PNF93" s="3"/>
      <c r="PNG93" s="3"/>
      <c r="PNH93" s="3"/>
      <c r="PNI93" s="3"/>
      <c r="PNJ93" s="3"/>
      <c r="PNK93" s="3"/>
      <c r="PNL93" s="3"/>
      <c r="PNM93" s="3"/>
      <c r="PNN93" s="3"/>
      <c r="PNO93" s="3"/>
      <c r="PNP93" s="3"/>
      <c r="PNQ93" s="3"/>
      <c r="PNR93" s="3"/>
      <c r="PNS93" s="3"/>
      <c r="PNT93" s="3"/>
      <c r="PNU93" s="3"/>
      <c r="PNV93" s="3"/>
      <c r="PNW93" s="3"/>
      <c r="PNX93" s="3"/>
      <c r="PNY93" s="3"/>
      <c r="PNZ93" s="3"/>
      <c r="POA93" s="3"/>
      <c r="POB93" s="3"/>
      <c r="POC93" s="3"/>
      <c r="POD93" s="3"/>
      <c r="POE93" s="3"/>
      <c r="POF93" s="3"/>
      <c r="POG93" s="3"/>
      <c r="POH93" s="3"/>
      <c r="POI93" s="3"/>
      <c r="POJ93" s="3"/>
      <c r="POK93" s="3"/>
      <c r="POL93" s="3"/>
      <c r="POM93" s="3"/>
      <c r="PON93" s="3"/>
      <c r="POO93" s="3"/>
      <c r="POP93" s="3"/>
      <c r="POQ93" s="3"/>
      <c r="POR93" s="3"/>
      <c r="POS93" s="3"/>
      <c r="POT93" s="3"/>
      <c r="POU93" s="3"/>
      <c r="POV93" s="3"/>
      <c r="POW93" s="3"/>
      <c r="POX93" s="3"/>
      <c r="POY93" s="3"/>
      <c r="POZ93" s="3"/>
      <c r="PPA93" s="3"/>
      <c r="PPB93" s="3"/>
      <c r="PPC93" s="3"/>
      <c r="PPD93" s="3"/>
      <c r="PPE93" s="3"/>
      <c r="PPF93" s="3"/>
      <c r="PPG93" s="3"/>
      <c r="PPH93" s="3"/>
      <c r="PPI93" s="3"/>
      <c r="PPJ93" s="3"/>
      <c r="PPK93" s="3"/>
      <c r="PPL93" s="3"/>
      <c r="PPM93" s="3"/>
      <c r="PPN93" s="3"/>
      <c r="PPO93" s="3"/>
      <c r="PPP93" s="3"/>
      <c r="PPQ93" s="3"/>
      <c r="PPR93" s="3"/>
      <c r="PPS93" s="3"/>
      <c r="PPT93" s="3"/>
      <c r="PPU93" s="3"/>
      <c r="PPV93" s="3"/>
      <c r="PPW93" s="3"/>
      <c r="PPX93" s="3"/>
      <c r="PPY93" s="3"/>
      <c r="PPZ93" s="3"/>
      <c r="PQA93" s="3"/>
      <c r="PQB93" s="3"/>
      <c r="PQC93" s="3"/>
      <c r="PQD93" s="3"/>
      <c r="PQE93" s="3"/>
      <c r="PQF93" s="3"/>
      <c r="PQG93" s="3"/>
      <c r="PQH93" s="3"/>
      <c r="PQI93" s="3"/>
      <c r="PQJ93" s="3"/>
      <c r="PQK93" s="3"/>
      <c r="PQL93" s="3"/>
      <c r="PQM93" s="3"/>
      <c r="PQN93" s="3"/>
      <c r="PQO93" s="3"/>
      <c r="PQP93" s="3"/>
      <c r="PQQ93" s="3"/>
      <c r="PQR93" s="3"/>
      <c r="PQS93" s="3"/>
      <c r="PQT93" s="3"/>
      <c r="PQU93" s="3"/>
      <c r="PQV93" s="3"/>
      <c r="PQW93" s="3"/>
      <c r="PQX93" s="3"/>
      <c r="PQY93" s="3"/>
      <c r="PQZ93" s="3"/>
      <c r="PRA93" s="3"/>
      <c r="PRB93" s="3"/>
      <c r="PRC93" s="3"/>
      <c r="PRD93" s="3"/>
      <c r="PRE93" s="3"/>
      <c r="PRF93" s="3"/>
      <c r="PRG93" s="3"/>
      <c r="PRH93" s="3"/>
      <c r="PRI93" s="3"/>
      <c r="PRJ93" s="3"/>
      <c r="PRK93" s="3"/>
      <c r="PRL93" s="3"/>
      <c r="PRM93" s="3"/>
      <c r="PRN93" s="3"/>
      <c r="PRO93" s="3"/>
      <c r="PRP93" s="3"/>
      <c r="PRQ93" s="3"/>
      <c r="PRR93" s="3"/>
      <c r="PRS93" s="3"/>
      <c r="PRT93" s="3"/>
      <c r="PRU93" s="3"/>
      <c r="PRV93" s="3"/>
      <c r="PRW93" s="3"/>
      <c r="PRX93" s="3"/>
      <c r="PRY93" s="3"/>
      <c r="PRZ93" s="3"/>
      <c r="PSA93" s="3"/>
      <c r="PSB93" s="3"/>
      <c r="PSC93" s="3"/>
      <c r="PSD93" s="3"/>
      <c r="PSE93" s="3"/>
      <c r="PSF93" s="3"/>
      <c r="PSG93" s="3"/>
      <c r="PSH93" s="3"/>
      <c r="PSI93" s="3"/>
      <c r="PSJ93" s="3"/>
      <c r="PSK93" s="3"/>
      <c r="PSL93" s="3"/>
      <c r="PSM93" s="3"/>
      <c r="PSN93" s="3"/>
      <c r="PSO93" s="3"/>
      <c r="PSP93" s="3"/>
      <c r="PSQ93" s="3"/>
      <c r="PSR93" s="3"/>
      <c r="PSS93" s="3"/>
      <c r="PST93" s="3"/>
      <c r="PSU93" s="3"/>
      <c r="PSV93" s="3"/>
      <c r="PSW93" s="3"/>
      <c r="PSX93" s="3"/>
      <c r="PSY93" s="3"/>
      <c r="PSZ93" s="3"/>
      <c r="PTA93" s="3"/>
      <c r="PTB93" s="3"/>
      <c r="PTC93" s="3"/>
      <c r="PTD93" s="3"/>
      <c r="PTE93" s="3"/>
      <c r="PTF93" s="3"/>
      <c r="PTG93" s="3"/>
      <c r="PTH93" s="3"/>
      <c r="PTI93" s="3"/>
      <c r="PTJ93" s="3"/>
      <c r="PTK93" s="3"/>
      <c r="PTL93" s="3"/>
      <c r="PTM93" s="3"/>
      <c r="PTN93" s="3"/>
      <c r="PTO93" s="3"/>
      <c r="PTP93" s="3"/>
      <c r="PTQ93" s="3"/>
      <c r="PTR93" s="3"/>
      <c r="PTS93" s="3"/>
      <c r="PTT93" s="3"/>
      <c r="PTU93" s="3"/>
      <c r="PTV93" s="3"/>
      <c r="PTW93" s="3"/>
      <c r="PTX93" s="3"/>
      <c r="PTY93" s="3"/>
      <c r="PTZ93" s="3"/>
      <c r="PUA93" s="3"/>
      <c r="PUB93" s="3"/>
      <c r="PUC93" s="3"/>
      <c r="PUD93" s="3"/>
      <c r="PUE93" s="3"/>
      <c r="PUF93" s="3"/>
      <c r="PUG93" s="3"/>
      <c r="PUH93" s="3"/>
      <c r="PUI93" s="3"/>
      <c r="PUJ93" s="3"/>
      <c r="PUK93" s="3"/>
      <c r="PUL93" s="3"/>
      <c r="PUM93" s="3"/>
      <c r="PUN93" s="3"/>
      <c r="PUO93" s="3"/>
      <c r="PUP93" s="3"/>
      <c r="PUQ93" s="3"/>
      <c r="PUR93" s="3"/>
      <c r="PUS93" s="3"/>
      <c r="PUT93" s="3"/>
      <c r="PUU93" s="3"/>
      <c r="PUV93" s="3"/>
      <c r="PUW93" s="3"/>
      <c r="PUX93" s="3"/>
      <c r="PUY93" s="3"/>
      <c r="PUZ93" s="3"/>
      <c r="PVA93" s="3"/>
      <c r="PVB93" s="3"/>
      <c r="PVC93" s="3"/>
      <c r="PVD93" s="3"/>
      <c r="PVE93" s="3"/>
      <c r="PVF93" s="3"/>
      <c r="PVG93" s="3"/>
      <c r="PVH93" s="3"/>
      <c r="PVI93" s="3"/>
      <c r="PVJ93" s="3"/>
      <c r="PVK93" s="3"/>
      <c r="PVL93" s="3"/>
      <c r="PVM93" s="3"/>
      <c r="PVN93" s="3"/>
      <c r="PVO93" s="3"/>
      <c r="PVP93" s="3"/>
      <c r="PVQ93" s="3"/>
      <c r="PVR93" s="3"/>
      <c r="PVS93" s="3"/>
      <c r="PVT93" s="3"/>
      <c r="PVU93" s="3"/>
      <c r="PVV93" s="3"/>
      <c r="PVW93" s="3"/>
      <c r="PVX93" s="3"/>
      <c r="PVY93" s="3"/>
      <c r="PVZ93" s="3"/>
      <c r="PWA93" s="3"/>
      <c r="PWB93" s="3"/>
      <c r="PWC93" s="3"/>
      <c r="PWD93" s="3"/>
      <c r="PWE93" s="3"/>
      <c r="PWF93" s="3"/>
      <c r="PWG93" s="3"/>
      <c r="PWH93" s="3"/>
      <c r="PWI93" s="3"/>
      <c r="PWJ93" s="3"/>
      <c r="PWK93" s="3"/>
      <c r="PWL93" s="3"/>
      <c r="PWM93" s="3"/>
      <c r="PWN93" s="3"/>
      <c r="PWO93" s="3"/>
      <c r="PWP93" s="3"/>
      <c r="PWQ93" s="3"/>
      <c r="PWR93" s="3"/>
      <c r="PWS93" s="3"/>
      <c r="PWT93" s="3"/>
      <c r="PWU93" s="3"/>
      <c r="PWV93" s="3"/>
      <c r="PWW93" s="3"/>
      <c r="PWX93" s="3"/>
      <c r="PWY93" s="3"/>
      <c r="PWZ93" s="3"/>
      <c r="PXA93" s="3"/>
      <c r="PXB93" s="3"/>
      <c r="PXC93" s="3"/>
      <c r="PXD93" s="3"/>
      <c r="PXE93" s="3"/>
      <c r="PXF93" s="3"/>
      <c r="PXG93" s="3"/>
      <c r="PXH93" s="3"/>
      <c r="PXI93" s="3"/>
      <c r="PXJ93" s="3"/>
      <c r="PXK93" s="3"/>
      <c r="PXL93" s="3"/>
      <c r="PXM93" s="3"/>
      <c r="PXN93" s="3"/>
      <c r="PXO93" s="3"/>
      <c r="PXP93" s="3"/>
      <c r="PXQ93" s="3"/>
      <c r="PXR93" s="3"/>
      <c r="PXS93" s="3"/>
      <c r="PXT93" s="3"/>
      <c r="PXU93" s="3"/>
      <c r="PXV93" s="3"/>
      <c r="PXW93" s="3"/>
      <c r="PXX93" s="3"/>
      <c r="PXY93" s="3"/>
      <c r="PXZ93" s="3"/>
      <c r="PYA93" s="3"/>
      <c r="PYB93" s="3"/>
      <c r="PYC93" s="3"/>
      <c r="PYD93" s="3"/>
      <c r="PYE93" s="3"/>
      <c r="PYF93" s="3"/>
      <c r="PYG93" s="3"/>
      <c r="PYH93" s="3"/>
      <c r="PYI93" s="3"/>
      <c r="PYJ93" s="3"/>
      <c r="PYK93" s="3"/>
      <c r="PYL93" s="3"/>
      <c r="PYM93" s="3"/>
      <c r="PYN93" s="3"/>
      <c r="PYO93" s="3"/>
      <c r="PYP93" s="3"/>
      <c r="PYQ93" s="3"/>
      <c r="PYR93" s="3"/>
      <c r="PYS93" s="3"/>
      <c r="PYT93" s="3"/>
      <c r="PYU93" s="3"/>
      <c r="PYV93" s="3"/>
      <c r="PYW93" s="3"/>
      <c r="PYX93" s="3"/>
      <c r="PYY93" s="3"/>
      <c r="PYZ93" s="3"/>
      <c r="PZA93" s="3"/>
      <c r="PZB93" s="3"/>
      <c r="PZC93" s="3"/>
      <c r="PZD93" s="3"/>
      <c r="PZE93" s="3"/>
      <c r="PZF93" s="3"/>
      <c r="PZG93" s="3"/>
      <c r="PZH93" s="3"/>
      <c r="PZI93" s="3"/>
      <c r="PZJ93" s="3"/>
      <c r="PZK93" s="3"/>
      <c r="PZL93" s="3"/>
      <c r="PZM93" s="3"/>
      <c r="PZN93" s="3"/>
      <c r="PZO93" s="3"/>
      <c r="PZP93" s="3"/>
      <c r="PZQ93" s="3"/>
      <c r="PZR93" s="3"/>
      <c r="PZS93" s="3"/>
      <c r="PZT93" s="3"/>
      <c r="PZU93" s="3"/>
      <c r="PZV93" s="3"/>
      <c r="PZW93" s="3"/>
      <c r="PZX93" s="3"/>
      <c r="PZY93" s="3"/>
      <c r="PZZ93" s="3"/>
      <c r="QAA93" s="3"/>
      <c r="QAB93" s="3"/>
      <c r="QAC93" s="3"/>
      <c r="QAD93" s="3"/>
      <c r="QAE93" s="3"/>
      <c r="QAF93" s="3"/>
      <c r="QAG93" s="3"/>
      <c r="QAH93" s="3"/>
      <c r="QAI93" s="3"/>
      <c r="QAJ93" s="3"/>
      <c r="QAK93" s="3"/>
      <c r="QAL93" s="3"/>
      <c r="QAM93" s="3"/>
      <c r="QAN93" s="3"/>
      <c r="QAO93" s="3"/>
      <c r="QAP93" s="3"/>
      <c r="QAQ93" s="3"/>
      <c r="QAR93" s="3"/>
      <c r="QAS93" s="3"/>
      <c r="QAT93" s="3"/>
      <c r="QAU93" s="3"/>
      <c r="QAV93" s="3"/>
      <c r="QAW93" s="3"/>
      <c r="QAX93" s="3"/>
      <c r="QAY93" s="3"/>
      <c r="QAZ93" s="3"/>
      <c r="QBA93" s="3"/>
      <c r="QBB93" s="3"/>
      <c r="QBC93" s="3"/>
      <c r="QBD93" s="3"/>
      <c r="QBE93" s="3"/>
      <c r="QBF93" s="3"/>
      <c r="QBG93" s="3"/>
      <c r="QBH93" s="3"/>
      <c r="QBI93" s="3"/>
      <c r="QBJ93" s="3"/>
      <c r="QBK93" s="3"/>
      <c r="QBL93" s="3"/>
      <c r="QBM93" s="3"/>
      <c r="QBN93" s="3"/>
      <c r="QBO93" s="3"/>
      <c r="QBP93" s="3"/>
      <c r="QBQ93" s="3"/>
      <c r="QBR93" s="3"/>
      <c r="QBS93" s="3"/>
      <c r="QBT93" s="3"/>
      <c r="QBU93" s="3"/>
      <c r="QBV93" s="3"/>
      <c r="QBW93" s="3"/>
      <c r="QBX93" s="3"/>
      <c r="QBY93" s="3"/>
      <c r="QBZ93" s="3"/>
      <c r="QCA93" s="3"/>
      <c r="QCB93" s="3"/>
      <c r="QCC93" s="3"/>
      <c r="QCD93" s="3"/>
      <c r="QCE93" s="3"/>
      <c r="QCF93" s="3"/>
      <c r="QCG93" s="3"/>
      <c r="QCH93" s="3"/>
      <c r="QCI93" s="3"/>
      <c r="QCJ93" s="3"/>
      <c r="QCK93" s="3"/>
      <c r="QCL93" s="3"/>
      <c r="QCM93" s="3"/>
      <c r="QCN93" s="3"/>
      <c r="QCO93" s="3"/>
      <c r="QCP93" s="3"/>
      <c r="QCQ93" s="3"/>
      <c r="QCR93" s="3"/>
      <c r="QCS93" s="3"/>
      <c r="QCT93" s="3"/>
      <c r="QCU93" s="3"/>
      <c r="QCV93" s="3"/>
      <c r="QCW93" s="3"/>
      <c r="QCX93" s="3"/>
      <c r="QCY93" s="3"/>
      <c r="QCZ93" s="3"/>
      <c r="QDA93" s="3"/>
      <c r="QDB93" s="3"/>
      <c r="QDC93" s="3"/>
      <c r="QDD93" s="3"/>
      <c r="QDE93" s="3"/>
      <c r="QDF93" s="3"/>
      <c r="QDG93" s="3"/>
      <c r="QDH93" s="3"/>
      <c r="QDI93" s="3"/>
      <c r="QDJ93" s="3"/>
      <c r="QDK93" s="3"/>
      <c r="QDL93" s="3"/>
      <c r="QDM93" s="3"/>
      <c r="QDN93" s="3"/>
      <c r="QDO93" s="3"/>
      <c r="QDP93" s="3"/>
      <c r="QDQ93" s="3"/>
      <c r="QDR93" s="3"/>
      <c r="QDS93" s="3"/>
      <c r="QDT93" s="3"/>
      <c r="QDU93" s="3"/>
      <c r="QDV93" s="3"/>
      <c r="QDW93" s="3"/>
      <c r="QDX93" s="3"/>
      <c r="QDY93" s="3"/>
      <c r="QDZ93" s="3"/>
      <c r="QEA93" s="3"/>
      <c r="QEB93" s="3"/>
      <c r="QEC93" s="3"/>
      <c r="QED93" s="3"/>
      <c r="QEE93" s="3"/>
      <c r="QEF93" s="3"/>
      <c r="QEG93" s="3"/>
      <c r="QEH93" s="3"/>
      <c r="QEI93" s="3"/>
      <c r="QEJ93" s="3"/>
      <c r="QEK93" s="3"/>
      <c r="QEL93" s="3"/>
      <c r="QEM93" s="3"/>
      <c r="QEN93" s="3"/>
      <c r="QEO93" s="3"/>
      <c r="QEP93" s="3"/>
      <c r="QEQ93" s="3"/>
      <c r="QER93" s="3"/>
      <c r="QES93" s="3"/>
      <c r="QET93" s="3"/>
      <c r="QEU93" s="3"/>
      <c r="QEV93" s="3"/>
      <c r="QEW93" s="3"/>
      <c r="QEX93" s="3"/>
      <c r="QEY93" s="3"/>
      <c r="QEZ93" s="3"/>
      <c r="QFA93" s="3"/>
      <c r="QFB93" s="3"/>
      <c r="QFC93" s="3"/>
      <c r="QFD93" s="3"/>
      <c r="QFE93" s="3"/>
      <c r="QFF93" s="3"/>
      <c r="QFG93" s="3"/>
      <c r="QFH93" s="3"/>
      <c r="QFI93" s="3"/>
      <c r="QFJ93" s="3"/>
      <c r="QFK93" s="3"/>
      <c r="QFL93" s="3"/>
      <c r="QFM93" s="3"/>
      <c r="QFN93" s="3"/>
      <c r="QFO93" s="3"/>
      <c r="QFP93" s="3"/>
      <c r="QFQ93" s="3"/>
      <c r="QFR93" s="3"/>
      <c r="QFS93" s="3"/>
      <c r="QFT93" s="3"/>
      <c r="QFU93" s="3"/>
      <c r="QFV93" s="3"/>
      <c r="QFW93" s="3"/>
      <c r="QFX93" s="3"/>
      <c r="QFY93" s="3"/>
      <c r="QFZ93" s="3"/>
      <c r="QGA93" s="3"/>
      <c r="QGB93" s="3"/>
      <c r="QGC93" s="3"/>
      <c r="QGD93" s="3"/>
      <c r="QGE93" s="3"/>
      <c r="QGF93" s="3"/>
      <c r="QGG93" s="3"/>
      <c r="QGH93" s="3"/>
      <c r="QGI93" s="3"/>
      <c r="QGJ93" s="3"/>
      <c r="QGK93" s="3"/>
      <c r="QGL93" s="3"/>
      <c r="QGM93" s="3"/>
      <c r="QGN93" s="3"/>
      <c r="QGO93" s="3"/>
      <c r="QGP93" s="3"/>
      <c r="QGQ93" s="3"/>
      <c r="QGR93" s="3"/>
      <c r="QGS93" s="3"/>
      <c r="QGT93" s="3"/>
      <c r="QGU93" s="3"/>
      <c r="QGV93" s="3"/>
      <c r="QGW93" s="3"/>
      <c r="QGX93" s="3"/>
      <c r="QGY93" s="3"/>
      <c r="QGZ93" s="3"/>
      <c r="QHA93" s="3"/>
      <c r="QHB93" s="3"/>
      <c r="QHC93" s="3"/>
      <c r="QHD93" s="3"/>
      <c r="QHE93" s="3"/>
      <c r="QHF93" s="3"/>
      <c r="QHG93" s="3"/>
      <c r="QHH93" s="3"/>
      <c r="QHI93" s="3"/>
      <c r="QHJ93" s="3"/>
      <c r="QHK93" s="3"/>
      <c r="QHL93" s="3"/>
      <c r="QHM93" s="3"/>
      <c r="QHN93" s="3"/>
      <c r="QHO93" s="3"/>
      <c r="QHP93" s="3"/>
      <c r="QHQ93" s="3"/>
      <c r="QHR93" s="3"/>
      <c r="QHS93" s="3"/>
      <c r="QHT93" s="3"/>
      <c r="QHU93" s="3"/>
      <c r="QHV93" s="3"/>
      <c r="QHW93" s="3"/>
      <c r="QHX93" s="3"/>
      <c r="QHY93" s="3"/>
      <c r="QHZ93" s="3"/>
      <c r="QIA93" s="3"/>
      <c r="QIB93" s="3"/>
      <c r="QIC93" s="3"/>
      <c r="QID93" s="3"/>
      <c r="QIE93" s="3"/>
      <c r="QIF93" s="3"/>
      <c r="QIG93" s="3"/>
      <c r="QIH93" s="3"/>
      <c r="QII93" s="3"/>
      <c r="QIJ93" s="3"/>
      <c r="QIK93" s="3"/>
      <c r="QIL93" s="3"/>
      <c r="QIM93" s="3"/>
      <c r="QIN93" s="3"/>
      <c r="QIO93" s="3"/>
      <c r="QIP93" s="3"/>
      <c r="QIQ93" s="3"/>
      <c r="QIR93" s="3"/>
      <c r="QIS93" s="3"/>
      <c r="QIT93" s="3"/>
      <c r="QIU93" s="3"/>
      <c r="QIV93" s="3"/>
      <c r="QIW93" s="3"/>
      <c r="QIX93" s="3"/>
      <c r="QIY93" s="3"/>
      <c r="QIZ93" s="3"/>
      <c r="QJA93" s="3"/>
      <c r="QJB93" s="3"/>
      <c r="QJC93" s="3"/>
      <c r="QJD93" s="3"/>
      <c r="QJE93" s="3"/>
      <c r="QJF93" s="3"/>
      <c r="QJG93" s="3"/>
      <c r="QJH93" s="3"/>
      <c r="QJI93" s="3"/>
      <c r="QJJ93" s="3"/>
      <c r="QJK93" s="3"/>
      <c r="QJL93" s="3"/>
      <c r="QJM93" s="3"/>
      <c r="QJN93" s="3"/>
      <c r="QJO93" s="3"/>
      <c r="QJP93" s="3"/>
      <c r="QJQ93" s="3"/>
      <c r="QJR93" s="3"/>
      <c r="QJS93" s="3"/>
      <c r="QJT93" s="3"/>
      <c r="QJU93" s="3"/>
      <c r="QJV93" s="3"/>
      <c r="QJW93" s="3"/>
      <c r="QJX93" s="3"/>
      <c r="QJY93" s="3"/>
      <c r="QJZ93" s="3"/>
      <c r="QKA93" s="3"/>
      <c r="QKB93" s="3"/>
      <c r="QKC93" s="3"/>
      <c r="QKD93" s="3"/>
      <c r="QKE93" s="3"/>
      <c r="QKF93" s="3"/>
      <c r="QKG93" s="3"/>
      <c r="QKH93" s="3"/>
      <c r="QKI93" s="3"/>
      <c r="QKJ93" s="3"/>
      <c r="QKK93" s="3"/>
      <c r="QKL93" s="3"/>
      <c r="QKM93" s="3"/>
      <c r="QKN93" s="3"/>
      <c r="QKO93" s="3"/>
      <c r="QKP93" s="3"/>
      <c r="QKQ93" s="3"/>
      <c r="QKR93" s="3"/>
      <c r="QKS93" s="3"/>
      <c r="QKT93" s="3"/>
      <c r="QKU93" s="3"/>
      <c r="QKV93" s="3"/>
      <c r="QKW93" s="3"/>
      <c r="QKX93" s="3"/>
      <c r="QKY93" s="3"/>
      <c r="QKZ93" s="3"/>
      <c r="QLA93" s="3"/>
      <c r="QLB93" s="3"/>
      <c r="QLC93" s="3"/>
      <c r="QLD93" s="3"/>
      <c r="QLE93" s="3"/>
      <c r="QLF93" s="3"/>
      <c r="QLG93" s="3"/>
      <c r="QLH93" s="3"/>
      <c r="QLI93" s="3"/>
      <c r="QLJ93" s="3"/>
      <c r="QLK93" s="3"/>
      <c r="QLL93" s="3"/>
      <c r="QLM93" s="3"/>
      <c r="QLN93" s="3"/>
      <c r="QLO93" s="3"/>
      <c r="QLP93" s="3"/>
      <c r="QLQ93" s="3"/>
      <c r="QLR93" s="3"/>
      <c r="QLS93" s="3"/>
      <c r="QLT93" s="3"/>
      <c r="QLU93" s="3"/>
      <c r="QLV93" s="3"/>
      <c r="QLW93" s="3"/>
      <c r="QLX93" s="3"/>
      <c r="QLY93" s="3"/>
      <c r="QLZ93" s="3"/>
      <c r="QMA93" s="3"/>
      <c r="QMB93" s="3"/>
      <c r="QMC93" s="3"/>
      <c r="QMD93" s="3"/>
      <c r="QME93" s="3"/>
      <c r="QMF93" s="3"/>
      <c r="QMG93" s="3"/>
      <c r="QMH93" s="3"/>
      <c r="QMI93" s="3"/>
      <c r="QMJ93" s="3"/>
      <c r="QMK93" s="3"/>
      <c r="QML93" s="3"/>
      <c r="QMM93" s="3"/>
      <c r="QMN93" s="3"/>
      <c r="QMO93" s="3"/>
      <c r="QMP93" s="3"/>
      <c r="QMQ93" s="3"/>
      <c r="QMR93" s="3"/>
      <c r="QMS93" s="3"/>
      <c r="QMT93" s="3"/>
      <c r="QMU93" s="3"/>
      <c r="QMV93" s="3"/>
      <c r="QMW93" s="3"/>
      <c r="QMX93" s="3"/>
      <c r="QMY93" s="3"/>
      <c r="QMZ93" s="3"/>
      <c r="QNA93" s="3"/>
      <c r="QNB93" s="3"/>
      <c r="QNC93" s="3"/>
      <c r="QND93" s="3"/>
      <c r="QNE93" s="3"/>
      <c r="QNF93" s="3"/>
      <c r="QNG93" s="3"/>
      <c r="QNH93" s="3"/>
      <c r="QNI93" s="3"/>
      <c r="QNJ93" s="3"/>
      <c r="QNK93" s="3"/>
      <c r="QNL93" s="3"/>
      <c r="QNM93" s="3"/>
      <c r="QNN93" s="3"/>
      <c r="QNO93" s="3"/>
      <c r="QNP93" s="3"/>
      <c r="QNQ93" s="3"/>
      <c r="QNR93" s="3"/>
      <c r="QNS93" s="3"/>
      <c r="QNT93" s="3"/>
      <c r="QNU93" s="3"/>
      <c r="QNV93" s="3"/>
      <c r="QNW93" s="3"/>
      <c r="QNX93" s="3"/>
      <c r="QNY93" s="3"/>
      <c r="QNZ93" s="3"/>
      <c r="QOA93" s="3"/>
      <c r="QOB93" s="3"/>
      <c r="QOC93" s="3"/>
      <c r="QOD93" s="3"/>
      <c r="QOE93" s="3"/>
      <c r="QOF93" s="3"/>
      <c r="QOG93" s="3"/>
      <c r="QOH93" s="3"/>
      <c r="QOI93" s="3"/>
      <c r="QOJ93" s="3"/>
      <c r="QOK93" s="3"/>
      <c r="QOL93" s="3"/>
      <c r="QOM93" s="3"/>
      <c r="QON93" s="3"/>
      <c r="QOO93" s="3"/>
      <c r="QOP93" s="3"/>
      <c r="QOQ93" s="3"/>
      <c r="QOR93" s="3"/>
      <c r="QOS93" s="3"/>
      <c r="QOT93" s="3"/>
      <c r="QOU93" s="3"/>
      <c r="QOV93" s="3"/>
      <c r="QOW93" s="3"/>
      <c r="QOX93" s="3"/>
      <c r="QOY93" s="3"/>
      <c r="QOZ93" s="3"/>
      <c r="QPA93" s="3"/>
      <c r="QPB93" s="3"/>
      <c r="QPC93" s="3"/>
      <c r="QPD93" s="3"/>
      <c r="QPE93" s="3"/>
      <c r="QPF93" s="3"/>
      <c r="QPG93" s="3"/>
      <c r="QPH93" s="3"/>
      <c r="QPI93" s="3"/>
      <c r="QPJ93" s="3"/>
      <c r="QPK93" s="3"/>
      <c r="QPL93" s="3"/>
      <c r="QPM93" s="3"/>
      <c r="QPN93" s="3"/>
      <c r="QPO93" s="3"/>
      <c r="QPP93" s="3"/>
      <c r="QPQ93" s="3"/>
      <c r="QPR93" s="3"/>
      <c r="QPS93" s="3"/>
      <c r="QPT93" s="3"/>
      <c r="QPU93" s="3"/>
      <c r="QPV93" s="3"/>
      <c r="QPW93" s="3"/>
      <c r="QPX93" s="3"/>
      <c r="QPY93" s="3"/>
      <c r="QPZ93" s="3"/>
      <c r="QQA93" s="3"/>
      <c r="QQB93" s="3"/>
      <c r="QQC93" s="3"/>
      <c r="QQD93" s="3"/>
      <c r="QQE93" s="3"/>
      <c r="QQF93" s="3"/>
      <c r="QQG93" s="3"/>
      <c r="QQH93" s="3"/>
      <c r="QQI93" s="3"/>
      <c r="QQJ93" s="3"/>
      <c r="QQK93" s="3"/>
      <c r="QQL93" s="3"/>
      <c r="QQM93" s="3"/>
      <c r="QQN93" s="3"/>
      <c r="QQO93" s="3"/>
      <c r="QQP93" s="3"/>
      <c r="QQQ93" s="3"/>
      <c r="QQR93" s="3"/>
      <c r="QQS93" s="3"/>
      <c r="QQT93" s="3"/>
      <c r="QQU93" s="3"/>
      <c r="QQV93" s="3"/>
      <c r="QQW93" s="3"/>
      <c r="QQX93" s="3"/>
      <c r="QQY93" s="3"/>
      <c r="QQZ93" s="3"/>
      <c r="QRA93" s="3"/>
      <c r="QRB93" s="3"/>
      <c r="QRC93" s="3"/>
      <c r="QRD93" s="3"/>
      <c r="QRE93" s="3"/>
      <c r="QRF93" s="3"/>
      <c r="QRG93" s="3"/>
      <c r="QRH93" s="3"/>
      <c r="QRI93" s="3"/>
      <c r="QRJ93" s="3"/>
      <c r="QRK93" s="3"/>
      <c r="QRL93" s="3"/>
      <c r="QRM93" s="3"/>
      <c r="QRN93" s="3"/>
      <c r="QRO93" s="3"/>
      <c r="QRP93" s="3"/>
      <c r="QRQ93" s="3"/>
      <c r="QRR93" s="3"/>
      <c r="QRS93" s="3"/>
      <c r="QRT93" s="3"/>
      <c r="QRU93" s="3"/>
      <c r="QRV93" s="3"/>
      <c r="QRW93" s="3"/>
      <c r="QRX93" s="3"/>
      <c r="QRY93" s="3"/>
      <c r="QRZ93" s="3"/>
      <c r="QSA93" s="3"/>
      <c r="QSB93" s="3"/>
      <c r="QSC93" s="3"/>
      <c r="QSD93" s="3"/>
      <c r="QSE93" s="3"/>
      <c r="QSF93" s="3"/>
      <c r="QSG93" s="3"/>
      <c r="QSH93" s="3"/>
      <c r="QSI93" s="3"/>
      <c r="QSJ93" s="3"/>
      <c r="QSK93" s="3"/>
      <c r="QSL93" s="3"/>
      <c r="QSM93" s="3"/>
      <c r="QSN93" s="3"/>
      <c r="QSO93" s="3"/>
      <c r="QSP93" s="3"/>
      <c r="QSQ93" s="3"/>
      <c r="QSR93" s="3"/>
      <c r="QSS93" s="3"/>
      <c r="QST93" s="3"/>
      <c r="QSU93" s="3"/>
      <c r="QSV93" s="3"/>
      <c r="QSW93" s="3"/>
      <c r="QSX93" s="3"/>
      <c r="QSY93" s="3"/>
      <c r="QSZ93" s="3"/>
      <c r="QTA93" s="3"/>
      <c r="QTB93" s="3"/>
      <c r="QTC93" s="3"/>
      <c r="QTD93" s="3"/>
      <c r="QTE93" s="3"/>
      <c r="QTF93" s="3"/>
      <c r="QTG93" s="3"/>
      <c r="QTH93" s="3"/>
      <c r="QTI93" s="3"/>
      <c r="QTJ93" s="3"/>
      <c r="QTK93" s="3"/>
      <c r="QTL93" s="3"/>
      <c r="QTM93" s="3"/>
      <c r="QTN93" s="3"/>
      <c r="QTO93" s="3"/>
      <c r="QTP93" s="3"/>
      <c r="QTQ93" s="3"/>
      <c r="QTR93" s="3"/>
      <c r="QTS93" s="3"/>
      <c r="QTT93" s="3"/>
      <c r="QTU93" s="3"/>
      <c r="QTV93" s="3"/>
      <c r="QTW93" s="3"/>
      <c r="QTX93" s="3"/>
      <c r="QTY93" s="3"/>
      <c r="QTZ93" s="3"/>
      <c r="QUA93" s="3"/>
      <c r="QUB93" s="3"/>
      <c r="QUC93" s="3"/>
      <c r="QUD93" s="3"/>
      <c r="QUE93" s="3"/>
      <c r="QUF93" s="3"/>
      <c r="QUG93" s="3"/>
      <c r="QUH93" s="3"/>
      <c r="QUI93" s="3"/>
      <c r="QUJ93" s="3"/>
      <c r="QUK93" s="3"/>
      <c r="QUL93" s="3"/>
      <c r="QUM93" s="3"/>
      <c r="QUN93" s="3"/>
      <c r="QUO93" s="3"/>
      <c r="QUP93" s="3"/>
      <c r="QUQ93" s="3"/>
      <c r="QUR93" s="3"/>
      <c r="QUS93" s="3"/>
      <c r="QUT93" s="3"/>
      <c r="QUU93" s="3"/>
      <c r="QUV93" s="3"/>
      <c r="QUW93" s="3"/>
      <c r="QUX93" s="3"/>
      <c r="QUY93" s="3"/>
      <c r="QUZ93" s="3"/>
      <c r="QVA93" s="3"/>
      <c r="QVB93" s="3"/>
      <c r="QVC93" s="3"/>
      <c r="QVD93" s="3"/>
      <c r="QVE93" s="3"/>
      <c r="QVF93" s="3"/>
      <c r="QVG93" s="3"/>
      <c r="QVH93" s="3"/>
      <c r="QVI93" s="3"/>
      <c r="QVJ93" s="3"/>
      <c r="QVK93" s="3"/>
      <c r="QVL93" s="3"/>
      <c r="QVM93" s="3"/>
      <c r="QVN93" s="3"/>
      <c r="QVO93" s="3"/>
      <c r="QVP93" s="3"/>
      <c r="QVQ93" s="3"/>
      <c r="QVR93" s="3"/>
      <c r="QVS93" s="3"/>
      <c r="QVT93" s="3"/>
      <c r="QVU93" s="3"/>
      <c r="QVV93" s="3"/>
      <c r="QVW93" s="3"/>
      <c r="QVX93" s="3"/>
      <c r="QVY93" s="3"/>
      <c r="QVZ93" s="3"/>
      <c r="QWA93" s="3"/>
      <c r="QWB93" s="3"/>
      <c r="QWC93" s="3"/>
      <c r="QWD93" s="3"/>
      <c r="QWE93" s="3"/>
      <c r="QWF93" s="3"/>
      <c r="QWG93" s="3"/>
      <c r="QWH93" s="3"/>
      <c r="QWI93" s="3"/>
      <c r="QWJ93" s="3"/>
      <c r="QWK93" s="3"/>
      <c r="QWL93" s="3"/>
      <c r="QWM93" s="3"/>
      <c r="QWN93" s="3"/>
      <c r="QWO93" s="3"/>
      <c r="QWP93" s="3"/>
      <c r="QWQ93" s="3"/>
      <c r="QWR93" s="3"/>
      <c r="QWS93" s="3"/>
      <c r="QWT93" s="3"/>
      <c r="QWU93" s="3"/>
      <c r="QWV93" s="3"/>
      <c r="QWW93" s="3"/>
      <c r="QWX93" s="3"/>
      <c r="QWY93" s="3"/>
      <c r="QWZ93" s="3"/>
      <c r="QXA93" s="3"/>
      <c r="QXB93" s="3"/>
      <c r="QXC93" s="3"/>
      <c r="QXD93" s="3"/>
      <c r="QXE93" s="3"/>
      <c r="QXF93" s="3"/>
      <c r="QXG93" s="3"/>
      <c r="QXH93" s="3"/>
      <c r="QXI93" s="3"/>
      <c r="QXJ93" s="3"/>
      <c r="QXK93" s="3"/>
      <c r="QXL93" s="3"/>
      <c r="QXM93" s="3"/>
      <c r="QXN93" s="3"/>
      <c r="QXO93" s="3"/>
      <c r="QXP93" s="3"/>
      <c r="QXQ93" s="3"/>
      <c r="QXR93" s="3"/>
      <c r="QXS93" s="3"/>
      <c r="QXT93" s="3"/>
      <c r="QXU93" s="3"/>
      <c r="QXV93" s="3"/>
      <c r="QXW93" s="3"/>
      <c r="QXX93" s="3"/>
      <c r="QXY93" s="3"/>
      <c r="QXZ93" s="3"/>
      <c r="QYA93" s="3"/>
      <c r="QYB93" s="3"/>
      <c r="QYC93" s="3"/>
      <c r="QYD93" s="3"/>
      <c r="QYE93" s="3"/>
      <c r="QYF93" s="3"/>
      <c r="QYG93" s="3"/>
      <c r="QYH93" s="3"/>
      <c r="QYI93" s="3"/>
      <c r="QYJ93" s="3"/>
      <c r="QYK93" s="3"/>
      <c r="QYL93" s="3"/>
      <c r="QYM93" s="3"/>
      <c r="QYN93" s="3"/>
      <c r="QYO93" s="3"/>
      <c r="QYP93" s="3"/>
      <c r="QYQ93" s="3"/>
      <c r="QYR93" s="3"/>
      <c r="QYS93" s="3"/>
      <c r="QYT93" s="3"/>
      <c r="QYU93" s="3"/>
      <c r="QYV93" s="3"/>
      <c r="QYW93" s="3"/>
      <c r="QYX93" s="3"/>
      <c r="QYY93" s="3"/>
      <c r="QYZ93" s="3"/>
      <c r="QZA93" s="3"/>
      <c r="QZB93" s="3"/>
      <c r="QZC93" s="3"/>
      <c r="QZD93" s="3"/>
      <c r="QZE93" s="3"/>
      <c r="QZF93" s="3"/>
      <c r="QZG93" s="3"/>
      <c r="QZH93" s="3"/>
      <c r="QZI93" s="3"/>
      <c r="QZJ93" s="3"/>
      <c r="QZK93" s="3"/>
      <c r="QZL93" s="3"/>
      <c r="QZM93" s="3"/>
      <c r="QZN93" s="3"/>
      <c r="QZO93" s="3"/>
      <c r="QZP93" s="3"/>
      <c r="QZQ93" s="3"/>
      <c r="QZR93" s="3"/>
      <c r="QZS93" s="3"/>
      <c r="QZT93" s="3"/>
      <c r="QZU93" s="3"/>
      <c r="QZV93" s="3"/>
      <c r="QZW93" s="3"/>
      <c r="QZX93" s="3"/>
      <c r="QZY93" s="3"/>
      <c r="QZZ93" s="3"/>
      <c r="RAA93" s="3"/>
      <c r="RAB93" s="3"/>
      <c r="RAC93" s="3"/>
      <c r="RAD93" s="3"/>
      <c r="RAE93" s="3"/>
      <c r="RAF93" s="3"/>
      <c r="RAG93" s="3"/>
      <c r="RAH93" s="3"/>
      <c r="RAI93" s="3"/>
      <c r="RAJ93" s="3"/>
      <c r="RAK93" s="3"/>
      <c r="RAL93" s="3"/>
      <c r="RAM93" s="3"/>
      <c r="RAN93" s="3"/>
      <c r="RAO93" s="3"/>
      <c r="RAP93" s="3"/>
      <c r="RAQ93" s="3"/>
      <c r="RAR93" s="3"/>
      <c r="RAS93" s="3"/>
      <c r="RAT93" s="3"/>
      <c r="RAU93" s="3"/>
      <c r="RAV93" s="3"/>
      <c r="RAW93" s="3"/>
      <c r="RAX93" s="3"/>
      <c r="RAY93" s="3"/>
      <c r="RAZ93" s="3"/>
      <c r="RBA93" s="3"/>
      <c r="RBB93" s="3"/>
      <c r="RBC93" s="3"/>
      <c r="RBD93" s="3"/>
      <c r="RBE93" s="3"/>
      <c r="RBF93" s="3"/>
      <c r="RBG93" s="3"/>
      <c r="RBH93" s="3"/>
      <c r="RBI93" s="3"/>
      <c r="RBJ93" s="3"/>
      <c r="RBK93" s="3"/>
      <c r="RBL93" s="3"/>
      <c r="RBM93" s="3"/>
      <c r="RBN93" s="3"/>
      <c r="RBO93" s="3"/>
      <c r="RBP93" s="3"/>
      <c r="RBQ93" s="3"/>
      <c r="RBR93" s="3"/>
      <c r="RBS93" s="3"/>
      <c r="RBT93" s="3"/>
      <c r="RBU93" s="3"/>
      <c r="RBV93" s="3"/>
      <c r="RBW93" s="3"/>
      <c r="RBX93" s="3"/>
      <c r="RBY93" s="3"/>
      <c r="RBZ93" s="3"/>
      <c r="RCA93" s="3"/>
      <c r="RCB93" s="3"/>
      <c r="RCC93" s="3"/>
      <c r="RCD93" s="3"/>
      <c r="RCE93" s="3"/>
      <c r="RCF93" s="3"/>
      <c r="RCG93" s="3"/>
      <c r="RCH93" s="3"/>
      <c r="RCI93" s="3"/>
      <c r="RCJ93" s="3"/>
      <c r="RCK93" s="3"/>
      <c r="RCL93" s="3"/>
      <c r="RCM93" s="3"/>
      <c r="RCN93" s="3"/>
      <c r="RCO93" s="3"/>
      <c r="RCP93" s="3"/>
      <c r="RCQ93" s="3"/>
      <c r="RCR93" s="3"/>
      <c r="RCS93" s="3"/>
      <c r="RCT93" s="3"/>
      <c r="RCU93" s="3"/>
      <c r="RCV93" s="3"/>
      <c r="RCW93" s="3"/>
      <c r="RCX93" s="3"/>
      <c r="RCY93" s="3"/>
      <c r="RCZ93" s="3"/>
      <c r="RDA93" s="3"/>
      <c r="RDB93" s="3"/>
      <c r="RDC93" s="3"/>
      <c r="RDD93" s="3"/>
      <c r="RDE93" s="3"/>
      <c r="RDF93" s="3"/>
      <c r="RDG93" s="3"/>
      <c r="RDH93" s="3"/>
      <c r="RDI93" s="3"/>
      <c r="RDJ93" s="3"/>
      <c r="RDK93" s="3"/>
      <c r="RDL93" s="3"/>
      <c r="RDM93" s="3"/>
      <c r="RDN93" s="3"/>
      <c r="RDO93" s="3"/>
      <c r="RDP93" s="3"/>
      <c r="RDQ93" s="3"/>
      <c r="RDR93" s="3"/>
      <c r="RDS93" s="3"/>
      <c r="RDT93" s="3"/>
      <c r="RDU93" s="3"/>
      <c r="RDV93" s="3"/>
      <c r="RDW93" s="3"/>
      <c r="RDX93" s="3"/>
      <c r="RDY93" s="3"/>
      <c r="RDZ93" s="3"/>
      <c r="REA93" s="3"/>
      <c r="REB93" s="3"/>
      <c r="REC93" s="3"/>
      <c r="RED93" s="3"/>
      <c r="REE93" s="3"/>
      <c r="REF93" s="3"/>
      <c r="REG93" s="3"/>
      <c r="REH93" s="3"/>
      <c r="REI93" s="3"/>
      <c r="REJ93" s="3"/>
      <c r="REK93" s="3"/>
      <c r="REL93" s="3"/>
      <c r="REM93" s="3"/>
      <c r="REN93" s="3"/>
      <c r="REO93" s="3"/>
      <c r="REP93" s="3"/>
      <c r="REQ93" s="3"/>
      <c r="RER93" s="3"/>
      <c r="RES93" s="3"/>
      <c r="RET93" s="3"/>
      <c r="REU93" s="3"/>
      <c r="REV93" s="3"/>
      <c r="REW93" s="3"/>
      <c r="REX93" s="3"/>
      <c r="REY93" s="3"/>
      <c r="REZ93" s="3"/>
      <c r="RFA93" s="3"/>
      <c r="RFB93" s="3"/>
      <c r="RFC93" s="3"/>
      <c r="RFD93" s="3"/>
      <c r="RFE93" s="3"/>
      <c r="RFF93" s="3"/>
      <c r="RFG93" s="3"/>
      <c r="RFH93" s="3"/>
      <c r="RFI93" s="3"/>
      <c r="RFJ93" s="3"/>
      <c r="RFK93" s="3"/>
      <c r="RFL93" s="3"/>
      <c r="RFM93" s="3"/>
      <c r="RFN93" s="3"/>
      <c r="RFO93" s="3"/>
      <c r="RFP93" s="3"/>
      <c r="RFQ93" s="3"/>
      <c r="RFR93" s="3"/>
      <c r="RFS93" s="3"/>
      <c r="RFT93" s="3"/>
      <c r="RFU93" s="3"/>
      <c r="RFV93" s="3"/>
      <c r="RFW93" s="3"/>
      <c r="RFX93" s="3"/>
      <c r="RFY93" s="3"/>
      <c r="RFZ93" s="3"/>
      <c r="RGA93" s="3"/>
      <c r="RGB93" s="3"/>
      <c r="RGC93" s="3"/>
      <c r="RGD93" s="3"/>
      <c r="RGE93" s="3"/>
      <c r="RGF93" s="3"/>
      <c r="RGG93" s="3"/>
      <c r="RGH93" s="3"/>
      <c r="RGI93" s="3"/>
      <c r="RGJ93" s="3"/>
      <c r="RGK93" s="3"/>
      <c r="RGL93" s="3"/>
      <c r="RGM93" s="3"/>
      <c r="RGN93" s="3"/>
      <c r="RGO93" s="3"/>
      <c r="RGP93" s="3"/>
      <c r="RGQ93" s="3"/>
      <c r="RGR93" s="3"/>
      <c r="RGS93" s="3"/>
      <c r="RGT93" s="3"/>
      <c r="RGU93" s="3"/>
      <c r="RGV93" s="3"/>
      <c r="RGW93" s="3"/>
      <c r="RGX93" s="3"/>
      <c r="RGY93" s="3"/>
      <c r="RGZ93" s="3"/>
      <c r="RHA93" s="3"/>
      <c r="RHB93" s="3"/>
      <c r="RHC93" s="3"/>
      <c r="RHD93" s="3"/>
      <c r="RHE93" s="3"/>
      <c r="RHF93" s="3"/>
      <c r="RHG93" s="3"/>
      <c r="RHH93" s="3"/>
      <c r="RHI93" s="3"/>
      <c r="RHJ93" s="3"/>
      <c r="RHK93" s="3"/>
      <c r="RHL93" s="3"/>
      <c r="RHM93" s="3"/>
      <c r="RHN93" s="3"/>
      <c r="RHO93" s="3"/>
      <c r="RHP93" s="3"/>
      <c r="RHQ93" s="3"/>
      <c r="RHR93" s="3"/>
      <c r="RHS93" s="3"/>
      <c r="RHT93" s="3"/>
      <c r="RHU93" s="3"/>
      <c r="RHV93" s="3"/>
      <c r="RHW93" s="3"/>
      <c r="RHX93" s="3"/>
      <c r="RHY93" s="3"/>
      <c r="RHZ93" s="3"/>
      <c r="RIA93" s="3"/>
      <c r="RIB93" s="3"/>
      <c r="RIC93" s="3"/>
      <c r="RID93" s="3"/>
      <c r="RIE93" s="3"/>
      <c r="RIF93" s="3"/>
      <c r="RIG93" s="3"/>
      <c r="RIH93" s="3"/>
      <c r="RII93" s="3"/>
      <c r="RIJ93" s="3"/>
      <c r="RIK93" s="3"/>
      <c r="RIL93" s="3"/>
      <c r="RIM93" s="3"/>
      <c r="RIN93" s="3"/>
      <c r="RIO93" s="3"/>
      <c r="RIP93" s="3"/>
      <c r="RIQ93" s="3"/>
      <c r="RIR93" s="3"/>
      <c r="RIS93" s="3"/>
      <c r="RIT93" s="3"/>
      <c r="RIU93" s="3"/>
      <c r="RIV93" s="3"/>
      <c r="RIW93" s="3"/>
      <c r="RIX93" s="3"/>
      <c r="RIY93" s="3"/>
      <c r="RIZ93" s="3"/>
      <c r="RJA93" s="3"/>
      <c r="RJB93" s="3"/>
      <c r="RJC93" s="3"/>
      <c r="RJD93" s="3"/>
      <c r="RJE93" s="3"/>
      <c r="RJF93" s="3"/>
      <c r="RJG93" s="3"/>
      <c r="RJH93" s="3"/>
      <c r="RJI93" s="3"/>
      <c r="RJJ93" s="3"/>
      <c r="RJK93" s="3"/>
      <c r="RJL93" s="3"/>
      <c r="RJM93" s="3"/>
      <c r="RJN93" s="3"/>
      <c r="RJO93" s="3"/>
      <c r="RJP93" s="3"/>
      <c r="RJQ93" s="3"/>
      <c r="RJR93" s="3"/>
      <c r="RJS93" s="3"/>
      <c r="RJT93" s="3"/>
      <c r="RJU93" s="3"/>
      <c r="RJV93" s="3"/>
      <c r="RJW93" s="3"/>
      <c r="RJX93" s="3"/>
      <c r="RJY93" s="3"/>
      <c r="RJZ93" s="3"/>
      <c r="RKA93" s="3"/>
      <c r="RKB93" s="3"/>
      <c r="RKC93" s="3"/>
      <c r="RKD93" s="3"/>
      <c r="RKE93" s="3"/>
      <c r="RKF93" s="3"/>
      <c r="RKG93" s="3"/>
      <c r="RKH93" s="3"/>
      <c r="RKI93" s="3"/>
      <c r="RKJ93" s="3"/>
      <c r="RKK93" s="3"/>
      <c r="RKL93" s="3"/>
      <c r="RKM93" s="3"/>
      <c r="RKN93" s="3"/>
      <c r="RKO93" s="3"/>
      <c r="RKP93" s="3"/>
      <c r="RKQ93" s="3"/>
      <c r="RKR93" s="3"/>
      <c r="RKS93" s="3"/>
      <c r="RKT93" s="3"/>
      <c r="RKU93" s="3"/>
      <c r="RKV93" s="3"/>
      <c r="RKW93" s="3"/>
      <c r="RKX93" s="3"/>
      <c r="RKY93" s="3"/>
      <c r="RKZ93" s="3"/>
      <c r="RLA93" s="3"/>
      <c r="RLB93" s="3"/>
      <c r="RLC93" s="3"/>
      <c r="RLD93" s="3"/>
      <c r="RLE93" s="3"/>
      <c r="RLF93" s="3"/>
      <c r="RLG93" s="3"/>
      <c r="RLH93" s="3"/>
      <c r="RLI93" s="3"/>
      <c r="RLJ93" s="3"/>
      <c r="RLK93" s="3"/>
      <c r="RLL93" s="3"/>
      <c r="RLM93" s="3"/>
      <c r="RLN93" s="3"/>
      <c r="RLO93" s="3"/>
      <c r="RLP93" s="3"/>
      <c r="RLQ93" s="3"/>
      <c r="RLR93" s="3"/>
      <c r="RLS93" s="3"/>
      <c r="RLT93" s="3"/>
      <c r="RLU93" s="3"/>
      <c r="RLV93" s="3"/>
      <c r="RLW93" s="3"/>
      <c r="RLX93" s="3"/>
      <c r="RLY93" s="3"/>
      <c r="RLZ93" s="3"/>
      <c r="RMA93" s="3"/>
      <c r="RMB93" s="3"/>
      <c r="RMC93" s="3"/>
      <c r="RMD93" s="3"/>
      <c r="RME93" s="3"/>
      <c r="RMF93" s="3"/>
      <c r="RMG93" s="3"/>
      <c r="RMH93" s="3"/>
      <c r="RMI93" s="3"/>
      <c r="RMJ93" s="3"/>
      <c r="RMK93" s="3"/>
      <c r="RML93" s="3"/>
      <c r="RMM93" s="3"/>
      <c r="RMN93" s="3"/>
      <c r="RMO93" s="3"/>
      <c r="RMP93" s="3"/>
      <c r="RMQ93" s="3"/>
      <c r="RMR93" s="3"/>
      <c r="RMS93" s="3"/>
      <c r="RMT93" s="3"/>
      <c r="RMU93" s="3"/>
      <c r="RMV93" s="3"/>
      <c r="RMW93" s="3"/>
      <c r="RMX93" s="3"/>
      <c r="RMY93" s="3"/>
      <c r="RMZ93" s="3"/>
      <c r="RNA93" s="3"/>
      <c r="RNB93" s="3"/>
      <c r="RNC93" s="3"/>
      <c r="RND93" s="3"/>
      <c r="RNE93" s="3"/>
      <c r="RNF93" s="3"/>
      <c r="RNG93" s="3"/>
      <c r="RNH93" s="3"/>
      <c r="RNI93" s="3"/>
      <c r="RNJ93" s="3"/>
      <c r="RNK93" s="3"/>
      <c r="RNL93" s="3"/>
      <c r="RNM93" s="3"/>
      <c r="RNN93" s="3"/>
      <c r="RNO93" s="3"/>
      <c r="RNP93" s="3"/>
      <c r="RNQ93" s="3"/>
      <c r="RNR93" s="3"/>
      <c r="RNS93" s="3"/>
      <c r="RNT93" s="3"/>
      <c r="RNU93" s="3"/>
      <c r="RNV93" s="3"/>
      <c r="RNW93" s="3"/>
      <c r="RNX93" s="3"/>
      <c r="RNY93" s="3"/>
      <c r="RNZ93" s="3"/>
      <c r="ROA93" s="3"/>
      <c r="ROB93" s="3"/>
      <c r="ROC93" s="3"/>
      <c r="ROD93" s="3"/>
      <c r="ROE93" s="3"/>
      <c r="ROF93" s="3"/>
      <c r="ROG93" s="3"/>
      <c r="ROH93" s="3"/>
      <c r="ROI93" s="3"/>
      <c r="ROJ93" s="3"/>
      <c r="ROK93" s="3"/>
      <c r="ROL93" s="3"/>
      <c r="ROM93" s="3"/>
      <c r="RON93" s="3"/>
      <c r="ROO93" s="3"/>
      <c r="ROP93" s="3"/>
      <c r="ROQ93" s="3"/>
      <c r="ROR93" s="3"/>
      <c r="ROS93" s="3"/>
      <c r="ROT93" s="3"/>
      <c r="ROU93" s="3"/>
      <c r="ROV93" s="3"/>
      <c r="ROW93" s="3"/>
      <c r="ROX93" s="3"/>
      <c r="ROY93" s="3"/>
      <c r="ROZ93" s="3"/>
      <c r="RPA93" s="3"/>
      <c r="RPB93" s="3"/>
      <c r="RPC93" s="3"/>
      <c r="RPD93" s="3"/>
      <c r="RPE93" s="3"/>
      <c r="RPF93" s="3"/>
      <c r="RPG93" s="3"/>
      <c r="RPH93" s="3"/>
      <c r="RPI93" s="3"/>
      <c r="RPJ93" s="3"/>
      <c r="RPK93" s="3"/>
      <c r="RPL93" s="3"/>
      <c r="RPM93" s="3"/>
      <c r="RPN93" s="3"/>
      <c r="RPO93" s="3"/>
      <c r="RPP93" s="3"/>
      <c r="RPQ93" s="3"/>
      <c r="RPR93" s="3"/>
      <c r="RPS93" s="3"/>
      <c r="RPT93" s="3"/>
      <c r="RPU93" s="3"/>
      <c r="RPV93" s="3"/>
      <c r="RPW93" s="3"/>
      <c r="RPX93" s="3"/>
      <c r="RPY93" s="3"/>
      <c r="RPZ93" s="3"/>
      <c r="RQA93" s="3"/>
      <c r="RQB93" s="3"/>
      <c r="RQC93" s="3"/>
      <c r="RQD93" s="3"/>
      <c r="RQE93" s="3"/>
      <c r="RQF93" s="3"/>
      <c r="RQG93" s="3"/>
      <c r="RQH93" s="3"/>
      <c r="RQI93" s="3"/>
      <c r="RQJ93" s="3"/>
      <c r="RQK93" s="3"/>
      <c r="RQL93" s="3"/>
      <c r="RQM93" s="3"/>
      <c r="RQN93" s="3"/>
      <c r="RQO93" s="3"/>
      <c r="RQP93" s="3"/>
      <c r="RQQ93" s="3"/>
      <c r="RQR93" s="3"/>
      <c r="RQS93" s="3"/>
      <c r="RQT93" s="3"/>
      <c r="RQU93" s="3"/>
      <c r="RQV93" s="3"/>
      <c r="RQW93" s="3"/>
      <c r="RQX93" s="3"/>
      <c r="RQY93" s="3"/>
      <c r="RQZ93" s="3"/>
      <c r="RRA93" s="3"/>
      <c r="RRB93" s="3"/>
      <c r="RRC93" s="3"/>
      <c r="RRD93" s="3"/>
      <c r="RRE93" s="3"/>
      <c r="RRF93" s="3"/>
      <c r="RRG93" s="3"/>
      <c r="RRH93" s="3"/>
      <c r="RRI93" s="3"/>
      <c r="RRJ93" s="3"/>
      <c r="RRK93" s="3"/>
      <c r="RRL93" s="3"/>
      <c r="RRM93" s="3"/>
      <c r="RRN93" s="3"/>
      <c r="RRO93" s="3"/>
      <c r="RRP93" s="3"/>
      <c r="RRQ93" s="3"/>
      <c r="RRR93" s="3"/>
      <c r="RRS93" s="3"/>
      <c r="RRT93" s="3"/>
      <c r="RRU93" s="3"/>
      <c r="RRV93" s="3"/>
      <c r="RRW93" s="3"/>
      <c r="RRX93" s="3"/>
      <c r="RRY93" s="3"/>
      <c r="RRZ93" s="3"/>
      <c r="RSA93" s="3"/>
      <c r="RSB93" s="3"/>
      <c r="RSC93" s="3"/>
      <c r="RSD93" s="3"/>
      <c r="RSE93" s="3"/>
      <c r="RSF93" s="3"/>
      <c r="RSG93" s="3"/>
      <c r="RSH93" s="3"/>
      <c r="RSI93" s="3"/>
      <c r="RSJ93" s="3"/>
      <c r="RSK93" s="3"/>
      <c r="RSL93" s="3"/>
      <c r="RSM93" s="3"/>
      <c r="RSN93" s="3"/>
      <c r="RSO93" s="3"/>
      <c r="RSP93" s="3"/>
      <c r="RSQ93" s="3"/>
      <c r="RSR93" s="3"/>
      <c r="RSS93" s="3"/>
      <c r="RST93" s="3"/>
      <c r="RSU93" s="3"/>
      <c r="RSV93" s="3"/>
      <c r="RSW93" s="3"/>
      <c r="RSX93" s="3"/>
      <c r="RSY93" s="3"/>
      <c r="RSZ93" s="3"/>
      <c r="RTA93" s="3"/>
      <c r="RTB93" s="3"/>
      <c r="RTC93" s="3"/>
      <c r="RTD93" s="3"/>
      <c r="RTE93" s="3"/>
      <c r="RTF93" s="3"/>
      <c r="RTG93" s="3"/>
      <c r="RTH93" s="3"/>
      <c r="RTI93" s="3"/>
      <c r="RTJ93" s="3"/>
      <c r="RTK93" s="3"/>
      <c r="RTL93" s="3"/>
      <c r="RTM93" s="3"/>
      <c r="RTN93" s="3"/>
      <c r="RTO93" s="3"/>
      <c r="RTP93" s="3"/>
      <c r="RTQ93" s="3"/>
      <c r="RTR93" s="3"/>
      <c r="RTS93" s="3"/>
      <c r="RTT93" s="3"/>
      <c r="RTU93" s="3"/>
      <c r="RTV93" s="3"/>
      <c r="RTW93" s="3"/>
      <c r="RTX93" s="3"/>
      <c r="RTY93" s="3"/>
      <c r="RTZ93" s="3"/>
      <c r="RUA93" s="3"/>
      <c r="RUB93" s="3"/>
      <c r="RUC93" s="3"/>
      <c r="RUD93" s="3"/>
      <c r="RUE93" s="3"/>
      <c r="RUF93" s="3"/>
      <c r="RUG93" s="3"/>
      <c r="RUH93" s="3"/>
      <c r="RUI93" s="3"/>
      <c r="RUJ93" s="3"/>
      <c r="RUK93" s="3"/>
      <c r="RUL93" s="3"/>
      <c r="RUM93" s="3"/>
      <c r="RUN93" s="3"/>
      <c r="RUO93" s="3"/>
      <c r="RUP93" s="3"/>
      <c r="RUQ93" s="3"/>
      <c r="RUR93" s="3"/>
      <c r="RUS93" s="3"/>
      <c r="RUT93" s="3"/>
      <c r="RUU93" s="3"/>
      <c r="RUV93" s="3"/>
      <c r="RUW93" s="3"/>
      <c r="RUX93" s="3"/>
      <c r="RUY93" s="3"/>
      <c r="RUZ93" s="3"/>
      <c r="RVA93" s="3"/>
      <c r="RVB93" s="3"/>
      <c r="RVC93" s="3"/>
      <c r="RVD93" s="3"/>
      <c r="RVE93" s="3"/>
      <c r="RVF93" s="3"/>
      <c r="RVG93" s="3"/>
      <c r="RVH93" s="3"/>
      <c r="RVI93" s="3"/>
      <c r="RVJ93" s="3"/>
      <c r="RVK93" s="3"/>
      <c r="RVL93" s="3"/>
      <c r="RVM93" s="3"/>
      <c r="RVN93" s="3"/>
      <c r="RVO93" s="3"/>
      <c r="RVP93" s="3"/>
      <c r="RVQ93" s="3"/>
      <c r="RVR93" s="3"/>
      <c r="RVS93" s="3"/>
      <c r="RVT93" s="3"/>
      <c r="RVU93" s="3"/>
      <c r="RVV93" s="3"/>
      <c r="RVW93" s="3"/>
      <c r="RVX93" s="3"/>
      <c r="RVY93" s="3"/>
      <c r="RVZ93" s="3"/>
      <c r="RWA93" s="3"/>
      <c r="RWB93" s="3"/>
      <c r="RWC93" s="3"/>
      <c r="RWD93" s="3"/>
      <c r="RWE93" s="3"/>
      <c r="RWF93" s="3"/>
      <c r="RWG93" s="3"/>
      <c r="RWH93" s="3"/>
      <c r="RWI93" s="3"/>
      <c r="RWJ93" s="3"/>
      <c r="RWK93" s="3"/>
      <c r="RWL93" s="3"/>
      <c r="RWM93" s="3"/>
      <c r="RWN93" s="3"/>
      <c r="RWO93" s="3"/>
      <c r="RWP93" s="3"/>
      <c r="RWQ93" s="3"/>
      <c r="RWR93" s="3"/>
      <c r="RWS93" s="3"/>
      <c r="RWT93" s="3"/>
      <c r="RWU93" s="3"/>
      <c r="RWV93" s="3"/>
      <c r="RWW93" s="3"/>
      <c r="RWX93" s="3"/>
      <c r="RWY93" s="3"/>
      <c r="RWZ93" s="3"/>
      <c r="RXA93" s="3"/>
      <c r="RXB93" s="3"/>
      <c r="RXC93" s="3"/>
      <c r="RXD93" s="3"/>
      <c r="RXE93" s="3"/>
      <c r="RXF93" s="3"/>
      <c r="RXG93" s="3"/>
      <c r="RXH93" s="3"/>
      <c r="RXI93" s="3"/>
      <c r="RXJ93" s="3"/>
      <c r="RXK93" s="3"/>
      <c r="RXL93" s="3"/>
      <c r="RXM93" s="3"/>
      <c r="RXN93" s="3"/>
      <c r="RXO93" s="3"/>
      <c r="RXP93" s="3"/>
      <c r="RXQ93" s="3"/>
      <c r="RXR93" s="3"/>
      <c r="RXS93" s="3"/>
      <c r="RXT93" s="3"/>
      <c r="RXU93" s="3"/>
      <c r="RXV93" s="3"/>
      <c r="RXW93" s="3"/>
      <c r="RXX93" s="3"/>
      <c r="RXY93" s="3"/>
      <c r="RXZ93" s="3"/>
      <c r="RYA93" s="3"/>
      <c r="RYB93" s="3"/>
      <c r="RYC93" s="3"/>
      <c r="RYD93" s="3"/>
      <c r="RYE93" s="3"/>
      <c r="RYF93" s="3"/>
      <c r="RYG93" s="3"/>
      <c r="RYH93" s="3"/>
      <c r="RYI93" s="3"/>
      <c r="RYJ93" s="3"/>
      <c r="RYK93" s="3"/>
      <c r="RYL93" s="3"/>
      <c r="RYM93" s="3"/>
      <c r="RYN93" s="3"/>
      <c r="RYO93" s="3"/>
      <c r="RYP93" s="3"/>
      <c r="RYQ93" s="3"/>
      <c r="RYR93" s="3"/>
      <c r="RYS93" s="3"/>
      <c r="RYT93" s="3"/>
      <c r="RYU93" s="3"/>
      <c r="RYV93" s="3"/>
      <c r="RYW93" s="3"/>
      <c r="RYX93" s="3"/>
      <c r="RYY93" s="3"/>
      <c r="RYZ93" s="3"/>
      <c r="RZA93" s="3"/>
      <c r="RZB93" s="3"/>
      <c r="RZC93" s="3"/>
      <c r="RZD93" s="3"/>
      <c r="RZE93" s="3"/>
      <c r="RZF93" s="3"/>
      <c r="RZG93" s="3"/>
      <c r="RZH93" s="3"/>
      <c r="RZI93" s="3"/>
      <c r="RZJ93" s="3"/>
      <c r="RZK93" s="3"/>
      <c r="RZL93" s="3"/>
      <c r="RZM93" s="3"/>
      <c r="RZN93" s="3"/>
      <c r="RZO93" s="3"/>
      <c r="RZP93" s="3"/>
      <c r="RZQ93" s="3"/>
      <c r="RZR93" s="3"/>
      <c r="RZS93" s="3"/>
      <c r="RZT93" s="3"/>
      <c r="RZU93" s="3"/>
      <c r="RZV93" s="3"/>
      <c r="RZW93" s="3"/>
      <c r="RZX93" s="3"/>
      <c r="RZY93" s="3"/>
      <c r="RZZ93" s="3"/>
      <c r="SAA93" s="3"/>
      <c r="SAB93" s="3"/>
      <c r="SAC93" s="3"/>
      <c r="SAD93" s="3"/>
      <c r="SAE93" s="3"/>
      <c r="SAF93" s="3"/>
      <c r="SAG93" s="3"/>
      <c r="SAH93" s="3"/>
      <c r="SAI93" s="3"/>
      <c r="SAJ93" s="3"/>
      <c r="SAK93" s="3"/>
      <c r="SAL93" s="3"/>
      <c r="SAM93" s="3"/>
      <c r="SAN93" s="3"/>
      <c r="SAO93" s="3"/>
      <c r="SAP93" s="3"/>
      <c r="SAQ93" s="3"/>
      <c r="SAR93" s="3"/>
      <c r="SAS93" s="3"/>
      <c r="SAT93" s="3"/>
      <c r="SAU93" s="3"/>
      <c r="SAV93" s="3"/>
      <c r="SAW93" s="3"/>
      <c r="SAX93" s="3"/>
      <c r="SAY93" s="3"/>
      <c r="SAZ93" s="3"/>
      <c r="SBA93" s="3"/>
      <c r="SBB93" s="3"/>
      <c r="SBC93" s="3"/>
      <c r="SBD93" s="3"/>
      <c r="SBE93" s="3"/>
      <c r="SBF93" s="3"/>
      <c r="SBG93" s="3"/>
      <c r="SBH93" s="3"/>
      <c r="SBI93" s="3"/>
      <c r="SBJ93" s="3"/>
      <c r="SBK93" s="3"/>
      <c r="SBL93" s="3"/>
      <c r="SBM93" s="3"/>
      <c r="SBN93" s="3"/>
      <c r="SBO93" s="3"/>
      <c r="SBP93" s="3"/>
      <c r="SBQ93" s="3"/>
      <c r="SBR93" s="3"/>
      <c r="SBS93" s="3"/>
      <c r="SBT93" s="3"/>
      <c r="SBU93" s="3"/>
      <c r="SBV93" s="3"/>
      <c r="SBW93" s="3"/>
      <c r="SBX93" s="3"/>
      <c r="SBY93" s="3"/>
      <c r="SBZ93" s="3"/>
      <c r="SCA93" s="3"/>
      <c r="SCB93" s="3"/>
      <c r="SCC93" s="3"/>
      <c r="SCD93" s="3"/>
      <c r="SCE93" s="3"/>
      <c r="SCF93" s="3"/>
      <c r="SCG93" s="3"/>
      <c r="SCH93" s="3"/>
      <c r="SCI93" s="3"/>
      <c r="SCJ93" s="3"/>
      <c r="SCK93" s="3"/>
      <c r="SCL93" s="3"/>
      <c r="SCM93" s="3"/>
      <c r="SCN93" s="3"/>
      <c r="SCO93" s="3"/>
      <c r="SCP93" s="3"/>
      <c r="SCQ93" s="3"/>
      <c r="SCR93" s="3"/>
      <c r="SCS93" s="3"/>
      <c r="SCT93" s="3"/>
      <c r="SCU93" s="3"/>
      <c r="SCV93" s="3"/>
      <c r="SCW93" s="3"/>
      <c r="SCX93" s="3"/>
      <c r="SCY93" s="3"/>
      <c r="SCZ93" s="3"/>
      <c r="SDA93" s="3"/>
      <c r="SDB93" s="3"/>
      <c r="SDC93" s="3"/>
      <c r="SDD93" s="3"/>
      <c r="SDE93" s="3"/>
      <c r="SDF93" s="3"/>
      <c r="SDG93" s="3"/>
      <c r="SDH93" s="3"/>
      <c r="SDI93" s="3"/>
      <c r="SDJ93" s="3"/>
      <c r="SDK93" s="3"/>
      <c r="SDL93" s="3"/>
      <c r="SDM93" s="3"/>
      <c r="SDN93" s="3"/>
      <c r="SDO93" s="3"/>
      <c r="SDP93" s="3"/>
      <c r="SDQ93" s="3"/>
      <c r="SDR93" s="3"/>
      <c r="SDS93" s="3"/>
      <c r="SDT93" s="3"/>
      <c r="SDU93" s="3"/>
      <c r="SDV93" s="3"/>
      <c r="SDW93" s="3"/>
      <c r="SDX93" s="3"/>
      <c r="SDY93" s="3"/>
      <c r="SDZ93" s="3"/>
      <c r="SEA93" s="3"/>
      <c r="SEB93" s="3"/>
      <c r="SEC93" s="3"/>
      <c r="SED93" s="3"/>
      <c r="SEE93" s="3"/>
      <c r="SEF93" s="3"/>
      <c r="SEG93" s="3"/>
      <c r="SEH93" s="3"/>
      <c r="SEI93" s="3"/>
      <c r="SEJ93" s="3"/>
      <c r="SEK93" s="3"/>
      <c r="SEL93" s="3"/>
      <c r="SEM93" s="3"/>
      <c r="SEN93" s="3"/>
      <c r="SEO93" s="3"/>
      <c r="SEP93" s="3"/>
      <c r="SEQ93" s="3"/>
      <c r="SER93" s="3"/>
      <c r="SES93" s="3"/>
      <c r="SET93" s="3"/>
      <c r="SEU93" s="3"/>
      <c r="SEV93" s="3"/>
      <c r="SEW93" s="3"/>
      <c r="SEX93" s="3"/>
      <c r="SEY93" s="3"/>
      <c r="SEZ93" s="3"/>
      <c r="SFA93" s="3"/>
      <c r="SFB93" s="3"/>
      <c r="SFC93" s="3"/>
      <c r="SFD93" s="3"/>
      <c r="SFE93" s="3"/>
      <c r="SFF93" s="3"/>
      <c r="SFG93" s="3"/>
      <c r="SFH93" s="3"/>
      <c r="SFI93" s="3"/>
      <c r="SFJ93" s="3"/>
      <c r="SFK93" s="3"/>
      <c r="SFL93" s="3"/>
      <c r="SFM93" s="3"/>
      <c r="SFN93" s="3"/>
      <c r="SFO93" s="3"/>
      <c r="SFP93" s="3"/>
      <c r="SFQ93" s="3"/>
      <c r="SFR93" s="3"/>
      <c r="SFS93" s="3"/>
      <c r="SFT93" s="3"/>
      <c r="SFU93" s="3"/>
      <c r="SFV93" s="3"/>
      <c r="SFW93" s="3"/>
      <c r="SFX93" s="3"/>
      <c r="SFY93" s="3"/>
      <c r="SFZ93" s="3"/>
      <c r="SGA93" s="3"/>
      <c r="SGB93" s="3"/>
      <c r="SGC93" s="3"/>
      <c r="SGD93" s="3"/>
      <c r="SGE93" s="3"/>
      <c r="SGF93" s="3"/>
      <c r="SGG93" s="3"/>
      <c r="SGH93" s="3"/>
      <c r="SGI93" s="3"/>
      <c r="SGJ93" s="3"/>
      <c r="SGK93" s="3"/>
      <c r="SGL93" s="3"/>
      <c r="SGM93" s="3"/>
      <c r="SGN93" s="3"/>
      <c r="SGO93" s="3"/>
      <c r="SGP93" s="3"/>
      <c r="SGQ93" s="3"/>
      <c r="SGR93" s="3"/>
      <c r="SGS93" s="3"/>
      <c r="SGT93" s="3"/>
      <c r="SGU93" s="3"/>
      <c r="SGV93" s="3"/>
      <c r="SGW93" s="3"/>
      <c r="SGX93" s="3"/>
      <c r="SGY93" s="3"/>
      <c r="SGZ93" s="3"/>
      <c r="SHA93" s="3"/>
      <c r="SHB93" s="3"/>
      <c r="SHC93" s="3"/>
      <c r="SHD93" s="3"/>
      <c r="SHE93" s="3"/>
      <c r="SHF93" s="3"/>
      <c r="SHG93" s="3"/>
      <c r="SHH93" s="3"/>
      <c r="SHI93" s="3"/>
      <c r="SHJ93" s="3"/>
      <c r="SHK93" s="3"/>
      <c r="SHL93" s="3"/>
      <c r="SHM93" s="3"/>
      <c r="SHN93" s="3"/>
      <c r="SHO93" s="3"/>
      <c r="SHP93" s="3"/>
      <c r="SHQ93" s="3"/>
      <c r="SHR93" s="3"/>
      <c r="SHS93" s="3"/>
      <c r="SHT93" s="3"/>
      <c r="SHU93" s="3"/>
      <c r="SHV93" s="3"/>
      <c r="SHW93" s="3"/>
      <c r="SHX93" s="3"/>
      <c r="SHY93" s="3"/>
      <c r="SHZ93" s="3"/>
      <c r="SIA93" s="3"/>
      <c r="SIB93" s="3"/>
      <c r="SIC93" s="3"/>
      <c r="SID93" s="3"/>
      <c r="SIE93" s="3"/>
      <c r="SIF93" s="3"/>
      <c r="SIG93" s="3"/>
      <c r="SIH93" s="3"/>
      <c r="SII93" s="3"/>
      <c r="SIJ93" s="3"/>
      <c r="SIK93" s="3"/>
      <c r="SIL93" s="3"/>
      <c r="SIM93" s="3"/>
      <c r="SIN93" s="3"/>
      <c r="SIO93" s="3"/>
      <c r="SIP93" s="3"/>
      <c r="SIQ93" s="3"/>
      <c r="SIR93" s="3"/>
      <c r="SIS93" s="3"/>
      <c r="SIT93" s="3"/>
      <c r="SIU93" s="3"/>
      <c r="SIV93" s="3"/>
      <c r="SIW93" s="3"/>
      <c r="SIX93" s="3"/>
      <c r="SIY93" s="3"/>
      <c r="SIZ93" s="3"/>
      <c r="SJA93" s="3"/>
      <c r="SJB93" s="3"/>
      <c r="SJC93" s="3"/>
      <c r="SJD93" s="3"/>
      <c r="SJE93" s="3"/>
      <c r="SJF93" s="3"/>
      <c r="SJG93" s="3"/>
      <c r="SJH93" s="3"/>
      <c r="SJI93" s="3"/>
      <c r="SJJ93" s="3"/>
      <c r="SJK93" s="3"/>
      <c r="SJL93" s="3"/>
      <c r="SJM93" s="3"/>
      <c r="SJN93" s="3"/>
      <c r="SJO93" s="3"/>
      <c r="SJP93" s="3"/>
      <c r="SJQ93" s="3"/>
      <c r="SJR93" s="3"/>
      <c r="SJS93" s="3"/>
      <c r="SJT93" s="3"/>
      <c r="SJU93" s="3"/>
      <c r="SJV93" s="3"/>
      <c r="SJW93" s="3"/>
      <c r="SJX93" s="3"/>
      <c r="SJY93" s="3"/>
      <c r="SJZ93" s="3"/>
      <c r="SKA93" s="3"/>
      <c r="SKB93" s="3"/>
      <c r="SKC93" s="3"/>
      <c r="SKD93" s="3"/>
      <c r="SKE93" s="3"/>
      <c r="SKF93" s="3"/>
      <c r="SKG93" s="3"/>
      <c r="SKH93" s="3"/>
      <c r="SKI93" s="3"/>
      <c r="SKJ93" s="3"/>
      <c r="SKK93" s="3"/>
      <c r="SKL93" s="3"/>
      <c r="SKM93" s="3"/>
      <c r="SKN93" s="3"/>
      <c r="SKO93" s="3"/>
      <c r="SKP93" s="3"/>
      <c r="SKQ93" s="3"/>
      <c r="SKR93" s="3"/>
      <c r="SKS93" s="3"/>
      <c r="SKT93" s="3"/>
      <c r="SKU93" s="3"/>
      <c r="SKV93" s="3"/>
      <c r="SKW93" s="3"/>
      <c r="SKX93" s="3"/>
      <c r="SKY93" s="3"/>
      <c r="SKZ93" s="3"/>
      <c r="SLA93" s="3"/>
      <c r="SLB93" s="3"/>
      <c r="SLC93" s="3"/>
      <c r="SLD93" s="3"/>
      <c r="SLE93" s="3"/>
      <c r="SLF93" s="3"/>
      <c r="SLG93" s="3"/>
      <c r="SLH93" s="3"/>
      <c r="SLI93" s="3"/>
      <c r="SLJ93" s="3"/>
      <c r="SLK93" s="3"/>
      <c r="SLL93" s="3"/>
      <c r="SLM93" s="3"/>
      <c r="SLN93" s="3"/>
      <c r="SLO93" s="3"/>
      <c r="SLP93" s="3"/>
      <c r="SLQ93" s="3"/>
      <c r="SLR93" s="3"/>
      <c r="SLS93" s="3"/>
      <c r="SLT93" s="3"/>
      <c r="SLU93" s="3"/>
      <c r="SLV93" s="3"/>
      <c r="SLW93" s="3"/>
      <c r="SLX93" s="3"/>
      <c r="SLY93" s="3"/>
      <c r="SLZ93" s="3"/>
      <c r="SMA93" s="3"/>
      <c r="SMB93" s="3"/>
      <c r="SMC93" s="3"/>
      <c r="SMD93" s="3"/>
      <c r="SME93" s="3"/>
      <c r="SMF93" s="3"/>
      <c r="SMG93" s="3"/>
      <c r="SMH93" s="3"/>
      <c r="SMI93" s="3"/>
      <c r="SMJ93" s="3"/>
      <c r="SMK93" s="3"/>
      <c r="SML93" s="3"/>
      <c r="SMM93" s="3"/>
      <c r="SMN93" s="3"/>
      <c r="SMO93" s="3"/>
      <c r="SMP93" s="3"/>
      <c r="SMQ93" s="3"/>
      <c r="SMR93" s="3"/>
      <c r="SMS93" s="3"/>
      <c r="SMT93" s="3"/>
      <c r="SMU93" s="3"/>
      <c r="SMV93" s="3"/>
      <c r="SMW93" s="3"/>
      <c r="SMX93" s="3"/>
      <c r="SMY93" s="3"/>
      <c r="SMZ93" s="3"/>
      <c r="SNA93" s="3"/>
      <c r="SNB93" s="3"/>
      <c r="SNC93" s="3"/>
      <c r="SND93" s="3"/>
      <c r="SNE93" s="3"/>
      <c r="SNF93" s="3"/>
      <c r="SNG93" s="3"/>
      <c r="SNH93" s="3"/>
      <c r="SNI93" s="3"/>
      <c r="SNJ93" s="3"/>
      <c r="SNK93" s="3"/>
      <c r="SNL93" s="3"/>
      <c r="SNM93" s="3"/>
      <c r="SNN93" s="3"/>
      <c r="SNO93" s="3"/>
      <c r="SNP93" s="3"/>
      <c r="SNQ93" s="3"/>
      <c r="SNR93" s="3"/>
      <c r="SNS93" s="3"/>
      <c r="SNT93" s="3"/>
      <c r="SNU93" s="3"/>
      <c r="SNV93" s="3"/>
      <c r="SNW93" s="3"/>
      <c r="SNX93" s="3"/>
      <c r="SNY93" s="3"/>
      <c r="SNZ93" s="3"/>
      <c r="SOA93" s="3"/>
      <c r="SOB93" s="3"/>
      <c r="SOC93" s="3"/>
      <c r="SOD93" s="3"/>
      <c r="SOE93" s="3"/>
      <c r="SOF93" s="3"/>
      <c r="SOG93" s="3"/>
      <c r="SOH93" s="3"/>
      <c r="SOI93" s="3"/>
      <c r="SOJ93" s="3"/>
      <c r="SOK93" s="3"/>
      <c r="SOL93" s="3"/>
      <c r="SOM93" s="3"/>
      <c r="SON93" s="3"/>
      <c r="SOO93" s="3"/>
      <c r="SOP93" s="3"/>
      <c r="SOQ93" s="3"/>
      <c r="SOR93" s="3"/>
      <c r="SOS93" s="3"/>
      <c r="SOT93" s="3"/>
      <c r="SOU93" s="3"/>
      <c r="SOV93" s="3"/>
      <c r="SOW93" s="3"/>
      <c r="SOX93" s="3"/>
      <c r="SOY93" s="3"/>
      <c r="SOZ93" s="3"/>
      <c r="SPA93" s="3"/>
      <c r="SPB93" s="3"/>
      <c r="SPC93" s="3"/>
      <c r="SPD93" s="3"/>
      <c r="SPE93" s="3"/>
      <c r="SPF93" s="3"/>
      <c r="SPG93" s="3"/>
      <c r="SPH93" s="3"/>
      <c r="SPI93" s="3"/>
      <c r="SPJ93" s="3"/>
      <c r="SPK93" s="3"/>
      <c r="SPL93" s="3"/>
      <c r="SPM93" s="3"/>
      <c r="SPN93" s="3"/>
      <c r="SPO93" s="3"/>
      <c r="SPP93" s="3"/>
      <c r="SPQ93" s="3"/>
      <c r="SPR93" s="3"/>
      <c r="SPS93" s="3"/>
      <c r="SPT93" s="3"/>
      <c r="SPU93" s="3"/>
      <c r="SPV93" s="3"/>
      <c r="SPW93" s="3"/>
      <c r="SPX93" s="3"/>
      <c r="SPY93" s="3"/>
      <c r="SPZ93" s="3"/>
      <c r="SQA93" s="3"/>
      <c r="SQB93" s="3"/>
      <c r="SQC93" s="3"/>
      <c r="SQD93" s="3"/>
      <c r="SQE93" s="3"/>
      <c r="SQF93" s="3"/>
      <c r="SQG93" s="3"/>
      <c r="SQH93" s="3"/>
      <c r="SQI93" s="3"/>
      <c r="SQJ93" s="3"/>
      <c r="SQK93" s="3"/>
      <c r="SQL93" s="3"/>
      <c r="SQM93" s="3"/>
      <c r="SQN93" s="3"/>
      <c r="SQO93" s="3"/>
      <c r="SQP93" s="3"/>
      <c r="SQQ93" s="3"/>
      <c r="SQR93" s="3"/>
      <c r="SQS93" s="3"/>
      <c r="SQT93" s="3"/>
      <c r="SQU93" s="3"/>
      <c r="SQV93" s="3"/>
      <c r="SQW93" s="3"/>
      <c r="SQX93" s="3"/>
      <c r="SQY93" s="3"/>
      <c r="SQZ93" s="3"/>
      <c r="SRA93" s="3"/>
      <c r="SRB93" s="3"/>
      <c r="SRC93" s="3"/>
      <c r="SRD93" s="3"/>
      <c r="SRE93" s="3"/>
      <c r="SRF93" s="3"/>
      <c r="SRG93" s="3"/>
      <c r="SRH93" s="3"/>
      <c r="SRI93" s="3"/>
      <c r="SRJ93" s="3"/>
      <c r="SRK93" s="3"/>
      <c r="SRL93" s="3"/>
      <c r="SRM93" s="3"/>
      <c r="SRN93" s="3"/>
      <c r="SRO93" s="3"/>
      <c r="SRP93" s="3"/>
      <c r="SRQ93" s="3"/>
      <c r="SRR93" s="3"/>
      <c r="SRS93" s="3"/>
      <c r="SRT93" s="3"/>
      <c r="SRU93" s="3"/>
      <c r="SRV93" s="3"/>
      <c r="SRW93" s="3"/>
      <c r="SRX93" s="3"/>
      <c r="SRY93" s="3"/>
      <c r="SRZ93" s="3"/>
      <c r="SSA93" s="3"/>
      <c r="SSB93" s="3"/>
      <c r="SSC93" s="3"/>
      <c r="SSD93" s="3"/>
      <c r="SSE93" s="3"/>
      <c r="SSF93" s="3"/>
      <c r="SSG93" s="3"/>
      <c r="SSH93" s="3"/>
      <c r="SSI93" s="3"/>
      <c r="SSJ93" s="3"/>
      <c r="SSK93" s="3"/>
      <c r="SSL93" s="3"/>
      <c r="SSM93" s="3"/>
      <c r="SSN93" s="3"/>
      <c r="SSO93" s="3"/>
      <c r="SSP93" s="3"/>
      <c r="SSQ93" s="3"/>
      <c r="SSR93" s="3"/>
      <c r="SSS93" s="3"/>
      <c r="SST93" s="3"/>
      <c r="SSU93" s="3"/>
      <c r="SSV93" s="3"/>
      <c r="SSW93" s="3"/>
      <c r="SSX93" s="3"/>
      <c r="SSY93" s="3"/>
      <c r="SSZ93" s="3"/>
      <c r="STA93" s="3"/>
      <c r="STB93" s="3"/>
      <c r="STC93" s="3"/>
      <c r="STD93" s="3"/>
      <c r="STE93" s="3"/>
      <c r="STF93" s="3"/>
      <c r="STG93" s="3"/>
      <c r="STH93" s="3"/>
      <c r="STI93" s="3"/>
      <c r="STJ93" s="3"/>
      <c r="STK93" s="3"/>
      <c r="STL93" s="3"/>
      <c r="STM93" s="3"/>
      <c r="STN93" s="3"/>
      <c r="STO93" s="3"/>
      <c r="STP93" s="3"/>
      <c r="STQ93" s="3"/>
      <c r="STR93" s="3"/>
      <c r="STS93" s="3"/>
      <c r="STT93" s="3"/>
      <c r="STU93" s="3"/>
      <c r="STV93" s="3"/>
      <c r="STW93" s="3"/>
      <c r="STX93" s="3"/>
      <c r="STY93" s="3"/>
      <c r="STZ93" s="3"/>
      <c r="SUA93" s="3"/>
      <c r="SUB93" s="3"/>
      <c r="SUC93" s="3"/>
      <c r="SUD93" s="3"/>
      <c r="SUE93" s="3"/>
      <c r="SUF93" s="3"/>
      <c r="SUG93" s="3"/>
      <c r="SUH93" s="3"/>
      <c r="SUI93" s="3"/>
      <c r="SUJ93" s="3"/>
      <c r="SUK93" s="3"/>
      <c r="SUL93" s="3"/>
      <c r="SUM93" s="3"/>
      <c r="SUN93" s="3"/>
      <c r="SUO93" s="3"/>
      <c r="SUP93" s="3"/>
      <c r="SUQ93" s="3"/>
      <c r="SUR93" s="3"/>
      <c r="SUS93" s="3"/>
      <c r="SUT93" s="3"/>
      <c r="SUU93" s="3"/>
      <c r="SUV93" s="3"/>
      <c r="SUW93" s="3"/>
      <c r="SUX93" s="3"/>
      <c r="SUY93" s="3"/>
      <c r="SUZ93" s="3"/>
      <c r="SVA93" s="3"/>
      <c r="SVB93" s="3"/>
      <c r="SVC93" s="3"/>
      <c r="SVD93" s="3"/>
      <c r="SVE93" s="3"/>
      <c r="SVF93" s="3"/>
      <c r="SVG93" s="3"/>
      <c r="SVH93" s="3"/>
      <c r="SVI93" s="3"/>
      <c r="SVJ93" s="3"/>
      <c r="SVK93" s="3"/>
      <c r="SVL93" s="3"/>
      <c r="SVM93" s="3"/>
      <c r="SVN93" s="3"/>
      <c r="SVO93" s="3"/>
      <c r="SVP93" s="3"/>
      <c r="SVQ93" s="3"/>
      <c r="SVR93" s="3"/>
      <c r="SVS93" s="3"/>
      <c r="SVT93" s="3"/>
      <c r="SVU93" s="3"/>
      <c r="SVV93" s="3"/>
      <c r="SVW93" s="3"/>
      <c r="SVX93" s="3"/>
      <c r="SVY93" s="3"/>
      <c r="SVZ93" s="3"/>
      <c r="SWA93" s="3"/>
      <c r="SWB93" s="3"/>
      <c r="SWC93" s="3"/>
      <c r="SWD93" s="3"/>
      <c r="SWE93" s="3"/>
      <c r="SWF93" s="3"/>
      <c r="SWG93" s="3"/>
      <c r="SWH93" s="3"/>
      <c r="SWI93" s="3"/>
      <c r="SWJ93" s="3"/>
      <c r="SWK93" s="3"/>
      <c r="SWL93" s="3"/>
      <c r="SWM93" s="3"/>
      <c r="SWN93" s="3"/>
      <c r="SWO93" s="3"/>
      <c r="SWP93" s="3"/>
      <c r="SWQ93" s="3"/>
      <c r="SWR93" s="3"/>
      <c r="SWS93" s="3"/>
      <c r="SWT93" s="3"/>
      <c r="SWU93" s="3"/>
      <c r="SWV93" s="3"/>
      <c r="SWW93" s="3"/>
      <c r="SWX93" s="3"/>
      <c r="SWY93" s="3"/>
      <c r="SWZ93" s="3"/>
      <c r="SXA93" s="3"/>
      <c r="SXB93" s="3"/>
      <c r="SXC93" s="3"/>
      <c r="SXD93" s="3"/>
      <c r="SXE93" s="3"/>
      <c r="SXF93" s="3"/>
      <c r="SXG93" s="3"/>
      <c r="SXH93" s="3"/>
      <c r="SXI93" s="3"/>
      <c r="SXJ93" s="3"/>
      <c r="SXK93" s="3"/>
      <c r="SXL93" s="3"/>
      <c r="SXM93" s="3"/>
      <c r="SXN93" s="3"/>
      <c r="SXO93" s="3"/>
      <c r="SXP93" s="3"/>
      <c r="SXQ93" s="3"/>
      <c r="SXR93" s="3"/>
      <c r="SXS93" s="3"/>
      <c r="SXT93" s="3"/>
      <c r="SXU93" s="3"/>
      <c r="SXV93" s="3"/>
      <c r="SXW93" s="3"/>
      <c r="SXX93" s="3"/>
      <c r="SXY93" s="3"/>
      <c r="SXZ93" s="3"/>
      <c r="SYA93" s="3"/>
      <c r="SYB93" s="3"/>
      <c r="SYC93" s="3"/>
      <c r="SYD93" s="3"/>
      <c r="SYE93" s="3"/>
      <c r="SYF93" s="3"/>
      <c r="SYG93" s="3"/>
      <c r="SYH93" s="3"/>
      <c r="SYI93" s="3"/>
      <c r="SYJ93" s="3"/>
      <c r="SYK93" s="3"/>
      <c r="SYL93" s="3"/>
      <c r="SYM93" s="3"/>
      <c r="SYN93" s="3"/>
      <c r="SYO93" s="3"/>
      <c r="SYP93" s="3"/>
      <c r="SYQ93" s="3"/>
      <c r="SYR93" s="3"/>
      <c r="SYS93" s="3"/>
      <c r="SYT93" s="3"/>
      <c r="SYU93" s="3"/>
      <c r="SYV93" s="3"/>
      <c r="SYW93" s="3"/>
      <c r="SYX93" s="3"/>
      <c r="SYY93" s="3"/>
      <c r="SYZ93" s="3"/>
      <c r="SZA93" s="3"/>
      <c r="SZB93" s="3"/>
      <c r="SZC93" s="3"/>
      <c r="SZD93" s="3"/>
      <c r="SZE93" s="3"/>
      <c r="SZF93" s="3"/>
      <c r="SZG93" s="3"/>
      <c r="SZH93" s="3"/>
      <c r="SZI93" s="3"/>
      <c r="SZJ93" s="3"/>
      <c r="SZK93" s="3"/>
      <c r="SZL93" s="3"/>
      <c r="SZM93" s="3"/>
      <c r="SZN93" s="3"/>
      <c r="SZO93" s="3"/>
      <c r="SZP93" s="3"/>
      <c r="SZQ93" s="3"/>
      <c r="SZR93" s="3"/>
      <c r="SZS93" s="3"/>
      <c r="SZT93" s="3"/>
      <c r="SZU93" s="3"/>
      <c r="SZV93" s="3"/>
      <c r="SZW93" s="3"/>
      <c r="SZX93" s="3"/>
      <c r="SZY93" s="3"/>
      <c r="SZZ93" s="3"/>
      <c r="TAA93" s="3"/>
      <c r="TAB93" s="3"/>
      <c r="TAC93" s="3"/>
      <c r="TAD93" s="3"/>
      <c r="TAE93" s="3"/>
      <c r="TAF93" s="3"/>
      <c r="TAG93" s="3"/>
      <c r="TAH93" s="3"/>
      <c r="TAI93" s="3"/>
      <c r="TAJ93" s="3"/>
      <c r="TAK93" s="3"/>
      <c r="TAL93" s="3"/>
      <c r="TAM93" s="3"/>
      <c r="TAN93" s="3"/>
      <c r="TAO93" s="3"/>
      <c r="TAP93" s="3"/>
      <c r="TAQ93" s="3"/>
      <c r="TAR93" s="3"/>
      <c r="TAS93" s="3"/>
      <c r="TAT93" s="3"/>
      <c r="TAU93" s="3"/>
      <c r="TAV93" s="3"/>
      <c r="TAW93" s="3"/>
      <c r="TAX93" s="3"/>
      <c r="TAY93" s="3"/>
      <c r="TAZ93" s="3"/>
      <c r="TBA93" s="3"/>
      <c r="TBB93" s="3"/>
      <c r="TBC93" s="3"/>
      <c r="TBD93" s="3"/>
      <c r="TBE93" s="3"/>
      <c r="TBF93" s="3"/>
      <c r="TBG93" s="3"/>
      <c r="TBH93" s="3"/>
      <c r="TBI93" s="3"/>
      <c r="TBJ93" s="3"/>
      <c r="TBK93" s="3"/>
      <c r="TBL93" s="3"/>
      <c r="TBM93" s="3"/>
      <c r="TBN93" s="3"/>
      <c r="TBO93" s="3"/>
      <c r="TBP93" s="3"/>
      <c r="TBQ93" s="3"/>
      <c r="TBR93" s="3"/>
      <c r="TBS93" s="3"/>
      <c r="TBT93" s="3"/>
      <c r="TBU93" s="3"/>
      <c r="TBV93" s="3"/>
      <c r="TBW93" s="3"/>
      <c r="TBX93" s="3"/>
      <c r="TBY93" s="3"/>
      <c r="TBZ93" s="3"/>
      <c r="TCA93" s="3"/>
      <c r="TCB93" s="3"/>
      <c r="TCC93" s="3"/>
      <c r="TCD93" s="3"/>
      <c r="TCE93" s="3"/>
      <c r="TCF93" s="3"/>
      <c r="TCG93" s="3"/>
      <c r="TCH93" s="3"/>
      <c r="TCI93" s="3"/>
      <c r="TCJ93" s="3"/>
      <c r="TCK93" s="3"/>
      <c r="TCL93" s="3"/>
      <c r="TCM93" s="3"/>
      <c r="TCN93" s="3"/>
      <c r="TCO93" s="3"/>
      <c r="TCP93" s="3"/>
      <c r="TCQ93" s="3"/>
      <c r="TCR93" s="3"/>
      <c r="TCS93" s="3"/>
      <c r="TCT93" s="3"/>
      <c r="TCU93" s="3"/>
      <c r="TCV93" s="3"/>
      <c r="TCW93" s="3"/>
      <c r="TCX93" s="3"/>
      <c r="TCY93" s="3"/>
      <c r="TCZ93" s="3"/>
      <c r="TDA93" s="3"/>
      <c r="TDB93" s="3"/>
      <c r="TDC93" s="3"/>
      <c r="TDD93" s="3"/>
      <c r="TDE93" s="3"/>
      <c r="TDF93" s="3"/>
      <c r="TDG93" s="3"/>
      <c r="TDH93" s="3"/>
      <c r="TDI93" s="3"/>
      <c r="TDJ93" s="3"/>
      <c r="TDK93" s="3"/>
      <c r="TDL93" s="3"/>
      <c r="TDM93" s="3"/>
      <c r="TDN93" s="3"/>
      <c r="TDO93" s="3"/>
      <c r="TDP93" s="3"/>
      <c r="TDQ93" s="3"/>
      <c r="TDR93" s="3"/>
      <c r="TDS93" s="3"/>
      <c r="TDT93" s="3"/>
      <c r="TDU93" s="3"/>
      <c r="TDV93" s="3"/>
      <c r="TDW93" s="3"/>
      <c r="TDX93" s="3"/>
      <c r="TDY93" s="3"/>
      <c r="TDZ93" s="3"/>
      <c r="TEA93" s="3"/>
      <c r="TEB93" s="3"/>
      <c r="TEC93" s="3"/>
      <c r="TED93" s="3"/>
      <c r="TEE93" s="3"/>
      <c r="TEF93" s="3"/>
      <c r="TEG93" s="3"/>
      <c r="TEH93" s="3"/>
      <c r="TEI93" s="3"/>
      <c r="TEJ93" s="3"/>
      <c r="TEK93" s="3"/>
      <c r="TEL93" s="3"/>
      <c r="TEM93" s="3"/>
      <c r="TEN93" s="3"/>
      <c r="TEO93" s="3"/>
      <c r="TEP93" s="3"/>
      <c r="TEQ93" s="3"/>
      <c r="TER93" s="3"/>
      <c r="TES93" s="3"/>
      <c r="TET93" s="3"/>
      <c r="TEU93" s="3"/>
      <c r="TEV93" s="3"/>
      <c r="TEW93" s="3"/>
      <c r="TEX93" s="3"/>
      <c r="TEY93" s="3"/>
      <c r="TEZ93" s="3"/>
      <c r="TFA93" s="3"/>
      <c r="TFB93" s="3"/>
      <c r="TFC93" s="3"/>
      <c r="TFD93" s="3"/>
      <c r="TFE93" s="3"/>
      <c r="TFF93" s="3"/>
      <c r="TFG93" s="3"/>
      <c r="TFH93" s="3"/>
      <c r="TFI93" s="3"/>
      <c r="TFJ93" s="3"/>
      <c r="TFK93" s="3"/>
      <c r="TFL93" s="3"/>
      <c r="TFM93" s="3"/>
      <c r="TFN93" s="3"/>
      <c r="TFO93" s="3"/>
      <c r="TFP93" s="3"/>
      <c r="TFQ93" s="3"/>
      <c r="TFR93" s="3"/>
      <c r="TFS93" s="3"/>
      <c r="TFT93" s="3"/>
      <c r="TFU93" s="3"/>
      <c r="TFV93" s="3"/>
      <c r="TFW93" s="3"/>
      <c r="TFX93" s="3"/>
      <c r="TFY93" s="3"/>
      <c r="TFZ93" s="3"/>
      <c r="TGA93" s="3"/>
      <c r="TGB93" s="3"/>
      <c r="TGC93" s="3"/>
      <c r="TGD93" s="3"/>
      <c r="TGE93" s="3"/>
      <c r="TGF93" s="3"/>
      <c r="TGG93" s="3"/>
      <c r="TGH93" s="3"/>
      <c r="TGI93" s="3"/>
      <c r="TGJ93" s="3"/>
      <c r="TGK93" s="3"/>
      <c r="TGL93" s="3"/>
      <c r="TGM93" s="3"/>
      <c r="TGN93" s="3"/>
      <c r="TGO93" s="3"/>
      <c r="TGP93" s="3"/>
      <c r="TGQ93" s="3"/>
      <c r="TGR93" s="3"/>
      <c r="TGS93" s="3"/>
      <c r="TGT93" s="3"/>
      <c r="TGU93" s="3"/>
      <c r="TGV93" s="3"/>
      <c r="TGW93" s="3"/>
      <c r="TGX93" s="3"/>
      <c r="TGY93" s="3"/>
      <c r="TGZ93" s="3"/>
      <c r="THA93" s="3"/>
      <c r="THB93" s="3"/>
      <c r="THC93" s="3"/>
      <c r="THD93" s="3"/>
      <c r="THE93" s="3"/>
      <c r="THF93" s="3"/>
      <c r="THG93" s="3"/>
      <c r="THH93" s="3"/>
      <c r="THI93" s="3"/>
      <c r="THJ93" s="3"/>
      <c r="THK93" s="3"/>
      <c r="THL93" s="3"/>
      <c r="THM93" s="3"/>
      <c r="THN93" s="3"/>
      <c r="THO93" s="3"/>
      <c r="THP93" s="3"/>
      <c r="THQ93" s="3"/>
      <c r="THR93" s="3"/>
      <c r="THS93" s="3"/>
      <c r="THT93" s="3"/>
      <c r="THU93" s="3"/>
      <c r="THV93" s="3"/>
      <c r="THW93" s="3"/>
      <c r="THX93" s="3"/>
      <c r="THY93" s="3"/>
      <c r="THZ93" s="3"/>
      <c r="TIA93" s="3"/>
      <c r="TIB93" s="3"/>
      <c r="TIC93" s="3"/>
      <c r="TID93" s="3"/>
      <c r="TIE93" s="3"/>
      <c r="TIF93" s="3"/>
      <c r="TIG93" s="3"/>
      <c r="TIH93" s="3"/>
      <c r="TII93" s="3"/>
      <c r="TIJ93" s="3"/>
      <c r="TIK93" s="3"/>
      <c r="TIL93" s="3"/>
      <c r="TIM93" s="3"/>
      <c r="TIN93" s="3"/>
      <c r="TIO93" s="3"/>
      <c r="TIP93" s="3"/>
      <c r="TIQ93" s="3"/>
      <c r="TIR93" s="3"/>
      <c r="TIS93" s="3"/>
      <c r="TIT93" s="3"/>
      <c r="TIU93" s="3"/>
      <c r="TIV93" s="3"/>
      <c r="TIW93" s="3"/>
      <c r="TIX93" s="3"/>
      <c r="TIY93" s="3"/>
      <c r="TIZ93" s="3"/>
      <c r="TJA93" s="3"/>
      <c r="TJB93" s="3"/>
      <c r="TJC93" s="3"/>
      <c r="TJD93" s="3"/>
      <c r="TJE93" s="3"/>
      <c r="TJF93" s="3"/>
      <c r="TJG93" s="3"/>
      <c r="TJH93" s="3"/>
      <c r="TJI93" s="3"/>
      <c r="TJJ93" s="3"/>
      <c r="TJK93" s="3"/>
      <c r="TJL93" s="3"/>
      <c r="TJM93" s="3"/>
      <c r="TJN93" s="3"/>
      <c r="TJO93" s="3"/>
      <c r="TJP93" s="3"/>
      <c r="TJQ93" s="3"/>
      <c r="TJR93" s="3"/>
      <c r="TJS93" s="3"/>
      <c r="TJT93" s="3"/>
      <c r="TJU93" s="3"/>
      <c r="TJV93" s="3"/>
      <c r="TJW93" s="3"/>
      <c r="TJX93" s="3"/>
      <c r="TJY93" s="3"/>
      <c r="TJZ93" s="3"/>
      <c r="TKA93" s="3"/>
      <c r="TKB93" s="3"/>
      <c r="TKC93" s="3"/>
      <c r="TKD93" s="3"/>
      <c r="TKE93" s="3"/>
      <c r="TKF93" s="3"/>
      <c r="TKG93" s="3"/>
      <c r="TKH93" s="3"/>
      <c r="TKI93" s="3"/>
      <c r="TKJ93" s="3"/>
      <c r="TKK93" s="3"/>
      <c r="TKL93" s="3"/>
      <c r="TKM93" s="3"/>
      <c r="TKN93" s="3"/>
      <c r="TKO93" s="3"/>
      <c r="TKP93" s="3"/>
      <c r="TKQ93" s="3"/>
      <c r="TKR93" s="3"/>
      <c r="TKS93" s="3"/>
      <c r="TKT93" s="3"/>
      <c r="TKU93" s="3"/>
      <c r="TKV93" s="3"/>
      <c r="TKW93" s="3"/>
      <c r="TKX93" s="3"/>
      <c r="TKY93" s="3"/>
      <c r="TKZ93" s="3"/>
      <c r="TLA93" s="3"/>
      <c r="TLB93" s="3"/>
      <c r="TLC93" s="3"/>
      <c r="TLD93" s="3"/>
      <c r="TLE93" s="3"/>
      <c r="TLF93" s="3"/>
      <c r="TLG93" s="3"/>
      <c r="TLH93" s="3"/>
      <c r="TLI93" s="3"/>
      <c r="TLJ93" s="3"/>
      <c r="TLK93" s="3"/>
      <c r="TLL93" s="3"/>
      <c r="TLM93" s="3"/>
      <c r="TLN93" s="3"/>
      <c r="TLO93" s="3"/>
      <c r="TLP93" s="3"/>
      <c r="TLQ93" s="3"/>
      <c r="TLR93" s="3"/>
      <c r="TLS93" s="3"/>
      <c r="TLT93" s="3"/>
      <c r="TLU93" s="3"/>
      <c r="TLV93" s="3"/>
      <c r="TLW93" s="3"/>
      <c r="TLX93" s="3"/>
      <c r="TLY93" s="3"/>
      <c r="TLZ93" s="3"/>
      <c r="TMA93" s="3"/>
      <c r="TMB93" s="3"/>
      <c r="TMC93" s="3"/>
      <c r="TMD93" s="3"/>
      <c r="TME93" s="3"/>
      <c r="TMF93" s="3"/>
      <c r="TMG93" s="3"/>
      <c r="TMH93" s="3"/>
      <c r="TMI93" s="3"/>
      <c r="TMJ93" s="3"/>
      <c r="TMK93" s="3"/>
      <c r="TML93" s="3"/>
      <c r="TMM93" s="3"/>
      <c r="TMN93" s="3"/>
      <c r="TMO93" s="3"/>
      <c r="TMP93" s="3"/>
      <c r="TMQ93" s="3"/>
      <c r="TMR93" s="3"/>
      <c r="TMS93" s="3"/>
      <c r="TMT93" s="3"/>
      <c r="TMU93" s="3"/>
      <c r="TMV93" s="3"/>
      <c r="TMW93" s="3"/>
      <c r="TMX93" s="3"/>
      <c r="TMY93" s="3"/>
      <c r="TMZ93" s="3"/>
      <c r="TNA93" s="3"/>
      <c r="TNB93" s="3"/>
      <c r="TNC93" s="3"/>
      <c r="TND93" s="3"/>
      <c r="TNE93" s="3"/>
      <c r="TNF93" s="3"/>
      <c r="TNG93" s="3"/>
      <c r="TNH93" s="3"/>
      <c r="TNI93" s="3"/>
      <c r="TNJ93" s="3"/>
      <c r="TNK93" s="3"/>
      <c r="TNL93" s="3"/>
      <c r="TNM93" s="3"/>
      <c r="TNN93" s="3"/>
      <c r="TNO93" s="3"/>
      <c r="TNP93" s="3"/>
      <c r="TNQ93" s="3"/>
      <c r="TNR93" s="3"/>
      <c r="TNS93" s="3"/>
      <c r="TNT93" s="3"/>
      <c r="TNU93" s="3"/>
      <c r="TNV93" s="3"/>
      <c r="TNW93" s="3"/>
      <c r="TNX93" s="3"/>
      <c r="TNY93" s="3"/>
      <c r="TNZ93" s="3"/>
      <c r="TOA93" s="3"/>
      <c r="TOB93" s="3"/>
      <c r="TOC93" s="3"/>
      <c r="TOD93" s="3"/>
      <c r="TOE93" s="3"/>
      <c r="TOF93" s="3"/>
      <c r="TOG93" s="3"/>
      <c r="TOH93" s="3"/>
      <c r="TOI93" s="3"/>
      <c r="TOJ93" s="3"/>
      <c r="TOK93" s="3"/>
      <c r="TOL93" s="3"/>
      <c r="TOM93" s="3"/>
      <c r="TON93" s="3"/>
      <c r="TOO93" s="3"/>
      <c r="TOP93" s="3"/>
      <c r="TOQ93" s="3"/>
      <c r="TOR93" s="3"/>
      <c r="TOS93" s="3"/>
      <c r="TOT93" s="3"/>
      <c r="TOU93" s="3"/>
      <c r="TOV93" s="3"/>
      <c r="TOW93" s="3"/>
      <c r="TOX93" s="3"/>
      <c r="TOY93" s="3"/>
      <c r="TOZ93" s="3"/>
      <c r="TPA93" s="3"/>
      <c r="TPB93" s="3"/>
      <c r="TPC93" s="3"/>
      <c r="TPD93" s="3"/>
      <c r="TPE93" s="3"/>
      <c r="TPF93" s="3"/>
      <c r="TPG93" s="3"/>
      <c r="TPH93" s="3"/>
      <c r="TPI93" s="3"/>
      <c r="TPJ93" s="3"/>
      <c r="TPK93" s="3"/>
      <c r="TPL93" s="3"/>
      <c r="TPM93" s="3"/>
      <c r="TPN93" s="3"/>
      <c r="TPO93" s="3"/>
      <c r="TPP93" s="3"/>
      <c r="TPQ93" s="3"/>
      <c r="TPR93" s="3"/>
      <c r="TPS93" s="3"/>
      <c r="TPT93" s="3"/>
      <c r="TPU93" s="3"/>
      <c r="TPV93" s="3"/>
      <c r="TPW93" s="3"/>
      <c r="TPX93" s="3"/>
      <c r="TPY93" s="3"/>
      <c r="TPZ93" s="3"/>
      <c r="TQA93" s="3"/>
      <c r="TQB93" s="3"/>
      <c r="TQC93" s="3"/>
      <c r="TQD93" s="3"/>
      <c r="TQE93" s="3"/>
      <c r="TQF93" s="3"/>
      <c r="TQG93" s="3"/>
      <c r="TQH93" s="3"/>
      <c r="TQI93" s="3"/>
      <c r="TQJ93" s="3"/>
      <c r="TQK93" s="3"/>
      <c r="TQL93" s="3"/>
      <c r="TQM93" s="3"/>
      <c r="TQN93" s="3"/>
      <c r="TQO93" s="3"/>
      <c r="TQP93" s="3"/>
      <c r="TQQ93" s="3"/>
      <c r="TQR93" s="3"/>
      <c r="TQS93" s="3"/>
      <c r="TQT93" s="3"/>
      <c r="TQU93" s="3"/>
      <c r="TQV93" s="3"/>
      <c r="TQW93" s="3"/>
      <c r="TQX93" s="3"/>
      <c r="TQY93" s="3"/>
      <c r="TQZ93" s="3"/>
      <c r="TRA93" s="3"/>
      <c r="TRB93" s="3"/>
      <c r="TRC93" s="3"/>
      <c r="TRD93" s="3"/>
      <c r="TRE93" s="3"/>
      <c r="TRF93" s="3"/>
      <c r="TRG93" s="3"/>
      <c r="TRH93" s="3"/>
      <c r="TRI93" s="3"/>
      <c r="TRJ93" s="3"/>
      <c r="TRK93" s="3"/>
      <c r="TRL93" s="3"/>
      <c r="TRM93" s="3"/>
      <c r="TRN93" s="3"/>
      <c r="TRO93" s="3"/>
      <c r="TRP93" s="3"/>
      <c r="TRQ93" s="3"/>
      <c r="TRR93" s="3"/>
      <c r="TRS93" s="3"/>
      <c r="TRT93" s="3"/>
      <c r="TRU93" s="3"/>
      <c r="TRV93" s="3"/>
      <c r="TRW93" s="3"/>
      <c r="TRX93" s="3"/>
      <c r="TRY93" s="3"/>
      <c r="TRZ93" s="3"/>
      <c r="TSA93" s="3"/>
      <c r="TSB93" s="3"/>
      <c r="TSC93" s="3"/>
      <c r="TSD93" s="3"/>
      <c r="TSE93" s="3"/>
      <c r="TSF93" s="3"/>
      <c r="TSG93" s="3"/>
      <c r="TSH93" s="3"/>
      <c r="TSI93" s="3"/>
      <c r="TSJ93" s="3"/>
      <c r="TSK93" s="3"/>
      <c r="TSL93" s="3"/>
      <c r="TSM93" s="3"/>
      <c r="TSN93" s="3"/>
      <c r="TSO93" s="3"/>
      <c r="TSP93" s="3"/>
      <c r="TSQ93" s="3"/>
      <c r="TSR93" s="3"/>
      <c r="TSS93" s="3"/>
      <c r="TST93" s="3"/>
      <c r="TSU93" s="3"/>
      <c r="TSV93" s="3"/>
      <c r="TSW93" s="3"/>
      <c r="TSX93" s="3"/>
      <c r="TSY93" s="3"/>
      <c r="TSZ93" s="3"/>
      <c r="TTA93" s="3"/>
      <c r="TTB93" s="3"/>
      <c r="TTC93" s="3"/>
      <c r="TTD93" s="3"/>
      <c r="TTE93" s="3"/>
      <c r="TTF93" s="3"/>
      <c r="TTG93" s="3"/>
      <c r="TTH93" s="3"/>
      <c r="TTI93" s="3"/>
      <c r="TTJ93" s="3"/>
      <c r="TTK93" s="3"/>
      <c r="TTL93" s="3"/>
      <c r="TTM93" s="3"/>
      <c r="TTN93" s="3"/>
      <c r="TTO93" s="3"/>
      <c r="TTP93" s="3"/>
      <c r="TTQ93" s="3"/>
      <c r="TTR93" s="3"/>
      <c r="TTS93" s="3"/>
      <c r="TTT93" s="3"/>
      <c r="TTU93" s="3"/>
      <c r="TTV93" s="3"/>
      <c r="TTW93" s="3"/>
      <c r="TTX93" s="3"/>
      <c r="TTY93" s="3"/>
      <c r="TTZ93" s="3"/>
      <c r="TUA93" s="3"/>
      <c r="TUB93" s="3"/>
      <c r="TUC93" s="3"/>
      <c r="TUD93" s="3"/>
      <c r="TUE93" s="3"/>
      <c r="TUF93" s="3"/>
      <c r="TUG93" s="3"/>
      <c r="TUH93" s="3"/>
      <c r="TUI93" s="3"/>
      <c r="TUJ93" s="3"/>
      <c r="TUK93" s="3"/>
      <c r="TUL93" s="3"/>
      <c r="TUM93" s="3"/>
      <c r="TUN93" s="3"/>
      <c r="TUO93" s="3"/>
      <c r="TUP93" s="3"/>
      <c r="TUQ93" s="3"/>
      <c r="TUR93" s="3"/>
      <c r="TUS93" s="3"/>
      <c r="TUT93" s="3"/>
      <c r="TUU93" s="3"/>
      <c r="TUV93" s="3"/>
      <c r="TUW93" s="3"/>
      <c r="TUX93" s="3"/>
      <c r="TUY93" s="3"/>
      <c r="TUZ93" s="3"/>
      <c r="TVA93" s="3"/>
      <c r="TVB93" s="3"/>
      <c r="TVC93" s="3"/>
      <c r="TVD93" s="3"/>
      <c r="TVE93" s="3"/>
      <c r="TVF93" s="3"/>
      <c r="TVG93" s="3"/>
      <c r="TVH93" s="3"/>
      <c r="TVI93" s="3"/>
      <c r="TVJ93" s="3"/>
      <c r="TVK93" s="3"/>
      <c r="TVL93" s="3"/>
      <c r="TVM93" s="3"/>
      <c r="TVN93" s="3"/>
      <c r="TVO93" s="3"/>
      <c r="TVP93" s="3"/>
      <c r="TVQ93" s="3"/>
      <c r="TVR93" s="3"/>
      <c r="TVS93" s="3"/>
      <c r="TVT93" s="3"/>
      <c r="TVU93" s="3"/>
      <c r="TVV93" s="3"/>
      <c r="TVW93" s="3"/>
      <c r="TVX93" s="3"/>
      <c r="TVY93" s="3"/>
      <c r="TVZ93" s="3"/>
      <c r="TWA93" s="3"/>
      <c r="TWB93" s="3"/>
      <c r="TWC93" s="3"/>
      <c r="TWD93" s="3"/>
      <c r="TWE93" s="3"/>
      <c r="TWF93" s="3"/>
      <c r="TWG93" s="3"/>
      <c r="TWH93" s="3"/>
      <c r="TWI93" s="3"/>
      <c r="TWJ93" s="3"/>
      <c r="TWK93" s="3"/>
      <c r="TWL93" s="3"/>
      <c r="TWM93" s="3"/>
      <c r="TWN93" s="3"/>
      <c r="TWO93" s="3"/>
      <c r="TWP93" s="3"/>
      <c r="TWQ93" s="3"/>
      <c r="TWR93" s="3"/>
      <c r="TWS93" s="3"/>
      <c r="TWT93" s="3"/>
      <c r="TWU93" s="3"/>
      <c r="TWV93" s="3"/>
      <c r="TWW93" s="3"/>
      <c r="TWX93" s="3"/>
      <c r="TWY93" s="3"/>
      <c r="TWZ93" s="3"/>
      <c r="TXA93" s="3"/>
      <c r="TXB93" s="3"/>
      <c r="TXC93" s="3"/>
      <c r="TXD93" s="3"/>
      <c r="TXE93" s="3"/>
      <c r="TXF93" s="3"/>
      <c r="TXG93" s="3"/>
      <c r="TXH93" s="3"/>
      <c r="TXI93" s="3"/>
      <c r="TXJ93" s="3"/>
      <c r="TXK93" s="3"/>
      <c r="TXL93" s="3"/>
      <c r="TXM93" s="3"/>
      <c r="TXN93" s="3"/>
      <c r="TXO93" s="3"/>
      <c r="TXP93" s="3"/>
      <c r="TXQ93" s="3"/>
      <c r="TXR93" s="3"/>
      <c r="TXS93" s="3"/>
      <c r="TXT93" s="3"/>
      <c r="TXU93" s="3"/>
      <c r="TXV93" s="3"/>
      <c r="TXW93" s="3"/>
      <c r="TXX93" s="3"/>
      <c r="TXY93" s="3"/>
      <c r="TXZ93" s="3"/>
      <c r="TYA93" s="3"/>
      <c r="TYB93" s="3"/>
      <c r="TYC93" s="3"/>
      <c r="TYD93" s="3"/>
      <c r="TYE93" s="3"/>
      <c r="TYF93" s="3"/>
      <c r="TYG93" s="3"/>
      <c r="TYH93" s="3"/>
      <c r="TYI93" s="3"/>
      <c r="TYJ93" s="3"/>
      <c r="TYK93" s="3"/>
      <c r="TYL93" s="3"/>
      <c r="TYM93" s="3"/>
      <c r="TYN93" s="3"/>
      <c r="TYO93" s="3"/>
      <c r="TYP93" s="3"/>
      <c r="TYQ93" s="3"/>
      <c r="TYR93" s="3"/>
      <c r="TYS93" s="3"/>
      <c r="TYT93" s="3"/>
      <c r="TYU93" s="3"/>
      <c r="TYV93" s="3"/>
      <c r="TYW93" s="3"/>
      <c r="TYX93" s="3"/>
      <c r="TYY93" s="3"/>
      <c r="TYZ93" s="3"/>
      <c r="TZA93" s="3"/>
      <c r="TZB93" s="3"/>
      <c r="TZC93" s="3"/>
      <c r="TZD93" s="3"/>
      <c r="TZE93" s="3"/>
      <c r="TZF93" s="3"/>
      <c r="TZG93" s="3"/>
      <c r="TZH93" s="3"/>
      <c r="TZI93" s="3"/>
      <c r="TZJ93" s="3"/>
      <c r="TZK93" s="3"/>
      <c r="TZL93" s="3"/>
      <c r="TZM93" s="3"/>
      <c r="TZN93" s="3"/>
      <c r="TZO93" s="3"/>
      <c r="TZP93" s="3"/>
      <c r="TZQ93" s="3"/>
      <c r="TZR93" s="3"/>
      <c r="TZS93" s="3"/>
      <c r="TZT93" s="3"/>
      <c r="TZU93" s="3"/>
      <c r="TZV93" s="3"/>
      <c r="TZW93" s="3"/>
      <c r="TZX93" s="3"/>
      <c r="TZY93" s="3"/>
      <c r="TZZ93" s="3"/>
      <c r="UAA93" s="3"/>
      <c r="UAB93" s="3"/>
      <c r="UAC93" s="3"/>
      <c r="UAD93" s="3"/>
      <c r="UAE93" s="3"/>
      <c r="UAF93" s="3"/>
      <c r="UAG93" s="3"/>
      <c r="UAH93" s="3"/>
      <c r="UAI93" s="3"/>
      <c r="UAJ93" s="3"/>
      <c r="UAK93" s="3"/>
      <c r="UAL93" s="3"/>
      <c r="UAM93" s="3"/>
      <c r="UAN93" s="3"/>
      <c r="UAO93" s="3"/>
      <c r="UAP93" s="3"/>
      <c r="UAQ93" s="3"/>
      <c r="UAR93" s="3"/>
      <c r="UAS93" s="3"/>
      <c r="UAT93" s="3"/>
      <c r="UAU93" s="3"/>
      <c r="UAV93" s="3"/>
      <c r="UAW93" s="3"/>
      <c r="UAX93" s="3"/>
      <c r="UAY93" s="3"/>
      <c r="UAZ93" s="3"/>
      <c r="UBA93" s="3"/>
      <c r="UBB93" s="3"/>
      <c r="UBC93" s="3"/>
      <c r="UBD93" s="3"/>
      <c r="UBE93" s="3"/>
      <c r="UBF93" s="3"/>
      <c r="UBG93" s="3"/>
      <c r="UBH93" s="3"/>
      <c r="UBI93" s="3"/>
      <c r="UBJ93" s="3"/>
      <c r="UBK93" s="3"/>
      <c r="UBL93" s="3"/>
      <c r="UBM93" s="3"/>
      <c r="UBN93" s="3"/>
      <c r="UBO93" s="3"/>
      <c r="UBP93" s="3"/>
      <c r="UBQ93" s="3"/>
      <c r="UBR93" s="3"/>
      <c r="UBS93" s="3"/>
      <c r="UBT93" s="3"/>
      <c r="UBU93" s="3"/>
      <c r="UBV93" s="3"/>
      <c r="UBW93" s="3"/>
      <c r="UBX93" s="3"/>
      <c r="UBY93" s="3"/>
      <c r="UBZ93" s="3"/>
      <c r="UCA93" s="3"/>
      <c r="UCB93" s="3"/>
      <c r="UCC93" s="3"/>
      <c r="UCD93" s="3"/>
      <c r="UCE93" s="3"/>
      <c r="UCF93" s="3"/>
      <c r="UCG93" s="3"/>
      <c r="UCH93" s="3"/>
      <c r="UCI93" s="3"/>
      <c r="UCJ93" s="3"/>
      <c r="UCK93" s="3"/>
      <c r="UCL93" s="3"/>
      <c r="UCM93" s="3"/>
      <c r="UCN93" s="3"/>
      <c r="UCO93" s="3"/>
      <c r="UCP93" s="3"/>
      <c r="UCQ93" s="3"/>
      <c r="UCR93" s="3"/>
      <c r="UCS93" s="3"/>
      <c r="UCT93" s="3"/>
      <c r="UCU93" s="3"/>
      <c r="UCV93" s="3"/>
      <c r="UCW93" s="3"/>
      <c r="UCX93" s="3"/>
      <c r="UCY93" s="3"/>
      <c r="UCZ93" s="3"/>
      <c r="UDA93" s="3"/>
      <c r="UDB93" s="3"/>
      <c r="UDC93" s="3"/>
      <c r="UDD93" s="3"/>
      <c r="UDE93" s="3"/>
      <c r="UDF93" s="3"/>
      <c r="UDG93" s="3"/>
      <c r="UDH93" s="3"/>
      <c r="UDI93" s="3"/>
      <c r="UDJ93" s="3"/>
      <c r="UDK93" s="3"/>
      <c r="UDL93" s="3"/>
      <c r="UDM93" s="3"/>
      <c r="UDN93" s="3"/>
      <c r="UDO93" s="3"/>
      <c r="UDP93" s="3"/>
      <c r="UDQ93" s="3"/>
      <c r="UDR93" s="3"/>
      <c r="UDS93" s="3"/>
      <c r="UDT93" s="3"/>
      <c r="UDU93" s="3"/>
      <c r="UDV93" s="3"/>
      <c r="UDW93" s="3"/>
      <c r="UDX93" s="3"/>
      <c r="UDY93" s="3"/>
      <c r="UDZ93" s="3"/>
      <c r="UEA93" s="3"/>
      <c r="UEB93" s="3"/>
      <c r="UEC93" s="3"/>
      <c r="UED93" s="3"/>
      <c r="UEE93" s="3"/>
      <c r="UEF93" s="3"/>
      <c r="UEG93" s="3"/>
      <c r="UEH93" s="3"/>
      <c r="UEI93" s="3"/>
      <c r="UEJ93" s="3"/>
      <c r="UEK93" s="3"/>
      <c r="UEL93" s="3"/>
      <c r="UEM93" s="3"/>
      <c r="UEN93" s="3"/>
      <c r="UEO93" s="3"/>
      <c r="UEP93" s="3"/>
      <c r="UEQ93" s="3"/>
      <c r="UER93" s="3"/>
      <c r="UES93" s="3"/>
      <c r="UET93" s="3"/>
      <c r="UEU93" s="3"/>
      <c r="UEV93" s="3"/>
      <c r="UEW93" s="3"/>
      <c r="UEX93" s="3"/>
      <c r="UEY93" s="3"/>
      <c r="UEZ93" s="3"/>
      <c r="UFA93" s="3"/>
      <c r="UFB93" s="3"/>
      <c r="UFC93" s="3"/>
      <c r="UFD93" s="3"/>
      <c r="UFE93" s="3"/>
      <c r="UFF93" s="3"/>
      <c r="UFG93" s="3"/>
      <c r="UFH93" s="3"/>
      <c r="UFI93" s="3"/>
      <c r="UFJ93" s="3"/>
      <c r="UFK93" s="3"/>
      <c r="UFL93" s="3"/>
      <c r="UFM93" s="3"/>
      <c r="UFN93" s="3"/>
      <c r="UFO93" s="3"/>
      <c r="UFP93" s="3"/>
      <c r="UFQ93" s="3"/>
      <c r="UFR93" s="3"/>
      <c r="UFS93" s="3"/>
      <c r="UFT93" s="3"/>
      <c r="UFU93" s="3"/>
      <c r="UFV93" s="3"/>
      <c r="UFW93" s="3"/>
      <c r="UFX93" s="3"/>
      <c r="UFY93" s="3"/>
      <c r="UFZ93" s="3"/>
      <c r="UGA93" s="3"/>
      <c r="UGB93" s="3"/>
      <c r="UGC93" s="3"/>
      <c r="UGD93" s="3"/>
      <c r="UGE93" s="3"/>
      <c r="UGF93" s="3"/>
      <c r="UGG93" s="3"/>
      <c r="UGH93" s="3"/>
      <c r="UGI93" s="3"/>
      <c r="UGJ93" s="3"/>
      <c r="UGK93" s="3"/>
      <c r="UGL93" s="3"/>
      <c r="UGM93" s="3"/>
      <c r="UGN93" s="3"/>
      <c r="UGO93" s="3"/>
      <c r="UGP93" s="3"/>
      <c r="UGQ93" s="3"/>
      <c r="UGR93" s="3"/>
      <c r="UGS93" s="3"/>
      <c r="UGT93" s="3"/>
      <c r="UGU93" s="3"/>
      <c r="UGV93" s="3"/>
      <c r="UGW93" s="3"/>
      <c r="UGX93" s="3"/>
      <c r="UGY93" s="3"/>
      <c r="UGZ93" s="3"/>
      <c r="UHA93" s="3"/>
      <c r="UHB93" s="3"/>
      <c r="UHC93" s="3"/>
      <c r="UHD93" s="3"/>
      <c r="UHE93" s="3"/>
      <c r="UHF93" s="3"/>
      <c r="UHG93" s="3"/>
      <c r="UHH93" s="3"/>
      <c r="UHI93" s="3"/>
      <c r="UHJ93" s="3"/>
      <c r="UHK93" s="3"/>
      <c r="UHL93" s="3"/>
      <c r="UHM93" s="3"/>
      <c r="UHN93" s="3"/>
      <c r="UHO93" s="3"/>
      <c r="UHP93" s="3"/>
      <c r="UHQ93" s="3"/>
      <c r="UHR93" s="3"/>
      <c r="UHS93" s="3"/>
      <c r="UHT93" s="3"/>
      <c r="UHU93" s="3"/>
      <c r="UHV93" s="3"/>
      <c r="UHW93" s="3"/>
      <c r="UHX93" s="3"/>
      <c r="UHY93" s="3"/>
      <c r="UHZ93" s="3"/>
      <c r="UIA93" s="3"/>
      <c r="UIB93" s="3"/>
      <c r="UIC93" s="3"/>
      <c r="UID93" s="3"/>
      <c r="UIE93" s="3"/>
      <c r="UIF93" s="3"/>
      <c r="UIG93" s="3"/>
      <c r="UIH93" s="3"/>
      <c r="UII93" s="3"/>
      <c r="UIJ93" s="3"/>
      <c r="UIK93" s="3"/>
      <c r="UIL93" s="3"/>
      <c r="UIM93" s="3"/>
      <c r="UIN93" s="3"/>
      <c r="UIO93" s="3"/>
      <c r="UIP93" s="3"/>
      <c r="UIQ93" s="3"/>
      <c r="UIR93" s="3"/>
      <c r="UIS93" s="3"/>
      <c r="UIT93" s="3"/>
      <c r="UIU93" s="3"/>
      <c r="UIV93" s="3"/>
      <c r="UIW93" s="3"/>
      <c r="UIX93" s="3"/>
      <c r="UIY93" s="3"/>
      <c r="UIZ93" s="3"/>
      <c r="UJA93" s="3"/>
      <c r="UJB93" s="3"/>
      <c r="UJC93" s="3"/>
      <c r="UJD93" s="3"/>
      <c r="UJE93" s="3"/>
      <c r="UJF93" s="3"/>
      <c r="UJG93" s="3"/>
      <c r="UJH93" s="3"/>
      <c r="UJI93" s="3"/>
      <c r="UJJ93" s="3"/>
      <c r="UJK93" s="3"/>
      <c r="UJL93" s="3"/>
      <c r="UJM93" s="3"/>
      <c r="UJN93" s="3"/>
      <c r="UJO93" s="3"/>
      <c r="UJP93" s="3"/>
      <c r="UJQ93" s="3"/>
      <c r="UJR93" s="3"/>
      <c r="UJS93" s="3"/>
      <c r="UJT93" s="3"/>
      <c r="UJU93" s="3"/>
      <c r="UJV93" s="3"/>
      <c r="UJW93" s="3"/>
      <c r="UJX93" s="3"/>
      <c r="UJY93" s="3"/>
      <c r="UJZ93" s="3"/>
      <c r="UKA93" s="3"/>
      <c r="UKB93" s="3"/>
      <c r="UKC93" s="3"/>
      <c r="UKD93" s="3"/>
      <c r="UKE93" s="3"/>
      <c r="UKF93" s="3"/>
      <c r="UKG93" s="3"/>
      <c r="UKH93" s="3"/>
      <c r="UKI93" s="3"/>
      <c r="UKJ93" s="3"/>
      <c r="UKK93" s="3"/>
      <c r="UKL93" s="3"/>
      <c r="UKM93" s="3"/>
      <c r="UKN93" s="3"/>
      <c r="UKO93" s="3"/>
      <c r="UKP93" s="3"/>
      <c r="UKQ93" s="3"/>
      <c r="UKR93" s="3"/>
      <c r="UKS93" s="3"/>
      <c r="UKT93" s="3"/>
      <c r="UKU93" s="3"/>
      <c r="UKV93" s="3"/>
      <c r="UKW93" s="3"/>
      <c r="UKX93" s="3"/>
      <c r="UKY93" s="3"/>
      <c r="UKZ93" s="3"/>
      <c r="ULA93" s="3"/>
      <c r="ULB93" s="3"/>
      <c r="ULC93" s="3"/>
      <c r="ULD93" s="3"/>
      <c r="ULE93" s="3"/>
      <c r="ULF93" s="3"/>
      <c r="ULG93" s="3"/>
      <c r="ULH93" s="3"/>
      <c r="ULI93" s="3"/>
      <c r="ULJ93" s="3"/>
      <c r="ULK93" s="3"/>
      <c r="ULL93" s="3"/>
      <c r="ULM93" s="3"/>
      <c r="ULN93" s="3"/>
      <c r="ULO93" s="3"/>
      <c r="ULP93" s="3"/>
      <c r="ULQ93" s="3"/>
      <c r="ULR93" s="3"/>
      <c r="ULS93" s="3"/>
      <c r="ULT93" s="3"/>
      <c r="ULU93" s="3"/>
      <c r="ULV93" s="3"/>
      <c r="ULW93" s="3"/>
      <c r="ULX93" s="3"/>
      <c r="ULY93" s="3"/>
      <c r="ULZ93" s="3"/>
      <c r="UMA93" s="3"/>
      <c r="UMB93" s="3"/>
      <c r="UMC93" s="3"/>
      <c r="UMD93" s="3"/>
      <c r="UME93" s="3"/>
      <c r="UMF93" s="3"/>
      <c r="UMG93" s="3"/>
      <c r="UMH93" s="3"/>
      <c r="UMI93" s="3"/>
      <c r="UMJ93" s="3"/>
      <c r="UMK93" s="3"/>
      <c r="UML93" s="3"/>
      <c r="UMM93" s="3"/>
      <c r="UMN93" s="3"/>
      <c r="UMO93" s="3"/>
      <c r="UMP93" s="3"/>
      <c r="UMQ93" s="3"/>
      <c r="UMR93" s="3"/>
      <c r="UMS93" s="3"/>
      <c r="UMT93" s="3"/>
      <c r="UMU93" s="3"/>
      <c r="UMV93" s="3"/>
      <c r="UMW93" s="3"/>
      <c r="UMX93" s="3"/>
      <c r="UMY93" s="3"/>
      <c r="UMZ93" s="3"/>
      <c r="UNA93" s="3"/>
      <c r="UNB93" s="3"/>
      <c r="UNC93" s="3"/>
      <c r="UND93" s="3"/>
      <c r="UNE93" s="3"/>
      <c r="UNF93" s="3"/>
      <c r="UNG93" s="3"/>
      <c r="UNH93" s="3"/>
      <c r="UNI93" s="3"/>
      <c r="UNJ93" s="3"/>
      <c r="UNK93" s="3"/>
      <c r="UNL93" s="3"/>
      <c r="UNM93" s="3"/>
      <c r="UNN93" s="3"/>
      <c r="UNO93" s="3"/>
      <c r="UNP93" s="3"/>
      <c r="UNQ93" s="3"/>
      <c r="UNR93" s="3"/>
      <c r="UNS93" s="3"/>
      <c r="UNT93" s="3"/>
      <c r="UNU93" s="3"/>
      <c r="UNV93" s="3"/>
      <c r="UNW93" s="3"/>
      <c r="UNX93" s="3"/>
      <c r="UNY93" s="3"/>
      <c r="UNZ93" s="3"/>
      <c r="UOA93" s="3"/>
      <c r="UOB93" s="3"/>
      <c r="UOC93" s="3"/>
      <c r="UOD93" s="3"/>
      <c r="UOE93" s="3"/>
      <c r="UOF93" s="3"/>
      <c r="UOG93" s="3"/>
      <c r="UOH93" s="3"/>
      <c r="UOI93" s="3"/>
      <c r="UOJ93" s="3"/>
      <c r="UOK93" s="3"/>
      <c r="UOL93" s="3"/>
      <c r="UOM93" s="3"/>
      <c r="UON93" s="3"/>
      <c r="UOO93" s="3"/>
      <c r="UOP93" s="3"/>
      <c r="UOQ93" s="3"/>
      <c r="UOR93" s="3"/>
      <c r="UOS93" s="3"/>
      <c r="UOT93" s="3"/>
      <c r="UOU93" s="3"/>
      <c r="UOV93" s="3"/>
      <c r="UOW93" s="3"/>
      <c r="UOX93" s="3"/>
      <c r="UOY93" s="3"/>
      <c r="UOZ93" s="3"/>
      <c r="UPA93" s="3"/>
      <c r="UPB93" s="3"/>
      <c r="UPC93" s="3"/>
      <c r="UPD93" s="3"/>
      <c r="UPE93" s="3"/>
      <c r="UPF93" s="3"/>
      <c r="UPG93" s="3"/>
      <c r="UPH93" s="3"/>
      <c r="UPI93" s="3"/>
      <c r="UPJ93" s="3"/>
      <c r="UPK93" s="3"/>
      <c r="UPL93" s="3"/>
      <c r="UPM93" s="3"/>
      <c r="UPN93" s="3"/>
      <c r="UPO93" s="3"/>
      <c r="UPP93" s="3"/>
      <c r="UPQ93" s="3"/>
      <c r="UPR93" s="3"/>
      <c r="UPS93" s="3"/>
      <c r="UPT93" s="3"/>
      <c r="UPU93" s="3"/>
      <c r="UPV93" s="3"/>
      <c r="UPW93" s="3"/>
      <c r="UPX93" s="3"/>
      <c r="UPY93" s="3"/>
      <c r="UPZ93" s="3"/>
      <c r="UQA93" s="3"/>
      <c r="UQB93" s="3"/>
      <c r="UQC93" s="3"/>
      <c r="UQD93" s="3"/>
      <c r="UQE93" s="3"/>
      <c r="UQF93" s="3"/>
      <c r="UQG93" s="3"/>
      <c r="UQH93" s="3"/>
      <c r="UQI93" s="3"/>
      <c r="UQJ93" s="3"/>
      <c r="UQK93" s="3"/>
      <c r="UQL93" s="3"/>
      <c r="UQM93" s="3"/>
      <c r="UQN93" s="3"/>
      <c r="UQO93" s="3"/>
      <c r="UQP93" s="3"/>
      <c r="UQQ93" s="3"/>
      <c r="UQR93" s="3"/>
      <c r="UQS93" s="3"/>
      <c r="UQT93" s="3"/>
      <c r="UQU93" s="3"/>
      <c r="UQV93" s="3"/>
      <c r="UQW93" s="3"/>
      <c r="UQX93" s="3"/>
      <c r="UQY93" s="3"/>
      <c r="UQZ93" s="3"/>
      <c r="URA93" s="3"/>
      <c r="URB93" s="3"/>
      <c r="URC93" s="3"/>
      <c r="URD93" s="3"/>
      <c r="URE93" s="3"/>
      <c r="URF93" s="3"/>
      <c r="URG93" s="3"/>
      <c r="URH93" s="3"/>
      <c r="URI93" s="3"/>
      <c r="URJ93" s="3"/>
      <c r="URK93" s="3"/>
      <c r="URL93" s="3"/>
      <c r="URM93" s="3"/>
      <c r="URN93" s="3"/>
      <c r="URO93" s="3"/>
      <c r="URP93" s="3"/>
      <c r="URQ93" s="3"/>
      <c r="URR93" s="3"/>
      <c r="URS93" s="3"/>
      <c r="URT93" s="3"/>
      <c r="URU93" s="3"/>
      <c r="URV93" s="3"/>
      <c r="URW93" s="3"/>
      <c r="URX93" s="3"/>
      <c r="URY93" s="3"/>
      <c r="URZ93" s="3"/>
      <c r="USA93" s="3"/>
      <c r="USB93" s="3"/>
      <c r="USC93" s="3"/>
      <c r="USD93" s="3"/>
      <c r="USE93" s="3"/>
      <c r="USF93" s="3"/>
      <c r="USG93" s="3"/>
      <c r="USH93" s="3"/>
      <c r="USI93" s="3"/>
      <c r="USJ93" s="3"/>
      <c r="USK93" s="3"/>
      <c r="USL93" s="3"/>
      <c r="USM93" s="3"/>
      <c r="USN93" s="3"/>
      <c r="USO93" s="3"/>
      <c r="USP93" s="3"/>
      <c r="USQ93" s="3"/>
      <c r="USR93" s="3"/>
      <c r="USS93" s="3"/>
      <c r="UST93" s="3"/>
      <c r="USU93" s="3"/>
      <c r="USV93" s="3"/>
      <c r="USW93" s="3"/>
      <c r="USX93" s="3"/>
      <c r="USY93" s="3"/>
      <c r="USZ93" s="3"/>
      <c r="UTA93" s="3"/>
      <c r="UTB93" s="3"/>
      <c r="UTC93" s="3"/>
      <c r="UTD93" s="3"/>
      <c r="UTE93" s="3"/>
      <c r="UTF93" s="3"/>
      <c r="UTG93" s="3"/>
      <c r="UTH93" s="3"/>
      <c r="UTI93" s="3"/>
      <c r="UTJ93" s="3"/>
      <c r="UTK93" s="3"/>
      <c r="UTL93" s="3"/>
      <c r="UTM93" s="3"/>
      <c r="UTN93" s="3"/>
      <c r="UTO93" s="3"/>
      <c r="UTP93" s="3"/>
      <c r="UTQ93" s="3"/>
      <c r="UTR93" s="3"/>
      <c r="UTS93" s="3"/>
      <c r="UTT93" s="3"/>
      <c r="UTU93" s="3"/>
      <c r="UTV93" s="3"/>
      <c r="UTW93" s="3"/>
      <c r="UTX93" s="3"/>
      <c r="UTY93" s="3"/>
      <c r="UTZ93" s="3"/>
      <c r="UUA93" s="3"/>
      <c r="UUB93" s="3"/>
      <c r="UUC93" s="3"/>
      <c r="UUD93" s="3"/>
      <c r="UUE93" s="3"/>
      <c r="UUF93" s="3"/>
      <c r="UUG93" s="3"/>
      <c r="UUH93" s="3"/>
      <c r="UUI93" s="3"/>
      <c r="UUJ93" s="3"/>
      <c r="UUK93" s="3"/>
      <c r="UUL93" s="3"/>
      <c r="UUM93" s="3"/>
      <c r="UUN93" s="3"/>
      <c r="UUO93" s="3"/>
      <c r="UUP93" s="3"/>
      <c r="UUQ93" s="3"/>
      <c r="UUR93" s="3"/>
      <c r="UUS93" s="3"/>
      <c r="UUT93" s="3"/>
      <c r="UUU93" s="3"/>
      <c r="UUV93" s="3"/>
      <c r="UUW93" s="3"/>
      <c r="UUX93" s="3"/>
      <c r="UUY93" s="3"/>
      <c r="UUZ93" s="3"/>
      <c r="UVA93" s="3"/>
      <c r="UVB93" s="3"/>
      <c r="UVC93" s="3"/>
      <c r="UVD93" s="3"/>
      <c r="UVE93" s="3"/>
      <c r="UVF93" s="3"/>
      <c r="UVG93" s="3"/>
      <c r="UVH93" s="3"/>
      <c r="UVI93" s="3"/>
      <c r="UVJ93" s="3"/>
      <c r="UVK93" s="3"/>
      <c r="UVL93" s="3"/>
      <c r="UVM93" s="3"/>
      <c r="UVN93" s="3"/>
      <c r="UVO93" s="3"/>
      <c r="UVP93" s="3"/>
      <c r="UVQ93" s="3"/>
      <c r="UVR93" s="3"/>
      <c r="UVS93" s="3"/>
      <c r="UVT93" s="3"/>
      <c r="UVU93" s="3"/>
      <c r="UVV93" s="3"/>
      <c r="UVW93" s="3"/>
      <c r="UVX93" s="3"/>
      <c r="UVY93" s="3"/>
      <c r="UVZ93" s="3"/>
      <c r="UWA93" s="3"/>
      <c r="UWB93" s="3"/>
      <c r="UWC93" s="3"/>
      <c r="UWD93" s="3"/>
      <c r="UWE93" s="3"/>
      <c r="UWF93" s="3"/>
      <c r="UWG93" s="3"/>
      <c r="UWH93" s="3"/>
      <c r="UWI93" s="3"/>
      <c r="UWJ93" s="3"/>
      <c r="UWK93" s="3"/>
      <c r="UWL93" s="3"/>
      <c r="UWM93" s="3"/>
      <c r="UWN93" s="3"/>
      <c r="UWO93" s="3"/>
      <c r="UWP93" s="3"/>
      <c r="UWQ93" s="3"/>
      <c r="UWR93" s="3"/>
      <c r="UWS93" s="3"/>
      <c r="UWT93" s="3"/>
      <c r="UWU93" s="3"/>
      <c r="UWV93" s="3"/>
      <c r="UWW93" s="3"/>
      <c r="UWX93" s="3"/>
      <c r="UWY93" s="3"/>
      <c r="UWZ93" s="3"/>
      <c r="UXA93" s="3"/>
      <c r="UXB93" s="3"/>
      <c r="UXC93" s="3"/>
      <c r="UXD93" s="3"/>
      <c r="UXE93" s="3"/>
      <c r="UXF93" s="3"/>
      <c r="UXG93" s="3"/>
      <c r="UXH93" s="3"/>
      <c r="UXI93" s="3"/>
      <c r="UXJ93" s="3"/>
      <c r="UXK93" s="3"/>
      <c r="UXL93" s="3"/>
      <c r="UXM93" s="3"/>
      <c r="UXN93" s="3"/>
      <c r="UXO93" s="3"/>
      <c r="UXP93" s="3"/>
      <c r="UXQ93" s="3"/>
      <c r="UXR93" s="3"/>
      <c r="UXS93" s="3"/>
      <c r="UXT93" s="3"/>
      <c r="UXU93" s="3"/>
      <c r="UXV93" s="3"/>
      <c r="UXW93" s="3"/>
      <c r="UXX93" s="3"/>
      <c r="UXY93" s="3"/>
      <c r="UXZ93" s="3"/>
      <c r="UYA93" s="3"/>
      <c r="UYB93" s="3"/>
      <c r="UYC93" s="3"/>
      <c r="UYD93" s="3"/>
      <c r="UYE93" s="3"/>
      <c r="UYF93" s="3"/>
      <c r="UYG93" s="3"/>
      <c r="UYH93" s="3"/>
      <c r="UYI93" s="3"/>
      <c r="UYJ93" s="3"/>
      <c r="UYK93" s="3"/>
      <c r="UYL93" s="3"/>
      <c r="UYM93" s="3"/>
      <c r="UYN93" s="3"/>
      <c r="UYO93" s="3"/>
      <c r="UYP93" s="3"/>
      <c r="UYQ93" s="3"/>
      <c r="UYR93" s="3"/>
      <c r="UYS93" s="3"/>
      <c r="UYT93" s="3"/>
      <c r="UYU93" s="3"/>
      <c r="UYV93" s="3"/>
      <c r="UYW93" s="3"/>
      <c r="UYX93" s="3"/>
      <c r="UYY93" s="3"/>
      <c r="UYZ93" s="3"/>
      <c r="UZA93" s="3"/>
      <c r="UZB93" s="3"/>
      <c r="UZC93" s="3"/>
      <c r="UZD93" s="3"/>
      <c r="UZE93" s="3"/>
      <c r="UZF93" s="3"/>
      <c r="UZG93" s="3"/>
      <c r="UZH93" s="3"/>
      <c r="UZI93" s="3"/>
      <c r="UZJ93" s="3"/>
      <c r="UZK93" s="3"/>
      <c r="UZL93" s="3"/>
      <c r="UZM93" s="3"/>
      <c r="UZN93" s="3"/>
      <c r="UZO93" s="3"/>
      <c r="UZP93" s="3"/>
      <c r="UZQ93" s="3"/>
      <c r="UZR93" s="3"/>
      <c r="UZS93" s="3"/>
      <c r="UZT93" s="3"/>
      <c r="UZU93" s="3"/>
      <c r="UZV93" s="3"/>
      <c r="UZW93" s="3"/>
      <c r="UZX93" s="3"/>
      <c r="UZY93" s="3"/>
      <c r="UZZ93" s="3"/>
      <c r="VAA93" s="3"/>
      <c r="VAB93" s="3"/>
      <c r="VAC93" s="3"/>
      <c r="VAD93" s="3"/>
      <c r="VAE93" s="3"/>
      <c r="VAF93" s="3"/>
      <c r="VAG93" s="3"/>
      <c r="VAH93" s="3"/>
      <c r="VAI93" s="3"/>
      <c r="VAJ93" s="3"/>
      <c r="VAK93" s="3"/>
      <c r="VAL93" s="3"/>
      <c r="VAM93" s="3"/>
      <c r="VAN93" s="3"/>
      <c r="VAO93" s="3"/>
      <c r="VAP93" s="3"/>
      <c r="VAQ93" s="3"/>
      <c r="VAR93" s="3"/>
      <c r="VAS93" s="3"/>
      <c r="VAT93" s="3"/>
      <c r="VAU93" s="3"/>
      <c r="VAV93" s="3"/>
      <c r="VAW93" s="3"/>
      <c r="VAX93" s="3"/>
      <c r="VAY93" s="3"/>
      <c r="VAZ93" s="3"/>
      <c r="VBA93" s="3"/>
      <c r="VBB93" s="3"/>
      <c r="VBC93" s="3"/>
      <c r="VBD93" s="3"/>
      <c r="VBE93" s="3"/>
      <c r="VBF93" s="3"/>
      <c r="VBG93" s="3"/>
      <c r="VBH93" s="3"/>
      <c r="VBI93" s="3"/>
      <c r="VBJ93" s="3"/>
      <c r="VBK93" s="3"/>
      <c r="VBL93" s="3"/>
      <c r="VBM93" s="3"/>
      <c r="VBN93" s="3"/>
      <c r="VBO93" s="3"/>
      <c r="VBP93" s="3"/>
      <c r="VBQ93" s="3"/>
      <c r="VBR93" s="3"/>
      <c r="VBS93" s="3"/>
      <c r="VBT93" s="3"/>
      <c r="VBU93" s="3"/>
      <c r="VBV93" s="3"/>
      <c r="VBW93" s="3"/>
      <c r="VBX93" s="3"/>
      <c r="VBY93" s="3"/>
      <c r="VBZ93" s="3"/>
      <c r="VCA93" s="3"/>
      <c r="VCB93" s="3"/>
      <c r="VCC93" s="3"/>
      <c r="VCD93" s="3"/>
      <c r="VCE93" s="3"/>
      <c r="VCF93" s="3"/>
      <c r="VCG93" s="3"/>
      <c r="VCH93" s="3"/>
      <c r="VCI93" s="3"/>
      <c r="VCJ93" s="3"/>
      <c r="VCK93" s="3"/>
      <c r="VCL93" s="3"/>
      <c r="VCM93" s="3"/>
      <c r="VCN93" s="3"/>
      <c r="VCO93" s="3"/>
      <c r="VCP93" s="3"/>
      <c r="VCQ93" s="3"/>
      <c r="VCR93" s="3"/>
      <c r="VCS93" s="3"/>
      <c r="VCT93" s="3"/>
      <c r="VCU93" s="3"/>
      <c r="VCV93" s="3"/>
      <c r="VCW93" s="3"/>
      <c r="VCX93" s="3"/>
      <c r="VCY93" s="3"/>
      <c r="VCZ93" s="3"/>
      <c r="VDA93" s="3"/>
      <c r="VDB93" s="3"/>
      <c r="VDC93" s="3"/>
      <c r="VDD93" s="3"/>
      <c r="VDE93" s="3"/>
      <c r="VDF93" s="3"/>
      <c r="VDG93" s="3"/>
      <c r="VDH93" s="3"/>
      <c r="VDI93" s="3"/>
      <c r="VDJ93" s="3"/>
      <c r="VDK93" s="3"/>
      <c r="VDL93" s="3"/>
      <c r="VDM93" s="3"/>
      <c r="VDN93" s="3"/>
      <c r="VDO93" s="3"/>
      <c r="VDP93" s="3"/>
      <c r="VDQ93" s="3"/>
      <c r="VDR93" s="3"/>
      <c r="VDS93" s="3"/>
      <c r="VDT93" s="3"/>
      <c r="VDU93" s="3"/>
      <c r="VDV93" s="3"/>
      <c r="VDW93" s="3"/>
      <c r="VDX93" s="3"/>
      <c r="VDY93" s="3"/>
      <c r="VDZ93" s="3"/>
      <c r="VEA93" s="3"/>
      <c r="VEB93" s="3"/>
      <c r="VEC93" s="3"/>
      <c r="VED93" s="3"/>
      <c r="VEE93" s="3"/>
      <c r="VEF93" s="3"/>
      <c r="VEG93" s="3"/>
      <c r="VEH93" s="3"/>
      <c r="VEI93" s="3"/>
      <c r="VEJ93" s="3"/>
      <c r="VEK93" s="3"/>
      <c r="VEL93" s="3"/>
      <c r="VEM93" s="3"/>
      <c r="VEN93" s="3"/>
      <c r="VEO93" s="3"/>
      <c r="VEP93" s="3"/>
      <c r="VEQ93" s="3"/>
      <c r="VER93" s="3"/>
      <c r="VES93" s="3"/>
      <c r="VET93" s="3"/>
      <c r="VEU93" s="3"/>
      <c r="VEV93" s="3"/>
      <c r="VEW93" s="3"/>
      <c r="VEX93" s="3"/>
      <c r="VEY93" s="3"/>
      <c r="VEZ93" s="3"/>
      <c r="VFA93" s="3"/>
      <c r="VFB93" s="3"/>
      <c r="VFC93" s="3"/>
      <c r="VFD93" s="3"/>
      <c r="VFE93" s="3"/>
      <c r="VFF93" s="3"/>
      <c r="VFG93" s="3"/>
      <c r="VFH93" s="3"/>
      <c r="VFI93" s="3"/>
      <c r="VFJ93" s="3"/>
      <c r="VFK93" s="3"/>
      <c r="VFL93" s="3"/>
      <c r="VFM93" s="3"/>
      <c r="VFN93" s="3"/>
      <c r="VFO93" s="3"/>
      <c r="VFP93" s="3"/>
      <c r="VFQ93" s="3"/>
      <c r="VFR93" s="3"/>
      <c r="VFS93" s="3"/>
      <c r="VFT93" s="3"/>
      <c r="VFU93" s="3"/>
      <c r="VFV93" s="3"/>
      <c r="VFW93" s="3"/>
      <c r="VFX93" s="3"/>
      <c r="VFY93" s="3"/>
      <c r="VFZ93" s="3"/>
      <c r="VGA93" s="3"/>
      <c r="VGB93" s="3"/>
      <c r="VGC93" s="3"/>
      <c r="VGD93" s="3"/>
      <c r="VGE93" s="3"/>
      <c r="VGF93" s="3"/>
      <c r="VGG93" s="3"/>
      <c r="VGH93" s="3"/>
      <c r="VGI93" s="3"/>
      <c r="VGJ93" s="3"/>
      <c r="VGK93" s="3"/>
      <c r="VGL93" s="3"/>
      <c r="VGM93" s="3"/>
      <c r="VGN93" s="3"/>
      <c r="VGO93" s="3"/>
      <c r="VGP93" s="3"/>
      <c r="VGQ93" s="3"/>
      <c r="VGR93" s="3"/>
      <c r="VGS93" s="3"/>
      <c r="VGT93" s="3"/>
      <c r="VGU93" s="3"/>
      <c r="VGV93" s="3"/>
      <c r="VGW93" s="3"/>
      <c r="VGX93" s="3"/>
      <c r="VGY93" s="3"/>
      <c r="VGZ93" s="3"/>
      <c r="VHA93" s="3"/>
      <c r="VHB93" s="3"/>
      <c r="VHC93" s="3"/>
      <c r="VHD93" s="3"/>
      <c r="VHE93" s="3"/>
      <c r="VHF93" s="3"/>
      <c r="VHG93" s="3"/>
      <c r="VHH93" s="3"/>
      <c r="VHI93" s="3"/>
      <c r="VHJ93" s="3"/>
      <c r="VHK93" s="3"/>
      <c r="VHL93" s="3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</row>
    <row r="94" spans="1:15485" s="1" customFormat="1">
      <c r="B94" s="75"/>
      <c r="C94" s="236" t="s">
        <v>65</v>
      </c>
      <c r="D94" s="154"/>
      <c r="E94" s="237" t="s">
        <v>9</v>
      </c>
      <c r="F94" s="155">
        <v>0</v>
      </c>
      <c r="G94" s="155">
        <v>0</v>
      </c>
      <c r="H94" s="155">
        <v>0</v>
      </c>
      <c r="I94" s="155">
        <v>0</v>
      </c>
      <c r="J94" s="155">
        <v>0</v>
      </c>
      <c r="K94" s="155">
        <v>0</v>
      </c>
      <c r="L94" s="155">
        <v>111604.605</v>
      </c>
      <c r="M94" s="155">
        <v>0</v>
      </c>
      <c r="N94" s="155">
        <v>0</v>
      </c>
      <c r="O94" s="155">
        <v>0</v>
      </c>
      <c r="P94" s="155">
        <v>0</v>
      </c>
      <c r="Q94" s="155">
        <v>0</v>
      </c>
      <c r="R94" s="155">
        <v>0</v>
      </c>
      <c r="S94" s="155">
        <v>111605.515</v>
      </c>
      <c r="T94" s="155">
        <v>0</v>
      </c>
      <c r="U94" s="155">
        <v>0</v>
      </c>
      <c r="V94" s="155">
        <v>0</v>
      </c>
      <c r="W94" s="155">
        <v>0</v>
      </c>
      <c r="X94" s="155">
        <v>0</v>
      </c>
      <c r="Y94" s="155">
        <v>0</v>
      </c>
      <c r="Z94" s="155">
        <v>0</v>
      </c>
      <c r="AA94" s="155">
        <v>0</v>
      </c>
      <c r="AB94" s="155">
        <v>0</v>
      </c>
      <c r="AC94" s="155">
        <v>0</v>
      </c>
      <c r="AD94" s="155">
        <v>0</v>
      </c>
      <c r="AE94" s="155">
        <v>0</v>
      </c>
      <c r="AF94" s="155">
        <v>2172</v>
      </c>
      <c r="AG94" s="155">
        <v>112430.875</v>
      </c>
      <c r="AH94" s="155">
        <v>0</v>
      </c>
      <c r="AI94" s="155">
        <v>27699.344999999998</v>
      </c>
      <c r="AJ94" s="155">
        <v>0</v>
      </c>
      <c r="AK94" s="171"/>
      <c r="AL94" s="169">
        <f>SUM(AL95:AL96)</f>
        <v>365512.33999999997</v>
      </c>
      <c r="AN94" s="126"/>
    </row>
    <row r="95" spans="1:15485" s="1" customFormat="1" ht="14.25">
      <c r="B95" s="75"/>
      <c r="C95" s="238" t="s">
        <v>66</v>
      </c>
      <c r="D95" s="79"/>
      <c r="E95" s="239" t="s">
        <v>9</v>
      </c>
      <c r="F95" s="91">
        <f t="shared" ref="F95:AJ95" si="64">SUM(F98:F99)*10.86</f>
        <v>0</v>
      </c>
      <c r="G95" s="91">
        <f t="shared" si="64"/>
        <v>0</v>
      </c>
      <c r="H95" s="91">
        <f t="shared" si="64"/>
        <v>0</v>
      </c>
      <c r="I95" s="91">
        <f t="shared" si="64"/>
        <v>0</v>
      </c>
      <c r="J95" s="91">
        <f t="shared" si="64"/>
        <v>0</v>
      </c>
      <c r="K95" s="91">
        <f t="shared" si="64"/>
        <v>0</v>
      </c>
      <c r="L95" s="91">
        <f t="shared" si="64"/>
        <v>111597.36</v>
      </c>
      <c r="M95" s="91">
        <f t="shared" si="64"/>
        <v>0</v>
      </c>
      <c r="N95" s="91">
        <f t="shared" si="64"/>
        <v>0</v>
      </c>
      <c r="O95" s="91">
        <f t="shared" si="64"/>
        <v>0</v>
      </c>
      <c r="P95" s="91">
        <f t="shared" si="64"/>
        <v>0</v>
      </c>
      <c r="Q95" s="91">
        <f>SUM(Q98:Q99)*10.86</f>
        <v>0</v>
      </c>
      <c r="R95" s="91">
        <f t="shared" si="64"/>
        <v>0</v>
      </c>
      <c r="S95" s="91">
        <f t="shared" si="64"/>
        <v>111597.36</v>
      </c>
      <c r="T95" s="91">
        <f t="shared" si="64"/>
        <v>0</v>
      </c>
      <c r="U95" s="91">
        <f t="shared" si="64"/>
        <v>0</v>
      </c>
      <c r="V95" s="91">
        <f t="shared" si="64"/>
        <v>0</v>
      </c>
      <c r="W95" s="91">
        <f t="shared" si="64"/>
        <v>0</v>
      </c>
      <c r="X95" s="91">
        <f t="shared" si="64"/>
        <v>0</v>
      </c>
      <c r="Y95" s="91">
        <f t="shared" si="64"/>
        <v>0</v>
      </c>
      <c r="Z95" s="91">
        <f t="shared" si="64"/>
        <v>0</v>
      </c>
      <c r="AA95" s="91">
        <f t="shared" si="64"/>
        <v>0</v>
      </c>
      <c r="AB95" s="91">
        <f t="shared" si="64"/>
        <v>0</v>
      </c>
      <c r="AC95" s="91">
        <f t="shared" si="64"/>
        <v>0</v>
      </c>
      <c r="AD95" s="91">
        <f t="shared" si="64"/>
        <v>0</v>
      </c>
      <c r="AE95" s="91">
        <f t="shared" si="64"/>
        <v>0</v>
      </c>
      <c r="AF95" s="91">
        <f t="shared" si="64"/>
        <v>2172</v>
      </c>
      <c r="AG95" s="91">
        <f t="shared" si="64"/>
        <v>112422.72</v>
      </c>
      <c r="AH95" s="91">
        <f t="shared" si="64"/>
        <v>0</v>
      </c>
      <c r="AI95" s="91">
        <f>SUM(AI98:AI99)*10.86</f>
        <v>27693</v>
      </c>
      <c r="AJ95" s="91">
        <f t="shared" si="64"/>
        <v>0</v>
      </c>
      <c r="AK95" s="125"/>
      <c r="AL95" s="127">
        <f>SUM(F95:AJ95)</f>
        <v>365482.44</v>
      </c>
      <c r="AN95" s="126"/>
    </row>
    <row r="96" spans="1:15485" s="1" customFormat="1" ht="14.25">
      <c r="B96" s="75"/>
      <c r="C96" s="238" t="s">
        <v>67</v>
      </c>
      <c r="D96" s="79"/>
      <c r="E96" s="239" t="s">
        <v>9</v>
      </c>
      <c r="F96" s="91">
        <f t="shared" ref="F96:AJ96" si="65">F94-F95</f>
        <v>0</v>
      </c>
      <c r="G96" s="91">
        <f t="shared" si="65"/>
        <v>0</v>
      </c>
      <c r="H96" s="91">
        <f t="shared" si="65"/>
        <v>0</v>
      </c>
      <c r="I96" s="91">
        <f t="shared" si="65"/>
        <v>0</v>
      </c>
      <c r="J96" s="91">
        <f t="shared" si="65"/>
        <v>0</v>
      </c>
      <c r="K96" s="91">
        <f t="shared" si="65"/>
        <v>0</v>
      </c>
      <c r="L96" s="91">
        <f t="shared" si="65"/>
        <v>7.2449999999953434</v>
      </c>
      <c r="M96" s="91">
        <f t="shared" si="65"/>
        <v>0</v>
      </c>
      <c r="N96" s="91">
        <f t="shared" si="65"/>
        <v>0</v>
      </c>
      <c r="O96" s="91">
        <f t="shared" si="65"/>
        <v>0</v>
      </c>
      <c r="P96" s="91">
        <f t="shared" si="65"/>
        <v>0</v>
      </c>
      <c r="Q96" s="91">
        <f t="shared" si="65"/>
        <v>0</v>
      </c>
      <c r="R96" s="91">
        <f t="shared" si="65"/>
        <v>0</v>
      </c>
      <c r="S96" s="91">
        <f t="shared" si="65"/>
        <v>8.1549999999988358</v>
      </c>
      <c r="T96" s="91">
        <f t="shared" si="65"/>
        <v>0</v>
      </c>
      <c r="U96" s="91">
        <f t="shared" si="65"/>
        <v>0</v>
      </c>
      <c r="V96" s="91">
        <f t="shared" si="65"/>
        <v>0</v>
      </c>
      <c r="W96" s="91">
        <f t="shared" si="65"/>
        <v>0</v>
      </c>
      <c r="X96" s="91">
        <f t="shared" si="65"/>
        <v>0</v>
      </c>
      <c r="Y96" s="91">
        <f t="shared" si="65"/>
        <v>0</v>
      </c>
      <c r="Z96" s="91">
        <f t="shared" si="65"/>
        <v>0</v>
      </c>
      <c r="AA96" s="91">
        <f t="shared" si="65"/>
        <v>0</v>
      </c>
      <c r="AB96" s="91">
        <f t="shared" si="65"/>
        <v>0</v>
      </c>
      <c r="AC96" s="91">
        <f t="shared" si="65"/>
        <v>0</v>
      </c>
      <c r="AD96" s="91">
        <f t="shared" si="65"/>
        <v>0</v>
      </c>
      <c r="AE96" s="91">
        <f t="shared" si="65"/>
        <v>0</v>
      </c>
      <c r="AF96" s="91">
        <f t="shared" si="65"/>
        <v>0</v>
      </c>
      <c r="AG96" s="91">
        <f t="shared" si="65"/>
        <v>8.1549999999988358</v>
      </c>
      <c r="AH96" s="91">
        <f t="shared" si="65"/>
        <v>0</v>
      </c>
      <c r="AI96" s="91">
        <f t="shared" ref="AI96" si="66">AI94-AI95</f>
        <v>6.3449999999975262</v>
      </c>
      <c r="AJ96" s="91">
        <f t="shared" si="65"/>
        <v>0</v>
      </c>
      <c r="AK96" s="125"/>
      <c r="AL96" s="127">
        <f>SUM(F96:AJ96)</f>
        <v>29.899999999990541</v>
      </c>
      <c r="AN96" s="126"/>
    </row>
    <row r="97" spans="1:15485" s="1" customFormat="1" ht="14.25">
      <c r="B97" s="75"/>
      <c r="C97" s="238" t="s">
        <v>68</v>
      </c>
      <c r="D97" s="79"/>
      <c r="E97" s="75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125"/>
      <c r="AL97" s="173" t="s">
        <v>68</v>
      </c>
      <c r="AN97" s="126"/>
    </row>
    <row r="98" spans="1:15485" s="7" customFormat="1" ht="14.25">
      <c r="B98" s="156"/>
      <c r="C98" s="157" t="s">
        <v>81</v>
      </c>
      <c r="D98" s="45"/>
      <c r="E98" s="241" t="s">
        <v>70</v>
      </c>
      <c r="F98" s="158">
        <v>0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3426</v>
      </c>
      <c r="M98" s="158">
        <v>0</v>
      </c>
      <c r="N98" s="158">
        <v>0</v>
      </c>
      <c r="O98" s="158">
        <v>0</v>
      </c>
      <c r="P98" s="158">
        <v>0</v>
      </c>
      <c r="Q98" s="158">
        <v>0</v>
      </c>
      <c r="R98" s="158">
        <v>0</v>
      </c>
      <c r="S98" s="158">
        <v>3426</v>
      </c>
      <c r="T98" s="158">
        <v>0</v>
      </c>
      <c r="U98" s="158">
        <v>0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58">
        <v>0</v>
      </c>
      <c r="AF98" s="158">
        <v>0</v>
      </c>
      <c r="AG98" s="158">
        <v>3760</v>
      </c>
      <c r="AH98" s="158">
        <v>0</v>
      </c>
      <c r="AI98" s="158">
        <v>2350</v>
      </c>
      <c r="AJ98" s="158">
        <v>0</v>
      </c>
      <c r="AK98" s="174"/>
      <c r="AL98" s="177">
        <f>SUM(F98:AJ98)</f>
        <v>12962</v>
      </c>
      <c r="AN98" s="176"/>
    </row>
    <row r="99" spans="1:15485" s="7" customFormat="1" ht="14.25">
      <c r="B99" s="156"/>
      <c r="C99" s="157" t="s">
        <v>82</v>
      </c>
      <c r="D99" s="45"/>
      <c r="E99" s="241" t="s">
        <v>70</v>
      </c>
      <c r="F99" s="158">
        <v>0</v>
      </c>
      <c r="G99" s="158">
        <v>0</v>
      </c>
      <c r="H99" s="158">
        <v>0</v>
      </c>
      <c r="I99" s="158">
        <v>0</v>
      </c>
      <c r="J99" s="158">
        <v>0</v>
      </c>
      <c r="K99" s="158">
        <v>0</v>
      </c>
      <c r="L99" s="158">
        <v>6850</v>
      </c>
      <c r="M99" s="158">
        <v>0</v>
      </c>
      <c r="N99" s="158">
        <v>0</v>
      </c>
      <c r="O99" s="158">
        <v>0</v>
      </c>
      <c r="P99" s="158">
        <v>0</v>
      </c>
      <c r="Q99" s="158">
        <v>0</v>
      </c>
      <c r="R99" s="158">
        <v>0</v>
      </c>
      <c r="S99" s="158">
        <v>6850</v>
      </c>
      <c r="T99" s="158">
        <v>0</v>
      </c>
      <c r="U99" s="158">
        <v>0</v>
      </c>
      <c r="V99" s="158">
        <v>0</v>
      </c>
      <c r="W99" s="158">
        <v>0</v>
      </c>
      <c r="X99" s="158">
        <v>0</v>
      </c>
      <c r="Y99" s="158">
        <v>0</v>
      </c>
      <c r="Z99" s="158">
        <v>0</v>
      </c>
      <c r="AA99" s="158">
        <v>0</v>
      </c>
      <c r="AB99" s="158">
        <v>0</v>
      </c>
      <c r="AC99" s="158">
        <v>0</v>
      </c>
      <c r="AD99" s="158">
        <v>0</v>
      </c>
      <c r="AE99" s="158">
        <v>0</v>
      </c>
      <c r="AF99" s="158">
        <v>200</v>
      </c>
      <c r="AG99" s="158">
        <v>6592</v>
      </c>
      <c r="AH99" s="158">
        <v>0</v>
      </c>
      <c r="AI99" s="158">
        <v>200</v>
      </c>
      <c r="AJ99" s="158">
        <v>0</v>
      </c>
      <c r="AK99" s="174"/>
      <c r="AL99" s="177">
        <f>SUM(F99:AJ99)</f>
        <v>20692</v>
      </c>
      <c r="AN99" s="176"/>
    </row>
    <row r="100" spans="1:15485" s="1" customFormat="1" ht="14.25">
      <c r="B100" s="75"/>
      <c r="C100" s="238" t="s">
        <v>72</v>
      </c>
      <c r="D100" s="79"/>
      <c r="E100" s="75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125"/>
      <c r="AL100" s="173" t="s">
        <v>72</v>
      </c>
      <c r="AN100" s="126"/>
    </row>
    <row r="101" spans="1:15485" s="1" customFormat="1" ht="14.25">
      <c r="B101" s="75"/>
      <c r="C101" s="157" t="s">
        <v>81</v>
      </c>
      <c r="D101" s="79"/>
      <c r="E101" s="239" t="s">
        <v>72</v>
      </c>
      <c r="F101" s="64">
        <f t="shared" ref="F101:AJ101" si="67">F98*12</f>
        <v>0</v>
      </c>
      <c r="G101" s="64">
        <f t="shared" si="67"/>
        <v>0</v>
      </c>
      <c r="H101" s="64">
        <f t="shared" si="67"/>
        <v>0</v>
      </c>
      <c r="I101" s="64">
        <f t="shared" si="67"/>
        <v>0</v>
      </c>
      <c r="J101" s="64">
        <f t="shared" si="67"/>
        <v>0</v>
      </c>
      <c r="K101" s="64">
        <f t="shared" si="67"/>
        <v>0</v>
      </c>
      <c r="L101" s="64">
        <f t="shared" si="67"/>
        <v>41112</v>
      </c>
      <c r="M101" s="64">
        <f t="shared" si="67"/>
        <v>0</v>
      </c>
      <c r="N101" s="64">
        <f t="shared" si="67"/>
        <v>0</v>
      </c>
      <c r="O101" s="64">
        <f t="shared" si="67"/>
        <v>0</v>
      </c>
      <c r="P101" s="64">
        <f t="shared" si="67"/>
        <v>0</v>
      </c>
      <c r="Q101" s="64">
        <f t="shared" si="67"/>
        <v>0</v>
      </c>
      <c r="R101" s="64">
        <f t="shared" si="67"/>
        <v>0</v>
      </c>
      <c r="S101" s="64">
        <f t="shared" si="67"/>
        <v>41112</v>
      </c>
      <c r="T101" s="64">
        <f t="shared" si="67"/>
        <v>0</v>
      </c>
      <c r="U101" s="64">
        <f t="shared" si="67"/>
        <v>0</v>
      </c>
      <c r="V101" s="64">
        <f t="shared" si="67"/>
        <v>0</v>
      </c>
      <c r="W101" s="64">
        <f t="shared" si="67"/>
        <v>0</v>
      </c>
      <c r="X101" s="64">
        <f t="shared" si="67"/>
        <v>0</v>
      </c>
      <c r="Y101" s="64">
        <f t="shared" si="67"/>
        <v>0</v>
      </c>
      <c r="Z101" s="64">
        <f t="shared" si="67"/>
        <v>0</v>
      </c>
      <c r="AA101" s="64">
        <f t="shared" si="67"/>
        <v>0</v>
      </c>
      <c r="AB101" s="64">
        <f t="shared" si="67"/>
        <v>0</v>
      </c>
      <c r="AC101" s="64">
        <f t="shared" si="67"/>
        <v>0</v>
      </c>
      <c r="AD101" s="64">
        <f t="shared" si="67"/>
        <v>0</v>
      </c>
      <c r="AE101" s="64">
        <f t="shared" si="67"/>
        <v>0</v>
      </c>
      <c r="AF101" s="64">
        <f t="shared" si="67"/>
        <v>0</v>
      </c>
      <c r="AG101" s="64">
        <f t="shared" si="67"/>
        <v>45120</v>
      </c>
      <c r="AH101" s="64">
        <f t="shared" si="67"/>
        <v>0</v>
      </c>
      <c r="AI101" s="64">
        <f t="shared" ref="AI101" si="68">AI98*12</f>
        <v>28200</v>
      </c>
      <c r="AJ101" s="64">
        <f t="shared" si="67"/>
        <v>0</v>
      </c>
      <c r="AK101" s="125"/>
      <c r="AL101" s="175">
        <f>AL98*12</f>
        <v>155544</v>
      </c>
      <c r="AN101" s="126"/>
    </row>
    <row r="102" spans="1:15485" s="1" customFormat="1" ht="14.25">
      <c r="B102" s="75"/>
      <c r="C102" s="157" t="s">
        <v>82</v>
      </c>
      <c r="D102" s="79"/>
      <c r="E102" s="239" t="s">
        <v>72</v>
      </c>
      <c r="F102" s="64">
        <f t="shared" ref="F102:AJ102" si="69">F99*6</f>
        <v>0</v>
      </c>
      <c r="G102" s="64">
        <f t="shared" si="69"/>
        <v>0</v>
      </c>
      <c r="H102" s="64">
        <f t="shared" si="69"/>
        <v>0</v>
      </c>
      <c r="I102" s="64">
        <f t="shared" si="69"/>
        <v>0</v>
      </c>
      <c r="J102" s="64">
        <f t="shared" si="69"/>
        <v>0</v>
      </c>
      <c r="K102" s="64">
        <f t="shared" si="69"/>
        <v>0</v>
      </c>
      <c r="L102" s="64">
        <f t="shared" si="69"/>
        <v>41100</v>
      </c>
      <c r="M102" s="64">
        <f t="shared" si="69"/>
        <v>0</v>
      </c>
      <c r="N102" s="64">
        <f t="shared" si="69"/>
        <v>0</v>
      </c>
      <c r="O102" s="64">
        <f t="shared" si="69"/>
        <v>0</v>
      </c>
      <c r="P102" s="64">
        <f t="shared" si="69"/>
        <v>0</v>
      </c>
      <c r="Q102" s="64">
        <f t="shared" si="69"/>
        <v>0</v>
      </c>
      <c r="R102" s="64">
        <f t="shared" si="69"/>
        <v>0</v>
      </c>
      <c r="S102" s="64">
        <f t="shared" si="69"/>
        <v>41100</v>
      </c>
      <c r="T102" s="64">
        <f t="shared" si="69"/>
        <v>0</v>
      </c>
      <c r="U102" s="64">
        <f t="shared" si="69"/>
        <v>0</v>
      </c>
      <c r="V102" s="64">
        <f t="shared" si="69"/>
        <v>0</v>
      </c>
      <c r="W102" s="64">
        <f t="shared" si="69"/>
        <v>0</v>
      </c>
      <c r="X102" s="64">
        <f t="shared" si="69"/>
        <v>0</v>
      </c>
      <c r="Y102" s="64">
        <f t="shared" si="69"/>
        <v>0</v>
      </c>
      <c r="Z102" s="64">
        <f t="shared" si="69"/>
        <v>0</v>
      </c>
      <c r="AA102" s="64">
        <f t="shared" si="69"/>
        <v>0</v>
      </c>
      <c r="AB102" s="64">
        <f t="shared" si="69"/>
        <v>0</v>
      </c>
      <c r="AC102" s="64">
        <f t="shared" si="69"/>
        <v>0</v>
      </c>
      <c r="AD102" s="64">
        <f t="shared" si="69"/>
        <v>0</v>
      </c>
      <c r="AE102" s="64">
        <f t="shared" si="69"/>
        <v>0</v>
      </c>
      <c r="AF102" s="64">
        <f t="shared" si="69"/>
        <v>1200</v>
      </c>
      <c r="AG102" s="64">
        <f t="shared" si="69"/>
        <v>39552</v>
      </c>
      <c r="AH102" s="64">
        <f t="shared" si="69"/>
        <v>0</v>
      </c>
      <c r="AI102" s="64">
        <f t="shared" ref="AI102" si="70">AI99*6</f>
        <v>1200</v>
      </c>
      <c r="AJ102" s="64">
        <f t="shared" si="69"/>
        <v>0</v>
      </c>
      <c r="AK102" s="125"/>
      <c r="AL102" s="175">
        <f>AL99*6</f>
        <v>124152</v>
      </c>
      <c r="AN102" s="126"/>
    </row>
    <row r="103" spans="1:15485" s="1" customFormat="1" ht="14.25">
      <c r="B103" s="75"/>
      <c r="C103" s="238" t="s">
        <v>73</v>
      </c>
      <c r="D103" s="79"/>
      <c r="E103" s="239" t="s">
        <v>74</v>
      </c>
      <c r="F103" s="64">
        <v>0</v>
      </c>
      <c r="G103" s="64">
        <f>(G94*45)/1700</f>
        <v>0</v>
      </c>
      <c r="H103" s="64">
        <f t="shared" ref="H103:Y103" si="71">(H94*45)/1700</f>
        <v>0</v>
      </c>
      <c r="I103" s="64">
        <f t="shared" si="71"/>
        <v>0</v>
      </c>
      <c r="J103" s="64">
        <f t="shared" si="71"/>
        <v>0</v>
      </c>
      <c r="K103" s="64">
        <f t="shared" si="71"/>
        <v>0</v>
      </c>
      <c r="L103" s="64">
        <f t="shared" si="71"/>
        <v>2954.2395441176468</v>
      </c>
      <c r="M103" s="64">
        <f t="shared" si="71"/>
        <v>0</v>
      </c>
      <c r="N103" s="64">
        <f t="shared" si="71"/>
        <v>0</v>
      </c>
      <c r="O103" s="64">
        <f t="shared" si="71"/>
        <v>0</v>
      </c>
      <c r="P103" s="64">
        <f t="shared" si="71"/>
        <v>0</v>
      </c>
      <c r="Q103" s="64">
        <f t="shared" si="71"/>
        <v>0</v>
      </c>
      <c r="R103" s="64">
        <f t="shared" si="71"/>
        <v>0</v>
      </c>
      <c r="S103" s="64">
        <f t="shared" si="71"/>
        <v>2954.2636323529409</v>
      </c>
      <c r="T103" s="64">
        <f t="shared" si="71"/>
        <v>0</v>
      </c>
      <c r="U103" s="64">
        <f t="shared" si="71"/>
        <v>0</v>
      </c>
      <c r="V103" s="64">
        <f t="shared" si="71"/>
        <v>0</v>
      </c>
      <c r="W103" s="64">
        <f t="shared" si="71"/>
        <v>0</v>
      </c>
      <c r="X103" s="64">
        <f t="shared" si="71"/>
        <v>0</v>
      </c>
      <c r="Y103" s="64">
        <f t="shared" si="71"/>
        <v>0</v>
      </c>
      <c r="Z103" s="64">
        <f t="shared" ref="Z103:AJ103" si="72">Z94*45/1700</f>
        <v>0</v>
      </c>
      <c r="AA103" s="64">
        <f t="shared" si="72"/>
        <v>0</v>
      </c>
      <c r="AB103" s="64">
        <f t="shared" si="72"/>
        <v>0</v>
      </c>
      <c r="AC103" s="64">
        <f t="shared" si="72"/>
        <v>0</v>
      </c>
      <c r="AD103" s="64">
        <f t="shared" si="72"/>
        <v>0</v>
      </c>
      <c r="AE103" s="64">
        <f t="shared" si="72"/>
        <v>0</v>
      </c>
      <c r="AF103" s="64">
        <f t="shared" si="72"/>
        <v>57.494117647058822</v>
      </c>
      <c r="AG103" s="64">
        <f t="shared" si="72"/>
        <v>2976.1113970588235</v>
      </c>
      <c r="AH103" s="64">
        <f t="shared" si="72"/>
        <v>0</v>
      </c>
      <c r="AI103" s="64">
        <f t="shared" ref="AI103" si="73">AI94*45/1700</f>
        <v>733.21795588235284</v>
      </c>
      <c r="AJ103" s="64">
        <f t="shared" si="72"/>
        <v>0</v>
      </c>
      <c r="AK103" s="125"/>
      <c r="AL103" s="175">
        <f>SUM(F103:AJ103)</f>
        <v>9675.3266470588223</v>
      </c>
      <c r="AN103" s="126"/>
    </row>
    <row r="104" spans="1:15485" s="1" customFormat="1" ht="14.25">
      <c r="B104" s="75"/>
      <c r="C104" s="238" t="s">
        <v>75</v>
      </c>
      <c r="D104" s="79"/>
      <c r="E104" s="239" t="s">
        <v>76</v>
      </c>
      <c r="F104" s="64">
        <f t="shared" ref="F104:AJ104" si="74">SUM(F98:F99)/500</f>
        <v>0</v>
      </c>
      <c r="G104" s="64">
        <f t="shared" si="74"/>
        <v>0</v>
      </c>
      <c r="H104" s="64">
        <f t="shared" si="74"/>
        <v>0</v>
      </c>
      <c r="I104" s="64">
        <f t="shared" si="74"/>
        <v>0</v>
      </c>
      <c r="J104" s="64">
        <f t="shared" si="74"/>
        <v>0</v>
      </c>
      <c r="K104" s="64">
        <f t="shared" si="74"/>
        <v>0</v>
      </c>
      <c r="L104" s="64">
        <f t="shared" si="74"/>
        <v>20.552</v>
      </c>
      <c r="M104" s="64">
        <f t="shared" si="74"/>
        <v>0</v>
      </c>
      <c r="N104" s="64">
        <f t="shared" si="74"/>
        <v>0</v>
      </c>
      <c r="O104" s="64">
        <f t="shared" si="74"/>
        <v>0</v>
      </c>
      <c r="P104" s="64">
        <f t="shared" si="74"/>
        <v>0</v>
      </c>
      <c r="Q104" s="64">
        <f t="shared" si="74"/>
        <v>0</v>
      </c>
      <c r="R104" s="64">
        <f t="shared" si="74"/>
        <v>0</v>
      </c>
      <c r="S104" s="64">
        <f t="shared" si="74"/>
        <v>20.552</v>
      </c>
      <c r="T104" s="64">
        <f t="shared" si="74"/>
        <v>0</v>
      </c>
      <c r="U104" s="64">
        <f t="shared" si="74"/>
        <v>0</v>
      </c>
      <c r="V104" s="64">
        <f t="shared" si="74"/>
        <v>0</v>
      </c>
      <c r="W104" s="64">
        <f t="shared" si="74"/>
        <v>0</v>
      </c>
      <c r="X104" s="64">
        <f t="shared" si="74"/>
        <v>0</v>
      </c>
      <c r="Y104" s="64">
        <f t="shared" si="74"/>
        <v>0</v>
      </c>
      <c r="Z104" s="64">
        <f t="shared" si="74"/>
        <v>0</v>
      </c>
      <c r="AA104" s="64">
        <f t="shared" si="74"/>
        <v>0</v>
      </c>
      <c r="AB104" s="64">
        <f t="shared" si="74"/>
        <v>0</v>
      </c>
      <c r="AC104" s="64">
        <f t="shared" si="74"/>
        <v>0</v>
      </c>
      <c r="AD104" s="64">
        <f t="shared" si="74"/>
        <v>0</v>
      </c>
      <c r="AE104" s="64">
        <f t="shared" si="74"/>
        <v>0</v>
      </c>
      <c r="AF104" s="261">
        <f t="shared" si="74"/>
        <v>0.4</v>
      </c>
      <c r="AG104" s="64">
        <f t="shared" si="74"/>
        <v>20.704000000000001</v>
      </c>
      <c r="AH104" s="64">
        <f t="shared" si="74"/>
        <v>0</v>
      </c>
      <c r="AI104" s="64">
        <f>SUM(AI98:AI99)/500</f>
        <v>5.0999999999999996</v>
      </c>
      <c r="AJ104" s="64">
        <f t="shared" si="74"/>
        <v>0</v>
      </c>
      <c r="AK104" s="125"/>
      <c r="AL104" s="175">
        <f>SUM(F104:AJ104)</f>
        <v>67.307999999999993</v>
      </c>
      <c r="AN104" s="126"/>
    </row>
    <row r="105" spans="1:15485" s="1" customFormat="1">
      <c r="A105" s="3"/>
      <c r="B105" s="61"/>
      <c r="C105" s="40" t="s">
        <v>77</v>
      </c>
      <c r="D105" s="59"/>
      <c r="E105" s="5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11"/>
      <c r="AD105" s="60"/>
      <c r="AE105" s="60"/>
      <c r="AF105" s="60"/>
      <c r="AG105" s="60"/>
      <c r="AH105" s="60"/>
      <c r="AI105" s="111"/>
      <c r="AJ105" s="111"/>
      <c r="AK105" s="115"/>
      <c r="AL105" s="223" t="s">
        <v>78</v>
      </c>
      <c r="AM105" s="3"/>
      <c r="AN105" s="3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3"/>
      <c r="ANL105" s="3"/>
      <c r="ANM105" s="3"/>
      <c r="ANN105" s="3"/>
      <c r="ANO105" s="3"/>
      <c r="ANP105" s="3"/>
      <c r="ANQ105" s="3"/>
      <c r="ANR105" s="3"/>
      <c r="ANS105" s="3"/>
      <c r="ANT105" s="3"/>
      <c r="ANU105" s="3"/>
      <c r="ANV105" s="3"/>
      <c r="ANW105" s="3"/>
      <c r="ANX105" s="3"/>
      <c r="ANY105" s="3"/>
      <c r="ANZ105" s="3"/>
      <c r="AOA105" s="3"/>
      <c r="AOB105" s="3"/>
      <c r="AOC105" s="3"/>
      <c r="AOD105" s="3"/>
      <c r="AOE105" s="3"/>
      <c r="AOF105" s="3"/>
      <c r="AOG105" s="3"/>
      <c r="AOH105" s="3"/>
      <c r="AOI105" s="3"/>
      <c r="AOJ105" s="3"/>
      <c r="AOK105" s="3"/>
      <c r="AOL105" s="3"/>
      <c r="AOM105" s="3"/>
      <c r="AON105" s="3"/>
      <c r="AOO105" s="3"/>
      <c r="AOP105" s="3"/>
      <c r="AOQ105" s="3"/>
      <c r="AOR105" s="3"/>
      <c r="AOS105" s="3"/>
      <c r="AOT105" s="3"/>
      <c r="AOU105" s="3"/>
      <c r="AOV105" s="3"/>
      <c r="AOW105" s="3"/>
      <c r="AOX105" s="3"/>
      <c r="AOY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  <c r="BCX105" s="3"/>
      <c r="BCY105" s="3"/>
      <c r="BCZ105" s="3"/>
      <c r="BDA105" s="3"/>
      <c r="BDB105" s="3"/>
      <c r="BDC105" s="3"/>
      <c r="BDD105" s="3"/>
      <c r="BDE105" s="3"/>
      <c r="BDF105" s="3"/>
      <c r="BDG105" s="3"/>
      <c r="BDH105" s="3"/>
      <c r="BDI105" s="3"/>
      <c r="BDJ105" s="3"/>
      <c r="BDK105" s="3"/>
      <c r="BDL105" s="3"/>
      <c r="BDM105" s="3"/>
      <c r="BDN105" s="3"/>
      <c r="BDO105" s="3"/>
      <c r="BDP105" s="3"/>
      <c r="BDQ105" s="3"/>
      <c r="BDR105" s="3"/>
      <c r="BDS105" s="3"/>
      <c r="BDT105" s="3"/>
      <c r="BDU105" s="3"/>
      <c r="BDV105" s="3"/>
      <c r="BDW105" s="3"/>
      <c r="BDX105" s="3"/>
      <c r="BDY105" s="3"/>
      <c r="BDZ105" s="3"/>
      <c r="BEA105" s="3"/>
      <c r="BEB105" s="3"/>
      <c r="BEC105" s="3"/>
      <c r="BED105" s="3"/>
      <c r="BEE105" s="3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3"/>
      <c r="BGV105" s="3"/>
      <c r="BGW105" s="3"/>
      <c r="BGX105" s="3"/>
      <c r="BGY105" s="3"/>
      <c r="BGZ105" s="3"/>
      <c r="BHA105" s="3"/>
      <c r="BHB105" s="3"/>
      <c r="BHC105" s="3"/>
      <c r="BHD105" s="3"/>
      <c r="BHE105" s="3"/>
      <c r="BHF105" s="3"/>
      <c r="BHG105" s="3"/>
      <c r="BHH105" s="3"/>
      <c r="BHI105" s="3"/>
      <c r="BHJ105" s="3"/>
      <c r="BHK105" s="3"/>
      <c r="BHL105" s="3"/>
      <c r="BHM105" s="3"/>
      <c r="BHN105" s="3"/>
      <c r="BHO105" s="3"/>
      <c r="BHP105" s="3"/>
      <c r="BHQ105" s="3"/>
      <c r="BHR105" s="3"/>
      <c r="BHS105" s="3"/>
      <c r="BHT105" s="3"/>
      <c r="BHU105" s="3"/>
      <c r="BHV105" s="3"/>
      <c r="BHW105" s="3"/>
      <c r="BHX105" s="3"/>
      <c r="BHY105" s="3"/>
      <c r="BHZ105" s="3"/>
      <c r="BIA105" s="3"/>
      <c r="BIB105" s="3"/>
      <c r="BIC105" s="3"/>
      <c r="BID105" s="3"/>
      <c r="BIE105" s="3"/>
      <c r="BIF105" s="3"/>
      <c r="BIG105" s="3"/>
      <c r="BIH105" s="3"/>
      <c r="BII105" s="3"/>
      <c r="BIJ105" s="3"/>
      <c r="BIK105" s="3"/>
      <c r="BIL105" s="3"/>
      <c r="BIM105" s="3"/>
      <c r="BIN105" s="3"/>
      <c r="BIO105" s="3"/>
      <c r="BIP105" s="3"/>
      <c r="BIQ105" s="3"/>
      <c r="BIR105" s="3"/>
      <c r="BIS105" s="3"/>
      <c r="BIT105" s="3"/>
      <c r="BIU105" s="3"/>
      <c r="BIV105" s="3"/>
      <c r="BIW105" s="3"/>
      <c r="BIX105" s="3"/>
      <c r="BIY105" s="3"/>
      <c r="BIZ105" s="3"/>
      <c r="BJA105" s="3"/>
      <c r="BJB105" s="3"/>
      <c r="BJC105" s="3"/>
      <c r="BJD105" s="3"/>
      <c r="BJE105" s="3"/>
      <c r="BJF105" s="3"/>
      <c r="BJG105" s="3"/>
      <c r="BJH105" s="3"/>
      <c r="BJI105" s="3"/>
      <c r="BJJ105" s="3"/>
      <c r="BJK105" s="3"/>
      <c r="BJL105" s="3"/>
      <c r="BJM105" s="3"/>
      <c r="BJN105" s="3"/>
      <c r="BJO105" s="3"/>
      <c r="BJP105" s="3"/>
      <c r="BJQ105" s="3"/>
      <c r="BJR105" s="3"/>
      <c r="BJS105" s="3"/>
      <c r="BJT105" s="3"/>
      <c r="BJU105" s="3"/>
      <c r="BJV105" s="3"/>
      <c r="BJW105" s="3"/>
      <c r="BJX105" s="3"/>
      <c r="BJY105" s="3"/>
      <c r="BJZ105" s="3"/>
      <c r="BKA105" s="3"/>
      <c r="BKB105" s="3"/>
      <c r="BKC105" s="3"/>
      <c r="BKD105" s="3"/>
      <c r="BKE105" s="3"/>
      <c r="BKF105" s="3"/>
      <c r="BKG105" s="3"/>
      <c r="BKH105" s="3"/>
      <c r="BKI105" s="3"/>
      <c r="BKJ105" s="3"/>
      <c r="BKK105" s="3"/>
      <c r="BKL105" s="3"/>
      <c r="BKM105" s="3"/>
      <c r="BKN105" s="3"/>
      <c r="BKO105" s="3"/>
      <c r="BKP105" s="3"/>
      <c r="BKQ105" s="3"/>
      <c r="BKR105" s="3"/>
      <c r="BKS105" s="3"/>
      <c r="BKT105" s="3"/>
      <c r="BKU105" s="3"/>
      <c r="BKV105" s="3"/>
      <c r="BKW105" s="3"/>
      <c r="BKX105" s="3"/>
      <c r="BKY105" s="3"/>
      <c r="BKZ105" s="3"/>
      <c r="BLA105" s="3"/>
      <c r="BLB105" s="3"/>
      <c r="BLC105" s="3"/>
      <c r="BLD105" s="3"/>
      <c r="BLE105" s="3"/>
      <c r="BLF105" s="3"/>
      <c r="BLG105" s="3"/>
      <c r="BLH105" s="3"/>
      <c r="BLI105" s="3"/>
      <c r="BLJ105" s="3"/>
      <c r="BLK105" s="3"/>
      <c r="BLL105" s="3"/>
      <c r="BLM105" s="3"/>
      <c r="BLN105" s="3"/>
      <c r="BLO105" s="3"/>
      <c r="BLP105" s="3"/>
      <c r="BLQ105" s="3"/>
      <c r="BLR105" s="3"/>
      <c r="BLS105" s="3"/>
      <c r="BLT105" s="3"/>
      <c r="BLU105" s="3"/>
      <c r="BLV105" s="3"/>
      <c r="BLW105" s="3"/>
      <c r="BLX105" s="3"/>
      <c r="BLY105" s="3"/>
      <c r="BLZ105" s="3"/>
      <c r="BMA105" s="3"/>
      <c r="BMB105" s="3"/>
      <c r="BMC105" s="3"/>
      <c r="BMD105" s="3"/>
      <c r="BME105" s="3"/>
      <c r="BMF105" s="3"/>
      <c r="BMG105" s="3"/>
      <c r="BMH105" s="3"/>
      <c r="BMI105" s="3"/>
      <c r="BMJ105" s="3"/>
      <c r="BMK105" s="3"/>
      <c r="BML105" s="3"/>
      <c r="BMM105" s="3"/>
      <c r="BMN105" s="3"/>
      <c r="BMO105" s="3"/>
      <c r="BMP105" s="3"/>
      <c r="BMQ105" s="3"/>
      <c r="BMR105" s="3"/>
      <c r="BMS105" s="3"/>
      <c r="BMT105" s="3"/>
      <c r="BMU105" s="3"/>
      <c r="BMV105" s="3"/>
      <c r="BMW105" s="3"/>
      <c r="BMX105" s="3"/>
      <c r="BMY105" s="3"/>
      <c r="BMZ105" s="3"/>
      <c r="BNA105" s="3"/>
      <c r="BNB105" s="3"/>
      <c r="BNC105" s="3"/>
      <c r="BND105" s="3"/>
      <c r="BNE105" s="3"/>
      <c r="BNF105" s="3"/>
      <c r="BNG105" s="3"/>
      <c r="BNH105" s="3"/>
      <c r="BNI105" s="3"/>
      <c r="BNJ105" s="3"/>
      <c r="BNK105" s="3"/>
      <c r="BNL105" s="3"/>
      <c r="BNM105" s="3"/>
      <c r="BNN105" s="3"/>
      <c r="BNO105" s="3"/>
      <c r="BNP105" s="3"/>
      <c r="BNQ105" s="3"/>
      <c r="BNR105" s="3"/>
      <c r="BNS105" s="3"/>
      <c r="BNT105" s="3"/>
      <c r="BNU105" s="3"/>
      <c r="BNV105" s="3"/>
      <c r="BNW105" s="3"/>
      <c r="BNX105" s="3"/>
      <c r="BNY105" s="3"/>
      <c r="BNZ105" s="3"/>
      <c r="BOA105" s="3"/>
      <c r="BOB105" s="3"/>
      <c r="BOC105" s="3"/>
      <c r="BOD105" s="3"/>
      <c r="BOE105" s="3"/>
      <c r="BOF105" s="3"/>
      <c r="BOG105" s="3"/>
      <c r="BOH105" s="3"/>
      <c r="BOI105" s="3"/>
      <c r="BOJ105" s="3"/>
      <c r="BOK105" s="3"/>
      <c r="BOL105" s="3"/>
      <c r="BOM105" s="3"/>
      <c r="BON105" s="3"/>
      <c r="BOO105" s="3"/>
      <c r="BOP105" s="3"/>
      <c r="BOQ105" s="3"/>
      <c r="BOR105" s="3"/>
      <c r="BOS105" s="3"/>
      <c r="BOT105" s="3"/>
      <c r="BOU105" s="3"/>
      <c r="BOV105" s="3"/>
      <c r="BOW105" s="3"/>
      <c r="BOX105" s="3"/>
      <c r="BOY105" s="3"/>
      <c r="BOZ105" s="3"/>
      <c r="BPA105" s="3"/>
      <c r="BPB105" s="3"/>
      <c r="BPC105" s="3"/>
      <c r="BPD105" s="3"/>
      <c r="BPE105" s="3"/>
      <c r="BPF105" s="3"/>
      <c r="BPG105" s="3"/>
      <c r="BPH105" s="3"/>
      <c r="BPI105" s="3"/>
      <c r="BPJ105" s="3"/>
      <c r="BPK105" s="3"/>
      <c r="BPL105" s="3"/>
      <c r="BPM105" s="3"/>
      <c r="BPN105" s="3"/>
      <c r="BPO105" s="3"/>
      <c r="BPP105" s="3"/>
      <c r="BPQ105" s="3"/>
      <c r="BPR105" s="3"/>
      <c r="BPS105" s="3"/>
      <c r="BPT105" s="3"/>
      <c r="BPU105" s="3"/>
      <c r="BPV105" s="3"/>
      <c r="BPW105" s="3"/>
      <c r="BPX105" s="3"/>
      <c r="BPY105" s="3"/>
      <c r="BPZ105" s="3"/>
      <c r="BQA105" s="3"/>
      <c r="BQB105" s="3"/>
      <c r="BQC105" s="3"/>
      <c r="BQD105" s="3"/>
      <c r="BQE105" s="3"/>
      <c r="BQF105" s="3"/>
      <c r="BQG105" s="3"/>
      <c r="BQH105" s="3"/>
      <c r="BQI105" s="3"/>
      <c r="BQJ105" s="3"/>
      <c r="BQK105" s="3"/>
      <c r="BQL105" s="3"/>
      <c r="BQM105" s="3"/>
      <c r="BQN105" s="3"/>
      <c r="BQO105" s="3"/>
      <c r="BQP105" s="3"/>
      <c r="BQQ105" s="3"/>
      <c r="BQR105" s="3"/>
      <c r="BQS105" s="3"/>
      <c r="BQT105" s="3"/>
      <c r="BQU105" s="3"/>
      <c r="BQV105" s="3"/>
      <c r="BQW105" s="3"/>
      <c r="BQX105" s="3"/>
      <c r="BQY105" s="3"/>
      <c r="BQZ105" s="3"/>
      <c r="BRA105" s="3"/>
      <c r="BRB105" s="3"/>
      <c r="BRC105" s="3"/>
      <c r="BRD105" s="3"/>
      <c r="BRE105" s="3"/>
      <c r="BRF105" s="3"/>
      <c r="BRG105" s="3"/>
      <c r="BRH105" s="3"/>
      <c r="BRI105" s="3"/>
      <c r="BRJ105" s="3"/>
      <c r="BRK105" s="3"/>
      <c r="BRL105" s="3"/>
      <c r="BRM105" s="3"/>
      <c r="BRN105" s="3"/>
      <c r="BRO105" s="3"/>
      <c r="BRP105" s="3"/>
      <c r="BRQ105" s="3"/>
      <c r="BRR105" s="3"/>
      <c r="BRS105" s="3"/>
      <c r="BRT105" s="3"/>
      <c r="BRU105" s="3"/>
      <c r="BRV105" s="3"/>
      <c r="BRW105" s="3"/>
      <c r="BRX105" s="3"/>
      <c r="BRY105" s="3"/>
      <c r="BRZ105" s="3"/>
      <c r="BSA105" s="3"/>
      <c r="BSB105" s="3"/>
      <c r="BSC105" s="3"/>
      <c r="BSD105" s="3"/>
      <c r="BSE105" s="3"/>
      <c r="BSF105" s="3"/>
      <c r="BSG105" s="3"/>
      <c r="BSH105" s="3"/>
      <c r="BSI105" s="3"/>
      <c r="BSJ105" s="3"/>
      <c r="BSK105" s="3"/>
      <c r="BSL105" s="3"/>
      <c r="BSM105" s="3"/>
      <c r="BSN105" s="3"/>
      <c r="BSO105" s="3"/>
      <c r="BSP105" s="3"/>
      <c r="BSQ105" s="3"/>
      <c r="BSR105" s="3"/>
      <c r="BSS105" s="3"/>
      <c r="BST105" s="3"/>
      <c r="BSU105" s="3"/>
      <c r="BSV105" s="3"/>
      <c r="BSW105" s="3"/>
      <c r="BSX105" s="3"/>
      <c r="BSY105" s="3"/>
      <c r="BSZ105" s="3"/>
      <c r="BTA105" s="3"/>
      <c r="BTB105" s="3"/>
      <c r="BTC105" s="3"/>
      <c r="BTD105" s="3"/>
      <c r="BTE105" s="3"/>
      <c r="BTF105" s="3"/>
      <c r="BTG105" s="3"/>
      <c r="BTH105" s="3"/>
      <c r="BTI105" s="3"/>
      <c r="BTJ105" s="3"/>
      <c r="BTK105" s="3"/>
      <c r="BTL105" s="3"/>
      <c r="BTM105" s="3"/>
      <c r="BTN105" s="3"/>
      <c r="BTO105" s="3"/>
      <c r="BTP105" s="3"/>
      <c r="BTQ105" s="3"/>
      <c r="BTR105" s="3"/>
      <c r="BTS105" s="3"/>
      <c r="BTT105" s="3"/>
      <c r="BTU105" s="3"/>
      <c r="BTV105" s="3"/>
      <c r="BTW105" s="3"/>
      <c r="BTX105" s="3"/>
      <c r="BTY105" s="3"/>
      <c r="BTZ105" s="3"/>
      <c r="BUA105" s="3"/>
      <c r="BUB105" s="3"/>
      <c r="BUC105" s="3"/>
      <c r="BUD105" s="3"/>
      <c r="BUE105" s="3"/>
      <c r="BUF105" s="3"/>
      <c r="BUG105" s="3"/>
      <c r="BUH105" s="3"/>
      <c r="BUI105" s="3"/>
      <c r="BUJ105" s="3"/>
      <c r="BUK105" s="3"/>
      <c r="BUL105" s="3"/>
      <c r="BUM105" s="3"/>
      <c r="BUN105" s="3"/>
      <c r="BUO105" s="3"/>
      <c r="BUP105" s="3"/>
      <c r="BUQ105" s="3"/>
      <c r="BUR105" s="3"/>
      <c r="BUS105" s="3"/>
      <c r="BUT105" s="3"/>
      <c r="BUU105" s="3"/>
      <c r="BUV105" s="3"/>
      <c r="BUW105" s="3"/>
      <c r="BUX105" s="3"/>
      <c r="BUY105" s="3"/>
      <c r="BUZ105" s="3"/>
      <c r="BVA105" s="3"/>
      <c r="BVB105" s="3"/>
      <c r="BVC105" s="3"/>
      <c r="BVD105" s="3"/>
      <c r="BVE105" s="3"/>
      <c r="BVF105" s="3"/>
      <c r="BVG105" s="3"/>
      <c r="BVH105" s="3"/>
      <c r="BVI105" s="3"/>
      <c r="BVJ105" s="3"/>
      <c r="BVK105" s="3"/>
      <c r="BVL105" s="3"/>
      <c r="BVM105" s="3"/>
      <c r="BVN105" s="3"/>
      <c r="BVO105" s="3"/>
      <c r="BVP105" s="3"/>
      <c r="BVQ105" s="3"/>
      <c r="BVR105" s="3"/>
      <c r="BVS105" s="3"/>
      <c r="BVT105" s="3"/>
      <c r="BVU105" s="3"/>
      <c r="BVV105" s="3"/>
      <c r="BVW105" s="3"/>
      <c r="BVX105" s="3"/>
      <c r="BVY105" s="3"/>
      <c r="BVZ105" s="3"/>
      <c r="BWA105" s="3"/>
      <c r="BWB105" s="3"/>
      <c r="BWC105" s="3"/>
      <c r="BWD105" s="3"/>
      <c r="BWE105" s="3"/>
      <c r="BWF105" s="3"/>
      <c r="BWG105" s="3"/>
      <c r="BWH105" s="3"/>
      <c r="BWI105" s="3"/>
      <c r="BWJ105" s="3"/>
      <c r="BWK105" s="3"/>
      <c r="BWL105" s="3"/>
      <c r="BWM105" s="3"/>
      <c r="BWN105" s="3"/>
      <c r="BWO105" s="3"/>
      <c r="BWP105" s="3"/>
      <c r="BWQ105" s="3"/>
      <c r="BWR105" s="3"/>
      <c r="BWS105" s="3"/>
      <c r="BWT105" s="3"/>
      <c r="BWU105" s="3"/>
      <c r="BWV105" s="3"/>
      <c r="BWW105" s="3"/>
      <c r="BWX105" s="3"/>
      <c r="BWY105" s="3"/>
      <c r="BWZ105" s="3"/>
      <c r="BXA105" s="3"/>
      <c r="BXB105" s="3"/>
      <c r="BXC105" s="3"/>
      <c r="BXD105" s="3"/>
      <c r="BXE105" s="3"/>
      <c r="BXF105" s="3"/>
      <c r="BXG105" s="3"/>
      <c r="BXH105" s="3"/>
      <c r="BXI105" s="3"/>
      <c r="BXJ105" s="3"/>
      <c r="BXK105" s="3"/>
      <c r="BXL105" s="3"/>
      <c r="BXM105" s="3"/>
      <c r="BXN105" s="3"/>
      <c r="BXO105" s="3"/>
      <c r="BXP105" s="3"/>
      <c r="BXQ105" s="3"/>
      <c r="BXR105" s="3"/>
      <c r="BXS105" s="3"/>
      <c r="BXT105" s="3"/>
      <c r="BXU105" s="3"/>
      <c r="BXV105" s="3"/>
      <c r="BXW105" s="3"/>
      <c r="BXX105" s="3"/>
      <c r="BXY105" s="3"/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3"/>
      <c r="CAG105" s="3"/>
      <c r="CAH105" s="3"/>
      <c r="CAI105" s="3"/>
      <c r="CAJ105" s="3"/>
      <c r="CAK105" s="3"/>
      <c r="CAL105" s="3"/>
      <c r="CAM105" s="3"/>
      <c r="CAN105" s="3"/>
      <c r="CAO105" s="3"/>
      <c r="CAP105" s="3"/>
      <c r="CAQ105" s="3"/>
      <c r="CAR105" s="3"/>
      <c r="CAS105" s="3"/>
      <c r="CAT105" s="3"/>
      <c r="CAU105" s="3"/>
      <c r="CAV105" s="3"/>
      <c r="CAW105" s="3"/>
      <c r="CAX105" s="3"/>
      <c r="CAY105" s="3"/>
      <c r="CAZ105" s="3"/>
      <c r="CBA105" s="3"/>
      <c r="CBB105" s="3"/>
      <c r="CBC105" s="3"/>
      <c r="CBD105" s="3"/>
      <c r="CBE105" s="3"/>
      <c r="CBF105" s="3"/>
      <c r="CBG105" s="3"/>
      <c r="CBH105" s="3"/>
      <c r="CBI105" s="3"/>
      <c r="CBJ105" s="3"/>
      <c r="CBK105" s="3"/>
      <c r="CBL105" s="3"/>
      <c r="CBM105" s="3"/>
      <c r="CBN105" s="3"/>
      <c r="CBO105" s="3"/>
      <c r="CBP105" s="3"/>
      <c r="CBQ105" s="3"/>
      <c r="CBR105" s="3"/>
      <c r="CBS105" s="3"/>
      <c r="CBT105" s="3"/>
      <c r="CBU105" s="3"/>
      <c r="CBV105" s="3"/>
      <c r="CBW105" s="3"/>
      <c r="CBX105" s="3"/>
      <c r="CBY105" s="3"/>
      <c r="CBZ105" s="3"/>
      <c r="CCA105" s="3"/>
      <c r="CCB105" s="3"/>
      <c r="CCC105" s="3"/>
      <c r="CCD105" s="3"/>
      <c r="CCE105" s="3"/>
      <c r="CCF105" s="3"/>
      <c r="CCG105" s="3"/>
      <c r="CCH105" s="3"/>
      <c r="CCI105" s="3"/>
      <c r="CCJ105" s="3"/>
      <c r="CCK105" s="3"/>
      <c r="CCL105" s="3"/>
      <c r="CCM105" s="3"/>
      <c r="CCN105" s="3"/>
      <c r="CCO105" s="3"/>
      <c r="CCP105" s="3"/>
      <c r="CCQ105" s="3"/>
      <c r="CCR105" s="3"/>
      <c r="CCS105" s="3"/>
      <c r="CCT105" s="3"/>
      <c r="CCU105" s="3"/>
      <c r="CCV105" s="3"/>
      <c r="CCW105" s="3"/>
      <c r="CCX105" s="3"/>
      <c r="CCY105" s="3"/>
      <c r="CCZ105" s="3"/>
      <c r="CDA105" s="3"/>
      <c r="CDB105" s="3"/>
      <c r="CDC105" s="3"/>
      <c r="CDD105" s="3"/>
      <c r="CDE105" s="3"/>
      <c r="CDF105" s="3"/>
      <c r="CDG105" s="3"/>
      <c r="CDH105" s="3"/>
      <c r="CDI105" s="3"/>
      <c r="CDJ105" s="3"/>
      <c r="CDK105" s="3"/>
      <c r="CDL105" s="3"/>
      <c r="CDM105" s="3"/>
      <c r="CDN105" s="3"/>
      <c r="CDO105" s="3"/>
      <c r="CDP105" s="3"/>
      <c r="CDQ105" s="3"/>
      <c r="CDR105" s="3"/>
      <c r="CDS105" s="3"/>
      <c r="CDT105" s="3"/>
      <c r="CDU105" s="3"/>
      <c r="CDV105" s="3"/>
      <c r="CDW105" s="3"/>
      <c r="CDX105" s="3"/>
      <c r="CDY105" s="3"/>
      <c r="CDZ105" s="3"/>
      <c r="CEA105" s="3"/>
      <c r="CEB105" s="3"/>
      <c r="CEC105" s="3"/>
      <c r="CED105" s="3"/>
      <c r="CEE105" s="3"/>
      <c r="CEF105" s="3"/>
      <c r="CEG105" s="3"/>
      <c r="CEH105" s="3"/>
      <c r="CEI105" s="3"/>
      <c r="CEJ105" s="3"/>
      <c r="CEK105" s="3"/>
      <c r="CEL105" s="3"/>
      <c r="CEM105" s="3"/>
      <c r="CEN105" s="3"/>
      <c r="CEO105" s="3"/>
      <c r="CEP105" s="3"/>
      <c r="CEQ105" s="3"/>
      <c r="CER105" s="3"/>
      <c r="CES105" s="3"/>
      <c r="CET105" s="3"/>
      <c r="CEU105" s="3"/>
      <c r="CEV105" s="3"/>
      <c r="CEW105" s="3"/>
      <c r="CEX105" s="3"/>
      <c r="CEY105" s="3"/>
      <c r="CEZ105" s="3"/>
      <c r="CFA105" s="3"/>
      <c r="CFB105" s="3"/>
      <c r="CFC105" s="3"/>
      <c r="CFD105" s="3"/>
      <c r="CFE105" s="3"/>
      <c r="CFF105" s="3"/>
      <c r="CFG105" s="3"/>
      <c r="CFH105" s="3"/>
      <c r="CFI105" s="3"/>
      <c r="CFJ105" s="3"/>
      <c r="CFK105" s="3"/>
      <c r="CFL105" s="3"/>
      <c r="CFM105" s="3"/>
      <c r="CFN105" s="3"/>
      <c r="CFO105" s="3"/>
      <c r="CFP105" s="3"/>
      <c r="CFQ105" s="3"/>
      <c r="CFR105" s="3"/>
      <c r="CFS105" s="3"/>
      <c r="CFT105" s="3"/>
      <c r="CFU105" s="3"/>
      <c r="CFV105" s="3"/>
      <c r="CFW105" s="3"/>
      <c r="CFX105" s="3"/>
      <c r="CFY105" s="3"/>
      <c r="CFZ105" s="3"/>
      <c r="CGA105" s="3"/>
      <c r="CGB105" s="3"/>
      <c r="CGC105" s="3"/>
      <c r="CGD105" s="3"/>
      <c r="CGE105" s="3"/>
      <c r="CGF105" s="3"/>
      <c r="CGG105" s="3"/>
      <c r="CGH105" s="3"/>
      <c r="CGI105" s="3"/>
      <c r="CGJ105" s="3"/>
      <c r="CGK105" s="3"/>
      <c r="CGL105" s="3"/>
      <c r="CGM105" s="3"/>
      <c r="CGN105" s="3"/>
      <c r="CGO105" s="3"/>
      <c r="CGP105" s="3"/>
      <c r="CGQ105" s="3"/>
      <c r="CGR105" s="3"/>
      <c r="CGS105" s="3"/>
      <c r="CGT105" s="3"/>
      <c r="CGU105" s="3"/>
      <c r="CGV105" s="3"/>
      <c r="CGW105" s="3"/>
      <c r="CGX105" s="3"/>
      <c r="CGY105" s="3"/>
      <c r="CGZ105" s="3"/>
      <c r="CHA105" s="3"/>
      <c r="CHB105" s="3"/>
      <c r="CHC105" s="3"/>
      <c r="CHD105" s="3"/>
      <c r="CHE105" s="3"/>
      <c r="CHF105" s="3"/>
      <c r="CHG105" s="3"/>
      <c r="CHH105" s="3"/>
      <c r="CHI105" s="3"/>
      <c r="CHJ105" s="3"/>
      <c r="CHK105" s="3"/>
      <c r="CHL105" s="3"/>
      <c r="CHM105" s="3"/>
      <c r="CHN105" s="3"/>
      <c r="CHO105" s="3"/>
      <c r="CHP105" s="3"/>
      <c r="CHQ105" s="3"/>
      <c r="CHR105" s="3"/>
      <c r="CHS105" s="3"/>
      <c r="CHT105" s="3"/>
      <c r="CHU105" s="3"/>
      <c r="CHV105" s="3"/>
      <c r="CHW105" s="3"/>
      <c r="CHX105" s="3"/>
      <c r="CHY105" s="3"/>
      <c r="CHZ105" s="3"/>
      <c r="CIA105" s="3"/>
      <c r="CIB105" s="3"/>
      <c r="CIC105" s="3"/>
      <c r="CID105" s="3"/>
      <c r="CIE105" s="3"/>
      <c r="CIF105" s="3"/>
      <c r="CIG105" s="3"/>
      <c r="CIH105" s="3"/>
      <c r="CII105" s="3"/>
      <c r="CIJ105" s="3"/>
      <c r="CIK105" s="3"/>
      <c r="CIL105" s="3"/>
      <c r="CIM105" s="3"/>
      <c r="CIN105" s="3"/>
      <c r="CIO105" s="3"/>
      <c r="CIP105" s="3"/>
      <c r="CIQ105" s="3"/>
      <c r="CIR105" s="3"/>
      <c r="CIS105" s="3"/>
      <c r="CIT105" s="3"/>
      <c r="CIU105" s="3"/>
      <c r="CIV105" s="3"/>
      <c r="CIW105" s="3"/>
      <c r="CIX105" s="3"/>
      <c r="CIY105" s="3"/>
      <c r="CIZ105" s="3"/>
      <c r="CJA105" s="3"/>
      <c r="CJB105" s="3"/>
      <c r="CJC105" s="3"/>
      <c r="CJD105" s="3"/>
      <c r="CJE105" s="3"/>
      <c r="CJF105" s="3"/>
      <c r="CJG105" s="3"/>
      <c r="CJH105" s="3"/>
      <c r="CJI105" s="3"/>
      <c r="CJJ105" s="3"/>
      <c r="CJK105" s="3"/>
      <c r="CJL105" s="3"/>
      <c r="CJM105" s="3"/>
      <c r="CJN105" s="3"/>
      <c r="CJO105" s="3"/>
      <c r="CJP105" s="3"/>
      <c r="CJQ105" s="3"/>
      <c r="CJR105" s="3"/>
      <c r="CJS105" s="3"/>
      <c r="CJT105" s="3"/>
      <c r="CJU105" s="3"/>
      <c r="CJV105" s="3"/>
      <c r="CJW105" s="3"/>
      <c r="CJX105" s="3"/>
      <c r="CJY105" s="3"/>
      <c r="CJZ105" s="3"/>
      <c r="CKA105" s="3"/>
      <c r="CKB105" s="3"/>
      <c r="CKC105" s="3"/>
      <c r="CKD105" s="3"/>
      <c r="CKE105" s="3"/>
      <c r="CKF105" s="3"/>
      <c r="CKG105" s="3"/>
      <c r="CKH105" s="3"/>
      <c r="CKI105" s="3"/>
      <c r="CKJ105" s="3"/>
      <c r="CKK105" s="3"/>
      <c r="CKL105" s="3"/>
      <c r="CKM105" s="3"/>
      <c r="CKN105" s="3"/>
      <c r="CKO105" s="3"/>
      <c r="CKP105" s="3"/>
      <c r="CKQ105" s="3"/>
      <c r="CKR105" s="3"/>
      <c r="CKS105" s="3"/>
      <c r="CKT105" s="3"/>
      <c r="CKU105" s="3"/>
      <c r="CKV105" s="3"/>
      <c r="CKW105" s="3"/>
      <c r="CKX105" s="3"/>
      <c r="CKY105" s="3"/>
      <c r="CKZ105" s="3"/>
      <c r="CLA105" s="3"/>
      <c r="CLB105" s="3"/>
      <c r="CLC105" s="3"/>
      <c r="CLD105" s="3"/>
      <c r="CLE105" s="3"/>
      <c r="CLF105" s="3"/>
      <c r="CLG105" s="3"/>
      <c r="CLH105" s="3"/>
      <c r="CLI105" s="3"/>
      <c r="CLJ105" s="3"/>
      <c r="CLK105" s="3"/>
      <c r="CLL105" s="3"/>
      <c r="CLM105" s="3"/>
      <c r="CLN105" s="3"/>
      <c r="CLO105" s="3"/>
      <c r="CLP105" s="3"/>
      <c r="CLQ105" s="3"/>
      <c r="CLR105" s="3"/>
      <c r="CLS105" s="3"/>
      <c r="CLT105" s="3"/>
      <c r="CLU105" s="3"/>
      <c r="CLV105" s="3"/>
      <c r="CLW105" s="3"/>
      <c r="CLX105" s="3"/>
      <c r="CLY105" s="3"/>
      <c r="CLZ105" s="3"/>
      <c r="CMA105" s="3"/>
      <c r="CMB105" s="3"/>
      <c r="CMC105" s="3"/>
      <c r="CMD105" s="3"/>
      <c r="CME105" s="3"/>
      <c r="CMF105" s="3"/>
      <c r="CMG105" s="3"/>
      <c r="CMH105" s="3"/>
      <c r="CMI105" s="3"/>
      <c r="CMJ105" s="3"/>
      <c r="CMK105" s="3"/>
      <c r="CML105" s="3"/>
      <c r="CMM105" s="3"/>
      <c r="CMN105" s="3"/>
      <c r="CMO105" s="3"/>
      <c r="CMP105" s="3"/>
      <c r="CMQ105" s="3"/>
      <c r="CMR105" s="3"/>
      <c r="CMS105" s="3"/>
      <c r="CMT105" s="3"/>
      <c r="CMU105" s="3"/>
      <c r="CMV105" s="3"/>
      <c r="CMW105" s="3"/>
      <c r="CMX105" s="3"/>
      <c r="CMY105" s="3"/>
      <c r="CMZ105" s="3"/>
      <c r="CNA105" s="3"/>
      <c r="CNB105" s="3"/>
      <c r="CNC105" s="3"/>
      <c r="CND105" s="3"/>
      <c r="CNE105" s="3"/>
      <c r="CNF105" s="3"/>
      <c r="CNG105" s="3"/>
      <c r="CNH105" s="3"/>
      <c r="CNI105" s="3"/>
      <c r="CNJ105" s="3"/>
      <c r="CNK105" s="3"/>
      <c r="CNL105" s="3"/>
      <c r="CNM105" s="3"/>
      <c r="CNN105" s="3"/>
      <c r="CNO105" s="3"/>
      <c r="CNP105" s="3"/>
      <c r="CNQ105" s="3"/>
      <c r="CNR105" s="3"/>
      <c r="CNS105" s="3"/>
      <c r="CNT105" s="3"/>
      <c r="CNU105" s="3"/>
      <c r="CNV105" s="3"/>
      <c r="CNW105" s="3"/>
      <c r="CNX105" s="3"/>
      <c r="CNY105" s="3"/>
      <c r="CNZ105" s="3"/>
      <c r="COA105" s="3"/>
      <c r="COB105" s="3"/>
      <c r="COC105" s="3"/>
      <c r="COD105" s="3"/>
      <c r="COE105" s="3"/>
      <c r="COF105" s="3"/>
      <c r="COG105" s="3"/>
      <c r="COH105" s="3"/>
      <c r="COI105" s="3"/>
      <c r="COJ105" s="3"/>
      <c r="COK105" s="3"/>
      <c r="COL105" s="3"/>
      <c r="COM105" s="3"/>
      <c r="CON105" s="3"/>
      <c r="COO105" s="3"/>
      <c r="COP105" s="3"/>
      <c r="COQ105" s="3"/>
      <c r="COR105" s="3"/>
      <c r="COS105" s="3"/>
      <c r="COT105" s="3"/>
      <c r="COU105" s="3"/>
      <c r="COV105" s="3"/>
      <c r="COW105" s="3"/>
      <c r="COX105" s="3"/>
      <c r="COY105" s="3"/>
      <c r="COZ105" s="3"/>
      <c r="CPA105" s="3"/>
      <c r="CPB105" s="3"/>
      <c r="CPC105" s="3"/>
      <c r="CPD105" s="3"/>
      <c r="CPE105" s="3"/>
      <c r="CPF105" s="3"/>
      <c r="CPG105" s="3"/>
      <c r="CPH105" s="3"/>
      <c r="CPI105" s="3"/>
      <c r="CPJ105" s="3"/>
      <c r="CPK105" s="3"/>
      <c r="CPL105" s="3"/>
      <c r="CPM105" s="3"/>
      <c r="CPN105" s="3"/>
      <c r="CPO105" s="3"/>
      <c r="CPP105" s="3"/>
      <c r="CPQ105" s="3"/>
      <c r="CPR105" s="3"/>
      <c r="CPS105" s="3"/>
      <c r="CPT105" s="3"/>
      <c r="CPU105" s="3"/>
      <c r="CPV105" s="3"/>
      <c r="CPW105" s="3"/>
      <c r="CPX105" s="3"/>
      <c r="CPY105" s="3"/>
      <c r="CPZ105" s="3"/>
      <c r="CQA105" s="3"/>
      <c r="CQB105" s="3"/>
      <c r="CQC105" s="3"/>
      <c r="CQD105" s="3"/>
      <c r="CQE105" s="3"/>
      <c r="CQF105" s="3"/>
      <c r="CQG105" s="3"/>
      <c r="CQH105" s="3"/>
      <c r="CQI105" s="3"/>
      <c r="CQJ105" s="3"/>
      <c r="CQK105" s="3"/>
      <c r="CQL105" s="3"/>
      <c r="CQM105" s="3"/>
      <c r="CQN105" s="3"/>
      <c r="CQO105" s="3"/>
      <c r="CQP105" s="3"/>
      <c r="CQQ105" s="3"/>
      <c r="CQR105" s="3"/>
      <c r="CQS105" s="3"/>
      <c r="CQT105" s="3"/>
      <c r="CQU105" s="3"/>
      <c r="CQV105" s="3"/>
      <c r="CQW105" s="3"/>
      <c r="CQX105" s="3"/>
      <c r="CQY105" s="3"/>
      <c r="CQZ105" s="3"/>
      <c r="CRA105" s="3"/>
      <c r="CRB105" s="3"/>
      <c r="CRC105" s="3"/>
      <c r="CRD105" s="3"/>
      <c r="CRE105" s="3"/>
      <c r="CRF105" s="3"/>
      <c r="CRG105" s="3"/>
      <c r="CRH105" s="3"/>
      <c r="CRI105" s="3"/>
      <c r="CRJ105" s="3"/>
      <c r="CRK105" s="3"/>
      <c r="CRL105" s="3"/>
      <c r="CRM105" s="3"/>
      <c r="CRN105" s="3"/>
      <c r="CRO105" s="3"/>
      <c r="CRP105" s="3"/>
      <c r="CRQ105" s="3"/>
      <c r="CRR105" s="3"/>
      <c r="CRS105" s="3"/>
      <c r="CRT105" s="3"/>
      <c r="CRU105" s="3"/>
      <c r="CRV105" s="3"/>
      <c r="CRW105" s="3"/>
      <c r="CRX105" s="3"/>
      <c r="CRY105" s="3"/>
      <c r="CRZ105" s="3"/>
      <c r="CSA105" s="3"/>
      <c r="CSB105" s="3"/>
      <c r="CSC105" s="3"/>
      <c r="CSD105" s="3"/>
      <c r="CSE105" s="3"/>
      <c r="CSF105" s="3"/>
      <c r="CSG105" s="3"/>
      <c r="CSH105" s="3"/>
      <c r="CSI105" s="3"/>
      <c r="CSJ105" s="3"/>
      <c r="CSK105" s="3"/>
      <c r="CSL105" s="3"/>
      <c r="CSM105" s="3"/>
      <c r="CSN105" s="3"/>
      <c r="CSO105" s="3"/>
      <c r="CSP105" s="3"/>
      <c r="CSQ105" s="3"/>
      <c r="CSR105" s="3"/>
      <c r="CSS105" s="3"/>
      <c r="CST105" s="3"/>
      <c r="CSU105" s="3"/>
      <c r="CSV105" s="3"/>
      <c r="CSW105" s="3"/>
      <c r="CSX105" s="3"/>
      <c r="CSY105" s="3"/>
      <c r="CSZ105" s="3"/>
      <c r="CTA105" s="3"/>
      <c r="CTB105" s="3"/>
      <c r="CTC105" s="3"/>
      <c r="CTD105" s="3"/>
      <c r="CTE105" s="3"/>
      <c r="CTF105" s="3"/>
      <c r="CTG105" s="3"/>
      <c r="CTH105" s="3"/>
      <c r="CTI105" s="3"/>
      <c r="CTJ105" s="3"/>
      <c r="CTK105" s="3"/>
      <c r="CTL105" s="3"/>
      <c r="CTM105" s="3"/>
      <c r="CTN105" s="3"/>
      <c r="CTO105" s="3"/>
      <c r="CTP105" s="3"/>
      <c r="CTQ105" s="3"/>
      <c r="CTR105" s="3"/>
      <c r="CTS105" s="3"/>
      <c r="CTT105" s="3"/>
      <c r="CTU105" s="3"/>
      <c r="CTV105" s="3"/>
      <c r="CTW105" s="3"/>
      <c r="CTX105" s="3"/>
      <c r="CTY105" s="3"/>
      <c r="CTZ105" s="3"/>
      <c r="CUA105" s="3"/>
      <c r="CUB105" s="3"/>
      <c r="CUC105" s="3"/>
      <c r="CUD105" s="3"/>
      <c r="CUE105" s="3"/>
      <c r="CUF105" s="3"/>
      <c r="CUG105" s="3"/>
      <c r="CUH105" s="3"/>
      <c r="CUI105" s="3"/>
      <c r="CUJ105" s="3"/>
      <c r="CUK105" s="3"/>
      <c r="CUL105" s="3"/>
      <c r="CUM105" s="3"/>
      <c r="CUN105" s="3"/>
      <c r="CUO105" s="3"/>
      <c r="CUP105" s="3"/>
      <c r="CUQ105" s="3"/>
      <c r="CUR105" s="3"/>
      <c r="CUS105" s="3"/>
      <c r="CUT105" s="3"/>
      <c r="CUU105" s="3"/>
      <c r="CUV105" s="3"/>
      <c r="CUW105" s="3"/>
      <c r="CUX105" s="3"/>
      <c r="CUY105" s="3"/>
      <c r="CUZ105" s="3"/>
      <c r="CVA105" s="3"/>
      <c r="CVB105" s="3"/>
      <c r="CVC105" s="3"/>
      <c r="CVD105" s="3"/>
      <c r="CVE105" s="3"/>
      <c r="CVF105" s="3"/>
      <c r="CVG105" s="3"/>
      <c r="CVH105" s="3"/>
      <c r="CVI105" s="3"/>
      <c r="CVJ105" s="3"/>
      <c r="CVK105" s="3"/>
      <c r="CVL105" s="3"/>
      <c r="CVM105" s="3"/>
      <c r="CVN105" s="3"/>
      <c r="CVO105" s="3"/>
      <c r="CVP105" s="3"/>
      <c r="CVQ105" s="3"/>
      <c r="CVR105" s="3"/>
      <c r="CVS105" s="3"/>
      <c r="CVT105" s="3"/>
      <c r="CVU105" s="3"/>
      <c r="CVV105" s="3"/>
      <c r="CVW105" s="3"/>
      <c r="CVX105" s="3"/>
      <c r="CVY105" s="3"/>
      <c r="CVZ105" s="3"/>
      <c r="CWA105" s="3"/>
      <c r="CWB105" s="3"/>
      <c r="CWC105" s="3"/>
      <c r="CWD105" s="3"/>
      <c r="CWE105" s="3"/>
      <c r="CWF105" s="3"/>
      <c r="CWG105" s="3"/>
      <c r="CWH105" s="3"/>
      <c r="CWI105" s="3"/>
      <c r="CWJ105" s="3"/>
      <c r="CWK105" s="3"/>
      <c r="CWL105" s="3"/>
      <c r="CWM105" s="3"/>
      <c r="CWN105" s="3"/>
      <c r="CWO105" s="3"/>
      <c r="CWP105" s="3"/>
      <c r="CWQ105" s="3"/>
      <c r="CWR105" s="3"/>
      <c r="CWS105" s="3"/>
      <c r="CWT105" s="3"/>
      <c r="CWU105" s="3"/>
      <c r="CWV105" s="3"/>
      <c r="CWW105" s="3"/>
      <c r="CWX105" s="3"/>
      <c r="CWY105" s="3"/>
      <c r="CWZ105" s="3"/>
      <c r="CXA105" s="3"/>
      <c r="CXB105" s="3"/>
      <c r="CXC105" s="3"/>
      <c r="CXD105" s="3"/>
      <c r="CXE105" s="3"/>
      <c r="CXF105" s="3"/>
      <c r="CXG105" s="3"/>
      <c r="CXH105" s="3"/>
      <c r="CXI105" s="3"/>
      <c r="CXJ105" s="3"/>
      <c r="CXK105" s="3"/>
      <c r="CXL105" s="3"/>
      <c r="CXM105" s="3"/>
      <c r="CXN105" s="3"/>
      <c r="CXO105" s="3"/>
      <c r="CXP105" s="3"/>
      <c r="CXQ105" s="3"/>
      <c r="CXR105" s="3"/>
      <c r="CXS105" s="3"/>
      <c r="CXT105" s="3"/>
      <c r="CXU105" s="3"/>
      <c r="CXV105" s="3"/>
      <c r="CXW105" s="3"/>
      <c r="CXX105" s="3"/>
      <c r="CXY105" s="3"/>
      <c r="CXZ105" s="3"/>
      <c r="CYA105" s="3"/>
      <c r="CYB105" s="3"/>
      <c r="CYC105" s="3"/>
      <c r="CYD105" s="3"/>
      <c r="CYE105" s="3"/>
      <c r="CYF105" s="3"/>
      <c r="CYG105" s="3"/>
      <c r="CYH105" s="3"/>
      <c r="CYI105" s="3"/>
      <c r="CYJ105" s="3"/>
      <c r="CYK105" s="3"/>
      <c r="CYL105" s="3"/>
      <c r="CYM105" s="3"/>
      <c r="CYN105" s="3"/>
      <c r="CYO105" s="3"/>
      <c r="CYP105" s="3"/>
      <c r="CYQ105" s="3"/>
      <c r="CYR105" s="3"/>
      <c r="CYS105" s="3"/>
      <c r="CYT105" s="3"/>
      <c r="CYU105" s="3"/>
      <c r="CYV105" s="3"/>
      <c r="CYW105" s="3"/>
      <c r="CYX105" s="3"/>
      <c r="CYY105" s="3"/>
      <c r="CYZ105" s="3"/>
      <c r="CZA105" s="3"/>
      <c r="CZB105" s="3"/>
      <c r="CZC105" s="3"/>
      <c r="CZD105" s="3"/>
      <c r="CZE105" s="3"/>
      <c r="CZF105" s="3"/>
      <c r="CZG105" s="3"/>
      <c r="CZH105" s="3"/>
      <c r="CZI105" s="3"/>
      <c r="CZJ105" s="3"/>
      <c r="CZK105" s="3"/>
      <c r="CZL105" s="3"/>
      <c r="CZM105" s="3"/>
      <c r="CZN105" s="3"/>
      <c r="CZO105" s="3"/>
      <c r="CZP105" s="3"/>
      <c r="CZQ105" s="3"/>
      <c r="CZR105" s="3"/>
      <c r="CZS105" s="3"/>
      <c r="CZT105" s="3"/>
      <c r="CZU105" s="3"/>
      <c r="CZV105" s="3"/>
      <c r="CZW105" s="3"/>
      <c r="CZX105" s="3"/>
      <c r="CZY105" s="3"/>
      <c r="CZZ105" s="3"/>
      <c r="DAA105" s="3"/>
      <c r="DAB105" s="3"/>
      <c r="DAC105" s="3"/>
      <c r="DAD105" s="3"/>
      <c r="DAE105" s="3"/>
      <c r="DAF105" s="3"/>
      <c r="DAG105" s="3"/>
      <c r="DAH105" s="3"/>
      <c r="DAI105" s="3"/>
      <c r="DAJ105" s="3"/>
      <c r="DAK105" s="3"/>
      <c r="DAL105" s="3"/>
      <c r="DAM105" s="3"/>
      <c r="DAN105" s="3"/>
      <c r="DAO105" s="3"/>
      <c r="DAP105" s="3"/>
      <c r="DAQ105" s="3"/>
      <c r="DAR105" s="3"/>
      <c r="DAS105" s="3"/>
      <c r="DAT105" s="3"/>
      <c r="DAU105" s="3"/>
      <c r="DAV105" s="3"/>
      <c r="DAW105" s="3"/>
      <c r="DAX105" s="3"/>
      <c r="DAY105" s="3"/>
      <c r="DAZ105" s="3"/>
      <c r="DBA105" s="3"/>
      <c r="DBB105" s="3"/>
      <c r="DBC105" s="3"/>
      <c r="DBD105" s="3"/>
      <c r="DBE105" s="3"/>
      <c r="DBF105" s="3"/>
      <c r="DBG105" s="3"/>
      <c r="DBH105" s="3"/>
      <c r="DBI105" s="3"/>
      <c r="DBJ105" s="3"/>
      <c r="DBK105" s="3"/>
      <c r="DBL105" s="3"/>
      <c r="DBM105" s="3"/>
      <c r="DBN105" s="3"/>
      <c r="DBO105" s="3"/>
      <c r="DBP105" s="3"/>
      <c r="DBQ105" s="3"/>
      <c r="DBR105" s="3"/>
      <c r="DBS105" s="3"/>
      <c r="DBT105" s="3"/>
      <c r="DBU105" s="3"/>
      <c r="DBV105" s="3"/>
      <c r="DBW105" s="3"/>
      <c r="DBX105" s="3"/>
      <c r="DBY105" s="3"/>
      <c r="DBZ105" s="3"/>
      <c r="DCA105" s="3"/>
      <c r="DCB105" s="3"/>
      <c r="DCC105" s="3"/>
      <c r="DCD105" s="3"/>
      <c r="DCE105" s="3"/>
      <c r="DCF105" s="3"/>
      <c r="DCG105" s="3"/>
      <c r="DCH105" s="3"/>
      <c r="DCI105" s="3"/>
      <c r="DCJ105" s="3"/>
      <c r="DCK105" s="3"/>
      <c r="DCL105" s="3"/>
      <c r="DCM105" s="3"/>
      <c r="DCN105" s="3"/>
      <c r="DCO105" s="3"/>
      <c r="DCP105" s="3"/>
      <c r="DCQ105" s="3"/>
      <c r="DCR105" s="3"/>
      <c r="DCS105" s="3"/>
      <c r="DCT105" s="3"/>
      <c r="DCU105" s="3"/>
      <c r="DCV105" s="3"/>
      <c r="DCW105" s="3"/>
      <c r="DCX105" s="3"/>
      <c r="DCY105" s="3"/>
      <c r="DCZ105" s="3"/>
      <c r="DDA105" s="3"/>
      <c r="DDB105" s="3"/>
      <c r="DDC105" s="3"/>
      <c r="DDD105" s="3"/>
      <c r="DDE105" s="3"/>
      <c r="DDF105" s="3"/>
      <c r="DDG105" s="3"/>
      <c r="DDH105" s="3"/>
      <c r="DDI105" s="3"/>
      <c r="DDJ105" s="3"/>
      <c r="DDK105" s="3"/>
      <c r="DDL105" s="3"/>
      <c r="DDM105" s="3"/>
      <c r="DDN105" s="3"/>
      <c r="DDO105" s="3"/>
      <c r="DDP105" s="3"/>
      <c r="DDQ105" s="3"/>
      <c r="DDR105" s="3"/>
      <c r="DDS105" s="3"/>
      <c r="DDT105" s="3"/>
      <c r="DDU105" s="3"/>
      <c r="DDV105" s="3"/>
      <c r="DDW105" s="3"/>
      <c r="DDX105" s="3"/>
      <c r="DDY105" s="3"/>
      <c r="DDZ105" s="3"/>
      <c r="DEA105" s="3"/>
      <c r="DEB105" s="3"/>
      <c r="DEC105" s="3"/>
      <c r="DED105" s="3"/>
      <c r="DEE105" s="3"/>
      <c r="DEF105" s="3"/>
      <c r="DEG105" s="3"/>
      <c r="DEH105" s="3"/>
      <c r="DEI105" s="3"/>
      <c r="DEJ105" s="3"/>
      <c r="DEK105" s="3"/>
      <c r="DEL105" s="3"/>
      <c r="DEM105" s="3"/>
      <c r="DEN105" s="3"/>
      <c r="DEO105" s="3"/>
      <c r="DEP105" s="3"/>
      <c r="DEQ105" s="3"/>
      <c r="DER105" s="3"/>
      <c r="DES105" s="3"/>
      <c r="DET105" s="3"/>
      <c r="DEU105" s="3"/>
      <c r="DEV105" s="3"/>
      <c r="DEW105" s="3"/>
      <c r="DEX105" s="3"/>
      <c r="DEY105" s="3"/>
      <c r="DEZ105" s="3"/>
      <c r="DFA105" s="3"/>
      <c r="DFB105" s="3"/>
      <c r="DFC105" s="3"/>
      <c r="DFD105" s="3"/>
      <c r="DFE105" s="3"/>
      <c r="DFF105" s="3"/>
      <c r="DFG105" s="3"/>
      <c r="DFH105" s="3"/>
      <c r="DFI105" s="3"/>
      <c r="DFJ105" s="3"/>
      <c r="DFK105" s="3"/>
      <c r="DFL105" s="3"/>
      <c r="DFM105" s="3"/>
      <c r="DFN105" s="3"/>
      <c r="DFO105" s="3"/>
      <c r="DFP105" s="3"/>
      <c r="DFQ105" s="3"/>
      <c r="DFR105" s="3"/>
      <c r="DFS105" s="3"/>
      <c r="DFT105" s="3"/>
      <c r="DFU105" s="3"/>
      <c r="DFV105" s="3"/>
      <c r="DFW105" s="3"/>
      <c r="DFX105" s="3"/>
      <c r="DFY105" s="3"/>
      <c r="DFZ105" s="3"/>
      <c r="DGA105" s="3"/>
      <c r="DGB105" s="3"/>
      <c r="DGC105" s="3"/>
      <c r="DGD105" s="3"/>
      <c r="DGE105" s="3"/>
      <c r="DGF105" s="3"/>
      <c r="DGG105" s="3"/>
      <c r="DGH105" s="3"/>
      <c r="DGI105" s="3"/>
      <c r="DGJ105" s="3"/>
      <c r="DGK105" s="3"/>
      <c r="DGL105" s="3"/>
      <c r="DGM105" s="3"/>
      <c r="DGN105" s="3"/>
      <c r="DGO105" s="3"/>
      <c r="DGP105" s="3"/>
      <c r="DGQ105" s="3"/>
      <c r="DGR105" s="3"/>
      <c r="DGS105" s="3"/>
      <c r="DGT105" s="3"/>
      <c r="DGU105" s="3"/>
      <c r="DGV105" s="3"/>
      <c r="DGW105" s="3"/>
      <c r="DGX105" s="3"/>
      <c r="DGY105" s="3"/>
      <c r="DGZ105" s="3"/>
      <c r="DHA105" s="3"/>
      <c r="DHB105" s="3"/>
      <c r="DHC105" s="3"/>
      <c r="DHD105" s="3"/>
      <c r="DHE105" s="3"/>
      <c r="DHF105" s="3"/>
      <c r="DHG105" s="3"/>
      <c r="DHH105" s="3"/>
      <c r="DHI105" s="3"/>
      <c r="DHJ105" s="3"/>
      <c r="DHK105" s="3"/>
      <c r="DHL105" s="3"/>
      <c r="DHM105" s="3"/>
      <c r="DHN105" s="3"/>
      <c r="DHO105" s="3"/>
      <c r="DHP105" s="3"/>
      <c r="DHQ105" s="3"/>
      <c r="DHR105" s="3"/>
      <c r="DHS105" s="3"/>
      <c r="DHT105" s="3"/>
      <c r="DHU105" s="3"/>
      <c r="DHV105" s="3"/>
      <c r="DHW105" s="3"/>
      <c r="DHX105" s="3"/>
      <c r="DHY105" s="3"/>
      <c r="DHZ105" s="3"/>
      <c r="DIA105" s="3"/>
      <c r="DIB105" s="3"/>
      <c r="DIC105" s="3"/>
      <c r="DID105" s="3"/>
      <c r="DIE105" s="3"/>
      <c r="DIF105" s="3"/>
      <c r="DIG105" s="3"/>
      <c r="DIH105" s="3"/>
      <c r="DII105" s="3"/>
      <c r="DIJ105" s="3"/>
      <c r="DIK105" s="3"/>
      <c r="DIL105" s="3"/>
      <c r="DIM105" s="3"/>
      <c r="DIN105" s="3"/>
      <c r="DIO105" s="3"/>
      <c r="DIP105" s="3"/>
      <c r="DIQ105" s="3"/>
      <c r="DIR105" s="3"/>
      <c r="DIS105" s="3"/>
      <c r="DIT105" s="3"/>
      <c r="DIU105" s="3"/>
      <c r="DIV105" s="3"/>
      <c r="DIW105" s="3"/>
      <c r="DIX105" s="3"/>
      <c r="DIY105" s="3"/>
      <c r="DIZ105" s="3"/>
      <c r="DJA105" s="3"/>
      <c r="DJB105" s="3"/>
      <c r="DJC105" s="3"/>
      <c r="DJD105" s="3"/>
      <c r="DJE105" s="3"/>
      <c r="DJF105" s="3"/>
      <c r="DJG105" s="3"/>
      <c r="DJH105" s="3"/>
      <c r="DJI105" s="3"/>
      <c r="DJJ105" s="3"/>
      <c r="DJK105" s="3"/>
      <c r="DJL105" s="3"/>
      <c r="DJM105" s="3"/>
      <c r="DJN105" s="3"/>
      <c r="DJO105" s="3"/>
      <c r="DJP105" s="3"/>
      <c r="DJQ105" s="3"/>
      <c r="DJR105" s="3"/>
      <c r="DJS105" s="3"/>
      <c r="DJT105" s="3"/>
      <c r="DJU105" s="3"/>
      <c r="DJV105" s="3"/>
      <c r="DJW105" s="3"/>
      <c r="DJX105" s="3"/>
      <c r="DJY105" s="3"/>
      <c r="DJZ105" s="3"/>
      <c r="DKA105" s="3"/>
      <c r="DKB105" s="3"/>
      <c r="DKC105" s="3"/>
      <c r="DKD105" s="3"/>
      <c r="DKE105" s="3"/>
      <c r="DKF105" s="3"/>
      <c r="DKG105" s="3"/>
      <c r="DKH105" s="3"/>
      <c r="DKI105" s="3"/>
      <c r="DKJ105" s="3"/>
      <c r="DKK105" s="3"/>
      <c r="DKL105" s="3"/>
      <c r="DKM105" s="3"/>
      <c r="DKN105" s="3"/>
      <c r="DKO105" s="3"/>
      <c r="DKP105" s="3"/>
      <c r="DKQ105" s="3"/>
      <c r="DKR105" s="3"/>
      <c r="DKS105" s="3"/>
      <c r="DKT105" s="3"/>
      <c r="DKU105" s="3"/>
      <c r="DKV105" s="3"/>
      <c r="DKW105" s="3"/>
      <c r="DKX105" s="3"/>
      <c r="DKY105" s="3"/>
      <c r="DKZ105" s="3"/>
      <c r="DLA105" s="3"/>
      <c r="DLB105" s="3"/>
      <c r="DLC105" s="3"/>
      <c r="DLD105" s="3"/>
      <c r="DLE105" s="3"/>
      <c r="DLF105" s="3"/>
      <c r="DLG105" s="3"/>
      <c r="DLH105" s="3"/>
      <c r="DLI105" s="3"/>
      <c r="DLJ105" s="3"/>
      <c r="DLK105" s="3"/>
      <c r="DLL105" s="3"/>
      <c r="DLM105" s="3"/>
      <c r="DLN105" s="3"/>
      <c r="DLO105" s="3"/>
      <c r="DLP105" s="3"/>
      <c r="DLQ105" s="3"/>
      <c r="DLR105" s="3"/>
      <c r="DLS105" s="3"/>
      <c r="DLT105" s="3"/>
      <c r="DLU105" s="3"/>
      <c r="DLV105" s="3"/>
      <c r="DLW105" s="3"/>
      <c r="DLX105" s="3"/>
      <c r="DLY105" s="3"/>
      <c r="DLZ105" s="3"/>
      <c r="DMA105" s="3"/>
      <c r="DMB105" s="3"/>
      <c r="DMC105" s="3"/>
      <c r="DMD105" s="3"/>
      <c r="DME105" s="3"/>
      <c r="DMF105" s="3"/>
      <c r="DMG105" s="3"/>
      <c r="DMH105" s="3"/>
      <c r="DMI105" s="3"/>
      <c r="DMJ105" s="3"/>
      <c r="DMK105" s="3"/>
      <c r="DML105" s="3"/>
      <c r="DMM105" s="3"/>
      <c r="DMN105" s="3"/>
      <c r="DMO105" s="3"/>
      <c r="DMP105" s="3"/>
      <c r="DMQ105" s="3"/>
      <c r="DMR105" s="3"/>
      <c r="DMS105" s="3"/>
      <c r="DMT105" s="3"/>
      <c r="DMU105" s="3"/>
      <c r="DMV105" s="3"/>
      <c r="DMW105" s="3"/>
      <c r="DMX105" s="3"/>
      <c r="DMY105" s="3"/>
      <c r="DMZ105" s="3"/>
      <c r="DNA105" s="3"/>
      <c r="DNB105" s="3"/>
      <c r="DNC105" s="3"/>
      <c r="DND105" s="3"/>
      <c r="DNE105" s="3"/>
      <c r="DNF105" s="3"/>
      <c r="DNG105" s="3"/>
      <c r="DNH105" s="3"/>
      <c r="DNI105" s="3"/>
      <c r="DNJ105" s="3"/>
      <c r="DNK105" s="3"/>
      <c r="DNL105" s="3"/>
      <c r="DNM105" s="3"/>
      <c r="DNN105" s="3"/>
      <c r="DNO105" s="3"/>
      <c r="DNP105" s="3"/>
      <c r="DNQ105" s="3"/>
      <c r="DNR105" s="3"/>
      <c r="DNS105" s="3"/>
      <c r="DNT105" s="3"/>
      <c r="DNU105" s="3"/>
      <c r="DNV105" s="3"/>
      <c r="DNW105" s="3"/>
      <c r="DNX105" s="3"/>
      <c r="DNY105" s="3"/>
      <c r="DNZ105" s="3"/>
      <c r="DOA105" s="3"/>
      <c r="DOB105" s="3"/>
      <c r="DOC105" s="3"/>
      <c r="DOD105" s="3"/>
      <c r="DOE105" s="3"/>
      <c r="DOF105" s="3"/>
      <c r="DOG105" s="3"/>
      <c r="DOH105" s="3"/>
      <c r="DOI105" s="3"/>
      <c r="DOJ105" s="3"/>
      <c r="DOK105" s="3"/>
      <c r="DOL105" s="3"/>
      <c r="DOM105" s="3"/>
      <c r="DON105" s="3"/>
      <c r="DOO105" s="3"/>
      <c r="DOP105" s="3"/>
      <c r="DOQ105" s="3"/>
      <c r="DOR105" s="3"/>
      <c r="DOS105" s="3"/>
      <c r="DOT105" s="3"/>
      <c r="DOU105" s="3"/>
      <c r="DOV105" s="3"/>
      <c r="DOW105" s="3"/>
      <c r="DOX105" s="3"/>
      <c r="DOY105" s="3"/>
      <c r="DOZ105" s="3"/>
      <c r="DPA105" s="3"/>
      <c r="DPB105" s="3"/>
      <c r="DPC105" s="3"/>
      <c r="DPD105" s="3"/>
      <c r="DPE105" s="3"/>
      <c r="DPF105" s="3"/>
      <c r="DPG105" s="3"/>
      <c r="DPH105" s="3"/>
      <c r="DPI105" s="3"/>
      <c r="DPJ105" s="3"/>
      <c r="DPK105" s="3"/>
      <c r="DPL105" s="3"/>
      <c r="DPM105" s="3"/>
      <c r="DPN105" s="3"/>
      <c r="DPO105" s="3"/>
      <c r="DPP105" s="3"/>
      <c r="DPQ105" s="3"/>
      <c r="DPR105" s="3"/>
      <c r="DPS105" s="3"/>
      <c r="DPT105" s="3"/>
      <c r="DPU105" s="3"/>
      <c r="DPV105" s="3"/>
      <c r="DPW105" s="3"/>
      <c r="DPX105" s="3"/>
      <c r="DPY105" s="3"/>
      <c r="DPZ105" s="3"/>
      <c r="DQA105" s="3"/>
      <c r="DQB105" s="3"/>
      <c r="DQC105" s="3"/>
      <c r="DQD105" s="3"/>
      <c r="DQE105" s="3"/>
      <c r="DQF105" s="3"/>
      <c r="DQG105" s="3"/>
      <c r="DQH105" s="3"/>
      <c r="DQI105" s="3"/>
      <c r="DQJ105" s="3"/>
      <c r="DQK105" s="3"/>
      <c r="DQL105" s="3"/>
      <c r="DQM105" s="3"/>
      <c r="DQN105" s="3"/>
      <c r="DQO105" s="3"/>
      <c r="DQP105" s="3"/>
      <c r="DQQ105" s="3"/>
      <c r="DQR105" s="3"/>
      <c r="DQS105" s="3"/>
      <c r="DQT105" s="3"/>
      <c r="DQU105" s="3"/>
      <c r="DQV105" s="3"/>
      <c r="DQW105" s="3"/>
      <c r="DQX105" s="3"/>
      <c r="DQY105" s="3"/>
      <c r="DQZ105" s="3"/>
      <c r="DRA105" s="3"/>
      <c r="DRB105" s="3"/>
      <c r="DRC105" s="3"/>
      <c r="DRD105" s="3"/>
      <c r="DRE105" s="3"/>
      <c r="DRF105" s="3"/>
      <c r="DRG105" s="3"/>
      <c r="DRH105" s="3"/>
      <c r="DRI105" s="3"/>
      <c r="DRJ105" s="3"/>
      <c r="DRK105" s="3"/>
      <c r="DRL105" s="3"/>
      <c r="DRM105" s="3"/>
      <c r="DRN105" s="3"/>
      <c r="DRO105" s="3"/>
      <c r="DRP105" s="3"/>
      <c r="DRQ105" s="3"/>
      <c r="DRR105" s="3"/>
      <c r="DRS105" s="3"/>
      <c r="DRT105" s="3"/>
      <c r="DRU105" s="3"/>
      <c r="DRV105" s="3"/>
      <c r="DRW105" s="3"/>
      <c r="DRX105" s="3"/>
      <c r="DRY105" s="3"/>
      <c r="DRZ105" s="3"/>
      <c r="DSA105" s="3"/>
      <c r="DSB105" s="3"/>
      <c r="DSC105" s="3"/>
      <c r="DSD105" s="3"/>
      <c r="DSE105" s="3"/>
      <c r="DSF105" s="3"/>
      <c r="DSG105" s="3"/>
      <c r="DSH105" s="3"/>
      <c r="DSI105" s="3"/>
      <c r="DSJ105" s="3"/>
      <c r="DSK105" s="3"/>
      <c r="DSL105" s="3"/>
      <c r="DSM105" s="3"/>
      <c r="DSN105" s="3"/>
      <c r="DSO105" s="3"/>
      <c r="DSP105" s="3"/>
      <c r="DSQ105" s="3"/>
      <c r="DSR105" s="3"/>
      <c r="DSS105" s="3"/>
      <c r="DST105" s="3"/>
      <c r="DSU105" s="3"/>
      <c r="DSV105" s="3"/>
      <c r="DSW105" s="3"/>
      <c r="DSX105" s="3"/>
      <c r="DSY105" s="3"/>
      <c r="DSZ105" s="3"/>
      <c r="DTA105" s="3"/>
      <c r="DTB105" s="3"/>
      <c r="DTC105" s="3"/>
      <c r="DTD105" s="3"/>
      <c r="DTE105" s="3"/>
      <c r="DTF105" s="3"/>
      <c r="DTG105" s="3"/>
      <c r="DTH105" s="3"/>
      <c r="DTI105" s="3"/>
      <c r="DTJ105" s="3"/>
      <c r="DTK105" s="3"/>
      <c r="DTL105" s="3"/>
      <c r="DTM105" s="3"/>
      <c r="DTN105" s="3"/>
      <c r="DTO105" s="3"/>
      <c r="DTP105" s="3"/>
      <c r="DTQ105" s="3"/>
      <c r="DTR105" s="3"/>
      <c r="DTS105" s="3"/>
      <c r="DTT105" s="3"/>
      <c r="DTU105" s="3"/>
      <c r="DTV105" s="3"/>
      <c r="DTW105" s="3"/>
      <c r="DTX105" s="3"/>
      <c r="DTY105" s="3"/>
      <c r="DTZ105" s="3"/>
      <c r="DUA105" s="3"/>
      <c r="DUB105" s="3"/>
      <c r="DUC105" s="3"/>
      <c r="DUD105" s="3"/>
      <c r="DUE105" s="3"/>
      <c r="DUF105" s="3"/>
      <c r="DUG105" s="3"/>
      <c r="DUH105" s="3"/>
      <c r="DUI105" s="3"/>
      <c r="DUJ105" s="3"/>
      <c r="DUK105" s="3"/>
      <c r="DUL105" s="3"/>
      <c r="DUM105" s="3"/>
      <c r="DUN105" s="3"/>
      <c r="DUO105" s="3"/>
      <c r="DUP105" s="3"/>
      <c r="DUQ105" s="3"/>
      <c r="DUR105" s="3"/>
      <c r="DUS105" s="3"/>
      <c r="DUT105" s="3"/>
      <c r="DUU105" s="3"/>
      <c r="DUV105" s="3"/>
      <c r="DUW105" s="3"/>
      <c r="DUX105" s="3"/>
      <c r="DUY105" s="3"/>
      <c r="DUZ105" s="3"/>
      <c r="DVA105" s="3"/>
      <c r="DVB105" s="3"/>
      <c r="DVC105" s="3"/>
      <c r="DVD105" s="3"/>
      <c r="DVE105" s="3"/>
      <c r="DVF105" s="3"/>
      <c r="DVG105" s="3"/>
      <c r="DVH105" s="3"/>
      <c r="DVI105" s="3"/>
      <c r="DVJ105" s="3"/>
      <c r="DVK105" s="3"/>
      <c r="DVL105" s="3"/>
      <c r="DVM105" s="3"/>
      <c r="DVN105" s="3"/>
      <c r="DVO105" s="3"/>
      <c r="DVP105" s="3"/>
      <c r="DVQ105" s="3"/>
      <c r="DVR105" s="3"/>
      <c r="DVS105" s="3"/>
      <c r="DVT105" s="3"/>
      <c r="DVU105" s="3"/>
      <c r="DVV105" s="3"/>
      <c r="DVW105" s="3"/>
      <c r="DVX105" s="3"/>
      <c r="DVY105" s="3"/>
      <c r="DVZ105" s="3"/>
      <c r="DWA105" s="3"/>
      <c r="DWB105" s="3"/>
      <c r="DWC105" s="3"/>
      <c r="DWD105" s="3"/>
      <c r="DWE105" s="3"/>
      <c r="DWF105" s="3"/>
      <c r="DWG105" s="3"/>
      <c r="DWH105" s="3"/>
      <c r="DWI105" s="3"/>
      <c r="DWJ105" s="3"/>
      <c r="DWK105" s="3"/>
      <c r="DWL105" s="3"/>
      <c r="DWM105" s="3"/>
      <c r="DWN105" s="3"/>
      <c r="DWO105" s="3"/>
      <c r="DWP105" s="3"/>
      <c r="DWQ105" s="3"/>
      <c r="DWR105" s="3"/>
      <c r="DWS105" s="3"/>
      <c r="DWT105" s="3"/>
      <c r="DWU105" s="3"/>
      <c r="DWV105" s="3"/>
      <c r="DWW105" s="3"/>
      <c r="DWX105" s="3"/>
      <c r="DWY105" s="3"/>
      <c r="DWZ105" s="3"/>
      <c r="DXA105" s="3"/>
      <c r="DXB105" s="3"/>
      <c r="DXC105" s="3"/>
      <c r="DXD105" s="3"/>
      <c r="DXE105" s="3"/>
      <c r="DXF105" s="3"/>
      <c r="DXG105" s="3"/>
      <c r="DXH105" s="3"/>
      <c r="DXI105" s="3"/>
      <c r="DXJ105" s="3"/>
      <c r="DXK105" s="3"/>
      <c r="DXL105" s="3"/>
      <c r="DXM105" s="3"/>
      <c r="DXN105" s="3"/>
      <c r="DXO105" s="3"/>
      <c r="DXP105" s="3"/>
      <c r="DXQ105" s="3"/>
      <c r="DXR105" s="3"/>
      <c r="DXS105" s="3"/>
      <c r="DXT105" s="3"/>
      <c r="DXU105" s="3"/>
      <c r="DXV105" s="3"/>
      <c r="DXW105" s="3"/>
      <c r="DXX105" s="3"/>
      <c r="DXY105" s="3"/>
      <c r="DXZ105" s="3"/>
      <c r="DYA105" s="3"/>
      <c r="DYB105" s="3"/>
      <c r="DYC105" s="3"/>
      <c r="DYD105" s="3"/>
      <c r="DYE105" s="3"/>
      <c r="DYF105" s="3"/>
      <c r="DYG105" s="3"/>
      <c r="DYH105" s="3"/>
      <c r="DYI105" s="3"/>
      <c r="DYJ105" s="3"/>
      <c r="DYK105" s="3"/>
      <c r="DYL105" s="3"/>
      <c r="DYM105" s="3"/>
      <c r="DYN105" s="3"/>
      <c r="DYO105" s="3"/>
      <c r="DYP105" s="3"/>
      <c r="DYQ105" s="3"/>
      <c r="DYR105" s="3"/>
      <c r="DYS105" s="3"/>
      <c r="DYT105" s="3"/>
      <c r="DYU105" s="3"/>
      <c r="DYV105" s="3"/>
      <c r="DYW105" s="3"/>
      <c r="DYX105" s="3"/>
      <c r="DYY105" s="3"/>
      <c r="DYZ105" s="3"/>
      <c r="DZA105" s="3"/>
      <c r="DZB105" s="3"/>
      <c r="DZC105" s="3"/>
      <c r="DZD105" s="3"/>
      <c r="DZE105" s="3"/>
      <c r="DZF105" s="3"/>
      <c r="DZG105" s="3"/>
      <c r="DZH105" s="3"/>
      <c r="DZI105" s="3"/>
      <c r="DZJ105" s="3"/>
      <c r="DZK105" s="3"/>
      <c r="DZL105" s="3"/>
      <c r="DZM105" s="3"/>
      <c r="DZN105" s="3"/>
      <c r="DZO105" s="3"/>
      <c r="DZP105" s="3"/>
      <c r="DZQ105" s="3"/>
      <c r="DZR105" s="3"/>
      <c r="DZS105" s="3"/>
      <c r="DZT105" s="3"/>
      <c r="DZU105" s="3"/>
      <c r="DZV105" s="3"/>
      <c r="DZW105" s="3"/>
      <c r="DZX105" s="3"/>
      <c r="DZY105" s="3"/>
      <c r="DZZ105" s="3"/>
      <c r="EAA105" s="3"/>
      <c r="EAB105" s="3"/>
      <c r="EAC105" s="3"/>
      <c r="EAD105" s="3"/>
      <c r="EAE105" s="3"/>
      <c r="EAF105" s="3"/>
      <c r="EAG105" s="3"/>
      <c r="EAH105" s="3"/>
      <c r="EAI105" s="3"/>
      <c r="EAJ105" s="3"/>
      <c r="EAK105" s="3"/>
      <c r="EAL105" s="3"/>
      <c r="EAM105" s="3"/>
      <c r="EAN105" s="3"/>
      <c r="EAO105" s="3"/>
      <c r="EAP105" s="3"/>
      <c r="EAQ105" s="3"/>
      <c r="EAR105" s="3"/>
      <c r="EAS105" s="3"/>
      <c r="EAT105" s="3"/>
      <c r="EAU105" s="3"/>
      <c r="EAV105" s="3"/>
      <c r="EAW105" s="3"/>
      <c r="EAX105" s="3"/>
      <c r="EAY105" s="3"/>
      <c r="EAZ105" s="3"/>
      <c r="EBA105" s="3"/>
      <c r="EBB105" s="3"/>
      <c r="EBC105" s="3"/>
      <c r="EBD105" s="3"/>
      <c r="EBE105" s="3"/>
      <c r="EBF105" s="3"/>
      <c r="EBG105" s="3"/>
      <c r="EBH105" s="3"/>
      <c r="EBI105" s="3"/>
      <c r="EBJ105" s="3"/>
      <c r="EBK105" s="3"/>
      <c r="EBL105" s="3"/>
      <c r="EBM105" s="3"/>
      <c r="EBN105" s="3"/>
      <c r="EBO105" s="3"/>
      <c r="EBP105" s="3"/>
      <c r="EBQ105" s="3"/>
      <c r="EBR105" s="3"/>
      <c r="EBS105" s="3"/>
      <c r="EBT105" s="3"/>
      <c r="EBU105" s="3"/>
      <c r="EBV105" s="3"/>
      <c r="EBW105" s="3"/>
      <c r="EBX105" s="3"/>
      <c r="EBY105" s="3"/>
      <c r="EBZ105" s="3"/>
      <c r="ECA105" s="3"/>
      <c r="ECB105" s="3"/>
      <c r="ECC105" s="3"/>
      <c r="ECD105" s="3"/>
      <c r="ECE105" s="3"/>
      <c r="ECF105" s="3"/>
      <c r="ECG105" s="3"/>
      <c r="ECH105" s="3"/>
      <c r="ECI105" s="3"/>
      <c r="ECJ105" s="3"/>
      <c r="ECK105" s="3"/>
      <c r="ECL105" s="3"/>
      <c r="ECM105" s="3"/>
      <c r="ECN105" s="3"/>
      <c r="ECO105" s="3"/>
      <c r="ECP105" s="3"/>
      <c r="ECQ105" s="3"/>
      <c r="ECR105" s="3"/>
      <c r="ECS105" s="3"/>
      <c r="ECT105" s="3"/>
      <c r="ECU105" s="3"/>
      <c r="ECV105" s="3"/>
      <c r="ECW105" s="3"/>
      <c r="ECX105" s="3"/>
      <c r="ECY105" s="3"/>
      <c r="ECZ105" s="3"/>
      <c r="EDA105" s="3"/>
      <c r="EDB105" s="3"/>
      <c r="EDC105" s="3"/>
      <c r="EDD105" s="3"/>
      <c r="EDE105" s="3"/>
      <c r="EDF105" s="3"/>
      <c r="EDG105" s="3"/>
      <c r="EDH105" s="3"/>
      <c r="EDI105" s="3"/>
      <c r="EDJ105" s="3"/>
      <c r="EDK105" s="3"/>
      <c r="EDL105" s="3"/>
      <c r="EDM105" s="3"/>
      <c r="EDN105" s="3"/>
      <c r="EDO105" s="3"/>
      <c r="EDP105" s="3"/>
      <c r="EDQ105" s="3"/>
      <c r="EDR105" s="3"/>
      <c r="EDS105" s="3"/>
      <c r="EDT105" s="3"/>
      <c r="EDU105" s="3"/>
      <c r="EDV105" s="3"/>
      <c r="EDW105" s="3"/>
      <c r="EDX105" s="3"/>
      <c r="EDY105" s="3"/>
      <c r="EDZ105" s="3"/>
      <c r="EEA105" s="3"/>
      <c r="EEB105" s="3"/>
      <c r="EEC105" s="3"/>
      <c r="EED105" s="3"/>
      <c r="EEE105" s="3"/>
      <c r="EEF105" s="3"/>
      <c r="EEG105" s="3"/>
      <c r="EEH105" s="3"/>
      <c r="EEI105" s="3"/>
      <c r="EEJ105" s="3"/>
      <c r="EEK105" s="3"/>
      <c r="EEL105" s="3"/>
      <c r="EEM105" s="3"/>
      <c r="EEN105" s="3"/>
      <c r="EEO105" s="3"/>
      <c r="EEP105" s="3"/>
      <c r="EEQ105" s="3"/>
      <c r="EER105" s="3"/>
      <c r="EES105" s="3"/>
      <c r="EET105" s="3"/>
      <c r="EEU105" s="3"/>
      <c r="EEV105" s="3"/>
      <c r="EEW105" s="3"/>
      <c r="EEX105" s="3"/>
      <c r="EEY105" s="3"/>
      <c r="EEZ105" s="3"/>
      <c r="EFA105" s="3"/>
      <c r="EFB105" s="3"/>
      <c r="EFC105" s="3"/>
      <c r="EFD105" s="3"/>
      <c r="EFE105" s="3"/>
      <c r="EFF105" s="3"/>
      <c r="EFG105" s="3"/>
      <c r="EFH105" s="3"/>
      <c r="EFI105" s="3"/>
      <c r="EFJ105" s="3"/>
      <c r="EFK105" s="3"/>
      <c r="EFL105" s="3"/>
      <c r="EFM105" s="3"/>
      <c r="EFN105" s="3"/>
      <c r="EFO105" s="3"/>
      <c r="EFP105" s="3"/>
      <c r="EFQ105" s="3"/>
      <c r="EFR105" s="3"/>
      <c r="EFS105" s="3"/>
      <c r="EFT105" s="3"/>
      <c r="EFU105" s="3"/>
      <c r="EFV105" s="3"/>
      <c r="EFW105" s="3"/>
      <c r="EFX105" s="3"/>
      <c r="EFY105" s="3"/>
      <c r="EFZ105" s="3"/>
      <c r="EGA105" s="3"/>
      <c r="EGB105" s="3"/>
      <c r="EGC105" s="3"/>
      <c r="EGD105" s="3"/>
      <c r="EGE105" s="3"/>
      <c r="EGF105" s="3"/>
      <c r="EGG105" s="3"/>
      <c r="EGH105" s="3"/>
      <c r="EGI105" s="3"/>
      <c r="EGJ105" s="3"/>
      <c r="EGK105" s="3"/>
      <c r="EGL105" s="3"/>
      <c r="EGM105" s="3"/>
      <c r="EGN105" s="3"/>
      <c r="EGO105" s="3"/>
      <c r="EGP105" s="3"/>
      <c r="EGQ105" s="3"/>
      <c r="EGR105" s="3"/>
      <c r="EGS105" s="3"/>
      <c r="EGT105" s="3"/>
      <c r="EGU105" s="3"/>
      <c r="EGV105" s="3"/>
      <c r="EGW105" s="3"/>
      <c r="EGX105" s="3"/>
      <c r="EGY105" s="3"/>
      <c r="EGZ105" s="3"/>
      <c r="EHA105" s="3"/>
      <c r="EHB105" s="3"/>
      <c r="EHC105" s="3"/>
      <c r="EHD105" s="3"/>
      <c r="EHE105" s="3"/>
      <c r="EHF105" s="3"/>
      <c r="EHG105" s="3"/>
      <c r="EHH105" s="3"/>
      <c r="EHI105" s="3"/>
      <c r="EHJ105" s="3"/>
      <c r="EHK105" s="3"/>
      <c r="EHL105" s="3"/>
      <c r="EHM105" s="3"/>
      <c r="EHN105" s="3"/>
      <c r="EHO105" s="3"/>
      <c r="EHP105" s="3"/>
      <c r="EHQ105" s="3"/>
      <c r="EHR105" s="3"/>
      <c r="EHS105" s="3"/>
      <c r="EHT105" s="3"/>
      <c r="EHU105" s="3"/>
      <c r="EHV105" s="3"/>
      <c r="EHW105" s="3"/>
      <c r="EHX105" s="3"/>
      <c r="EHY105" s="3"/>
      <c r="EHZ105" s="3"/>
      <c r="EIA105" s="3"/>
      <c r="EIB105" s="3"/>
      <c r="EIC105" s="3"/>
      <c r="EID105" s="3"/>
      <c r="EIE105" s="3"/>
      <c r="EIF105" s="3"/>
      <c r="EIG105" s="3"/>
      <c r="EIH105" s="3"/>
      <c r="EII105" s="3"/>
      <c r="EIJ105" s="3"/>
      <c r="EIK105" s="3"/>
      <c r="EIL105" s="3"/>
      <c r="EIM105" s="3"/>
      <c r="EIN105" s="3"/>
      <c r="EIO105" s="3"/>
      <c r="EIP105" s="3"/>
      <c r="EIQ105" s="3"/>
      <c r="EIR105" s="3"/>
      <c r="EIS105" s="3"/>
      <c r="EIT105" s="3"/>
      <c r="EIU105" s="3"/>
      <c r="EIV105" s="3"/>
      <c r="EIW105" s="3"/>
      <c r="EIX105" s="3"/>
      <c r="EIY105" s="3"/>
      <c r="EIZ105" s="3"/>
      <c r="EJA105" s="3"/>
      <c r="EJB105" s="3"/>
      <c r="EJC105" s="3"/>
      <c r="EJD105" s="3"/>
      <c r="EJE105" s="3"/>
      <c r="EJF105" s="3"/>
      <c r="EJG105" s="3"/>
      <c r="EJH105" s="3"/>
      <c r="EJI105" s="3"/>
      <c r="EJJ105" s="3"/>
      <c r="EJK105" s="3"/>
      <c r="EJL105" s="3"/>
      <c r="EJM105" s="3"/>
      <c r="EJN105" s="3"/>
      <c r="EJO105" s="3"/>
      <c r="EJP105" s="3"/>
      <c r="EJQ105" s="3"/>
      <c r="EJR105" s="3"/>
      <c r="EJS105" s="3"/>
      <c r="EJT105" s="3"/>
      <c r="EJU105" s="3"/>
      <c r="EJV105" s="3"/>
      <c r="EJW105" s="3"/>
      <c r="EJX105" s="3"/>
      <c r="EJY105" s="3"/>
      <c r="EJZ105" s="3"/>
      <c r="EKA105" s="3"/>
      <c r="EKB105" s="3"/>
      <c r="EKC105" s="3"/>
      <c r="EKD105" s="3"/>
      <c r="EKE105" s="3"/>
      <c r="EKF105" s="3"/>
      <c r="EKG105" s="3"/>
      <c r="EKH105" s="3"/>
      <c r="EKI105" s="3"/>
      <c r="EKJ105" s="3"/>
      <c r="EKK105" s="3"/>
      <c r="EKL105" s="3"/>
      <c r="EKM105" s="3"/>
      <c r="EKN105" s="3"/>
      <c r="EKO105" s="3"/>
      <c r="EKP105" s="3"/>
      <c r="EKQ105" s="3"/>
      <c r="EKR105" s="3"/>
      <c r="EKS105" s="3"/>
      <c r="EKT105" s="3"/>
      <c r="EKU105" s="3"/>
      <c r="EKV105" s="3"/>
      <c r="EKW105" s="3"/>
      <c r="EKX105" s="3"/>
      <c r="EKY105" s="3"/>
      <c r="EKZ105" s="3"/>
      <c r="ELA105" s="3"/>
      <c r="ELB105" s="3"/>
      <c r="ELC105" s="3"/>
      <c r="ELD105" s="3"/>
      <c r="ELE105" s="3"/>
      <c r="ELF105" s="3"/>
      <c r="ELG105" s="3"/>
      <c r="ELH105" s="3"/>
      <c r="ELI105" s="3"/>
      <c r="ELJ105" s="3"/>
      <c r="ELK105" s="3"/>
      <c r="ELL105" s="3"/>
      <c r="ELM105" s="3"/>
      <c r="ELN105" s="3"/>
      <c r="ELO105" s="3"/>
      <c r="ELP105" s="3"/>
      <c r="ELQ105" s="3"/>
      <c r="ELR105" s="3"/>
      <c r="ELS105" s="3"/>
      <c r="ELT105" s="3"/>
      <c r="ELU105" s="3"/>
      <c r="ELV105" s="3"/>
      <c r="ELW105" s="3"/>
      <c r="ELX105" s="3"/>
      <c r="ELY105" s="3"/>
      <c r="ELZ105" s="3"/>
      <c r="EMA105" s="3"/>
      <c r="EMB105" s="3"/>
      <c r="EMC105" s="3"/>
      <c r="EMD105" s="3"/>
      <c r="EME105" s="3"/>
      <c r="EMF105" s="3"/>
      <c r="EMG105" s="3"/>
      <c r="EMH105" s="3"/>
      <c r="EMI105" s="3"/>
      <c r="EMJ105" s="3"/>
      <c r="EMK105" s="3"/>
      <c r="EML105" s="3"/>
      <c r="EMM105" s="3"/>
      <c r="EMN105" s="3"/>
      <c r="EMO105" s="3"/>
      <c r="EMP105" s="3"/>
      <c r="EMQ105" s="3"/>
      <c r="EMR105" s="3"/>
      <c r="EMS105" s="3"/>
      <c r="EMT105" s="3"/>
      <c r="EMU105" s="3"/>
      <c r="EMV105" s="3"/>
      <c r="EMW105" s="3"/>
      <c r="EMX105" s="3"/>
      <c r="EMY105" s="3"/>
      <c r="EMZ105" s="3"/>
      <c r="ENA105" s="3"/>
      <c r="ENB105" s="3"/>
      <c r="ENC105" s="3"/>
      <c r="END105" s="3"/>
      <c r="ENE105" s="3"/>
      <c r="ENF105" s="3"/>
      <c r="ENG105" s="3"/>
      <c r="ENH105" s="3"/>
      <c r="ENI105" s="3"/>
      <c r="ENJ105" s="3"/>
      <c r="ENK105" s="3"/>
      <c r="ENL105" s="3"/>
      <c r="ENM105" s="3"/>
      <c r="ENN105" s="3"/>
      <c r="ENO105" s="3"/>
      <c r="ENP105" s="3"/>
      <c r="ENQ105" s="3"/>
      <c r="ENR105" s="3"/>
      <c r="ENS105" s="3"/>
      <c r="ENT105" s="3"/>
      <c r="ENU105" s="3"/>
      <c r="ENV105" s="3"/>
      <c r="ENW105" s="3"/>
      <c r="ENX105" s="3"/>
      <c r="ENY105" s="3"/>
      <c r="ENZ105" s="3"/>
      <c r="EOA105" s="3"/>
      <c r="EOB105" s="3"/>
      <c r="EOC105" s="3"/>
      <c r="EOD105" s="3"/>
      <c r="EOE105" s="3"/>
      <c r="EOF105" s="3"/>
      <c r="EOG105" s="3"/>
      <c r="EOH105" s="3"/>
      <c r="EOI105" s="3"/>
      <c r="EOJ105" s="3"/>
      <c r="EOK105" s="3"/>
      <c r="EOL105" s="3"/>
      <c r="EOM105" s="3"/>
      <c r="EON105" s="3"/>
      <c r="EOO105" s="3"/>
      <c r="EOP105" s="3"/>
      <c r="EOQ105" s="3"/>
      <c r="EOR105" s="3"/>
      <c r="EOS105" s="3"/>
      <c r="EOT105" s="3"/>
      <c r="EOU105" s="3"/>
      <c r="EOV105" s="3"/>
      <c r="EOW105" s="3"/>
      <c r="EOX105" s="3"/>
      <c r="EOY105" s="3"/>
      <c r="EOZ105" s="3"/>
      <c r="EPA105" s="3"/>
      <c r="EPB105" s="3"/>
      <c r="EPC105" s="3"/>
      <c r="EPD105" s="3"/>
      <c r="EPE105" s="3"/>
      <c r="EPF105" s="3"/>
      <c r="EPG105" s="3"/>
      <c r="EPH105" s="3"/>
      <c r="EPI105" s="3"/>
      <c r="EPJ105" s="3"/>
      <c r="EPK105" s="3"/>
      <c r="EPL105" s="3"/>
      <c r="EPM105" s="3"/>
      <c r="EPN105" s="3"/>
      <c r="EPO105" s="3"/>
      <c r="EPP105" s="3"/>
      <c r="EPQ105" s="3"/>
      <c r="EPR105" s="3"/>
      <c r="EPS105" s="3"/>
      <c r="EPT105" s="3"/>
      <c r="EPU105" s="3"/>
      <c r="EPV105" s="3"/>
      <c r="EPW105" s="3"/>
      <c r="EPX105" s="3"/>
      <c r="EPY105" s="3"/>
      <c r="EPZ105" s="3"/>
      <c r="EQA105" s="3"/>
      <c r="EQB105" s="3"/>
      <c r="EQC105" s="3"/>
      <c r="EQD105" s="3"/>
      <c r="EQE105" s="3"/>
      <c r="EQF105" s="3"/>
      <c r="EQG105" s="3"/>
      <c r="EQH105" s="3"/>
      <c r="EQI105" s="3"/>
      <c r="EQJ105" s="3"/>
      <c r="EQK105" s="3"/>
      <c r="EQL105" s="3"/>
      <c r="EQM105" s="3"/>
      <c r="EQN105" s="3"/>
      <c r="EQO105" s="3"/>
      <c r="EQP105" s="3"/>
      <c r="EQQ105" s="3"/>
      <c r="EQR105" s="3"/>
      <c r="EQS105" s="3"/>
      <c r="EQT105" s="3"/>
      <c r="EQU105" s="3"/>
      <c r="EQV105" s="3"/>
      <c r="EQW105" s="3"/>
      <c r="EQX105" s="3"/>
      <c r="EQY105" s="3"/>
      <c r="EQZ105" s="3"/>
      <c r="ERA105" s="3"/>
      <c r="ERB105" s="3"/>
      <c r="ERC105" s="3"/>
      <c r="ERD105" s="3"/>
      <c r="ERE105" s="3"/>
      <c r="ERF105" s="3"/>
      <c r="ERG105" s="3"/>
      <c r="ERH105" s="3"/>
      <c r="ERI105" s="3"/>
      <c r="ERJ105" s="3"/>
      <c r="ERK105" s="3"/>
      <c r="ERL105" s="3"/>
      <c r="ERM105" s="3"/>
      <c r="ERN105" s="3"/>
      <c r="ERO105" s="3"/>
      <c r="ERP105" s="3"/>
      <c r="ERQ105" s="3"/>
      <c r="ERR105" s="3"/>
      <c r="ERS105" s="3"/>
      <c r="ERT105" s="3"/>
      <c r="ERU105" s="3"/>
      <c r="ERV105" s="3"/>
      <c r="ERW105" s="3"/>
      <c r="ERX105" s="3"/>
      <c r="ERY105" s="3"/>
      <c r="ERZ105" s="3"/>
      <c r="ESA105" s="3"/>
      <c r="ESB105" s="3"/>
      <c r="ESC105" s="3"/>
      <c r="ESD105" s="3"/>
      <c r="ESE105" s="3"/>
      <c r="ESF105" s="3"/>
      <c r="ESG105" s="3"/>
      <c r="ESH105" s="3"/>
      <c r="ESI105" s="3"/>
      <c r="ESJ105" s="3"/>
      <c r="ESK105" s="3"/>
      <c r="ESL105" s="3"/>
      <c r="ESM105" s="3"/>
      <c r="ESN105" s="3"/>
      <c r="ESO105" s="3"/>
      <c r="ESP105" s="3"/>
      <c r="ESQ105" s="3"/>
      <c r="ESR105" s="3"/>
      <c r="ESS105" s="3"/>
      <c r="EST105" s="3"/>
      <c r="ESU105" s="3"/>
      <c r="ESV105" s="3"/>
      <c r="ESW105" s="3"/>
      <c r="ESX105" s="3"/>
      <c r="ESY105" s="3"/>
      <c r="ESZ105" s="3"/>
      <c r="ETA105" s="3"/>
      <c r="ETB105" s="3"/>
      <c r="ETC105" s="3"/>
      <c r="ETD105" s="3"/>
      <c r="ETE105" s="3"/>
      <c r="ETF105" s="3"/>
      <c r="ETG105" s="3"/>
      <c r="ETH105" s="3"/>
      <c r="ETI105" s="3"/>
      <c r="ETJ105" s="3"/>
      <c r="ETK105" s="3"/>
      <c r="ETL105" s="3"/>
      <c r="ETM105" s="3"/>
      <c r="ETN105" s="3"/>
      <c r="ETO105" s="3"/>
      <c r="ETP105" s="3"/>
      <c r="ETQ105" s="3"/>
      <c r="ETR105" s="3"/>
      <c r="ETS105" s="3"/>
      <c r="ETT105" s="3"/>
      <c r="ETU105" s="3"/>
      <c r="ETV105" s="3"/>
      <c r="ETW105" s="3"/>
      <c r="ETX105" s="3"/>
      <c r="ETY105" s="3"/>
      <c r="ETZ105" s="3"/>
      <c r="EUA105" s="3"/>
      <c r="EUB105" s="3"/>
      <c r="EUC105" s="3"/>
      <c r="EUD105" s="3"/>
      <c r="EUE105" s="3"/>
      <c r="EUF105" s="3"/>
      <c r="EUG105" s="3"/>
      <c r="EUH105" s="3"/>
      <c r="EUI105" s="3"/>
      <c r="EUJ105" s="3"/>
      <c r="EUK105" s="3"/>
      <c r="EUL105" s="3"/>
      <c r="EUM105" s="3"/>
      <c r="EUN105" s="3"/>
      <c r="EUO105" s="3"/>
      <c r="EUP105" s="3"/>
      <c r="EUQ105" s="3"/>
      <c r="EUR105" s="3"/>
      <c r="EUS105" s="3"/>
      <c r="EUT105" s="3"/>
      <c r="EUU105" s="3"/>
      <c r="EUV105" s="3"/>
      <c r="EUW105" s="3"/>
      <c r="EUX105" s="3"/>
      <c r="EUY105" s="3"/>
      <c r="EUZ105" s="3"/>
      <c r="EVA105" s="3"/>
      <c r="EVB105" s="3"/>
      <c r="EVC105" s="3"/>
      <c r="EVD105" s="3"/>
      <c r="EVE105" s="3"/>
      <c r="EVF105" s="3"/>
      <c r="EVG105" s="3"/>
      <c r="EVH105" s="3"/>
      <c r="EVI105" s="3"/>
      <c r="EVJ105" s="3"/>
      <c r="EVK105" s="3"/>
      <c r="EVL105" s="3"/>
      <c r="EVM105" s="3"/>
      <c r="EVN105" s="3"/>
      <c r="EVO105" s="3"/>
      <c r="EVP105" s="3"/>
      <c r="EVQ105" s="3"/>
      <c r="EVR105" s="3"/>
      <c r="EVS105" s="3"/>
      <c r="EVT105" s="3"/>
      <c r="EVU105" s="3"/>
      <c r="EVV105" s="3"/>
      <c r="EVW105" s="3"/>
      <c r="EVX105" s="3"/>
      <c r="EVY105" s="3"/>
      <c r="EVZ105" s="3"/>
      <c r="EWA105" s="3"/>
      <c r="EWB105" s="3"/>
      <c r="EWC105" s="3"/>
      <c r="EWD105" s="3"/>
      <c r="EWE105" s="3"/>
      <c r="EWF105" s="3"/>
      <c r="EWG105" s="3"/>
      <c r="EWH105" s="3"/>
      <c r="EWI105" s="3"/>
      <c r="EWJ105" s="3"/>
      <c r="EWK105" s="3"/>
      <c r="EWL105" s="3"/>
      <c r="EWM105" s="3"/>
      <c r="EWN105" s="3"/>
      <c r="EWO105" s="3"/>
      <c r="EWP105" s="3"/>
      <c r="EWQ105" s="3"/>
      <c r="EWR105" s="3"/>
      <c r="EWS105" s="3"/>
      <c r="EWT105" s="3"/>
      <c r="EWU105" s="3"/>
      <c r="EWV105" s="3"/>
      <c r="EWW105" s="3"/>
      <c r="EWX105" s="3"/>
      <c r="EWY105" s="3"/>
      <c r="EWZ105" s="3"/>
      <c r="EXA105" s="3"/>
      <c r="EXB105" s="3"/>
      <c r="EXC105" s="3"/>
      <c r="EXD105" s="3"/>
      <c r="EXE105" s="3"/>
      <c r="EXF105" s="3"/>
      <c r="EXG105" s="3"/>
      <c r="EXH105" s="3"/>
      <c r="EXI105" s="3"/>
      <c r="EXJ105" s="3"/>
      <c r="EXK105" s="3"/>
      <c r="EXL105" s="3"/>
      <c r="EXM105" s="3"/>
      <c r="EXN105" s="3"/>
      <c r="EXO105" s="3"/>
      <c r="EXP105" s="3"/>
      <c r="EXQ105" s="3"/>
      <c r="EXR105" s="3"/>
      <c r="EXS105" s="3"/>
      <c r="EXT105" s="3"/>
      <c r="EXU105" s="3"/>
      <c r="EXV105" s="3"/>
      <c r="EXW105" s="3"/>
      <c r="EXX105" s="3"/>
      <c r="EXY105" s="3"/>
      <c r="EXZ105" s="3"/>
      <c r="EYA105" s="3"/>
      <c r="EYB105" s="3"/>
      <c r="EYC105" s="3"/>
      <c r="EYD105" s="3"/>
      <c r="EYE105" s="3"/>
      <c r="EYF105" s="3"/>
      <c r="EYG105" s="3"/>
      <c r="EYH105" s="3"/>
      <c r="EYI105" s="3"/>
      <c r="EYJ105" s="3"/>
      <c r="EYK105" s="3"/>
      <c r="EYL105" s="3"/>
      <c r="EYM105" s="3"/>
      <c r="EYN105" s="3"/>
      <c r="EYO105" s="3"/>
      <c r="EYP105" s="3"/>
      <c r="EYQ105" s="3"/>
      <c r="EYR105" s="3"/>
      <c r="EYS105" s="3"/>
      <c r="EYT105" s="3"/>
      <c r="EYU105" s="3"/>
      <c r="EYV105" s="3"/>
      <c r="EYW105" s="3"/>
      <c r="EYX105" s="3"/>
      <c r="EYY105" s="3"/>
      <c r="EYZ105" s="3"/>
      <c r="EZA105" s="3"/>
      <c r="EZB105" s="3"/>
      <c r="EZC105" s="3"/>
      <c r="EZD105" s="3"/>
      <c r="EZE105" s="3"/>
      <c r="EZF105" s="3"/>
      <c r="EZG105" s="3"/>
      <c r="EZH105" s="3"/>
      <c r="EZI105" s="3"/>
      <c r="EZJ105" s="3"/>
      <c r="EZK105" s="3"/>
      <c r="EZL105" s="3"/>
      <c r="EZM105" s="3"/>
      <c r="EZN105" s="3"/>
      <c r="EZO105" s="3"/>
      <c r="EZP105" s="3"/>
      <c r="EZQ105" s="3"/>
      <c r="EZR105" s="3"/>
      <c r="EZS105" s="3"/>
      <c r="EZT105" s="3"/>
      <c r="EZU105" s="3"/>
      <c r="EZV105" s="3"/>
      <c r="EZW105" s="3"/>
      <c r="EZX105" s="3"/>
      <c r="EZY105" s="3"/>
      <c r="EZZ105" s="3"/>
      <c r="FAA105" s="3"/>
      <c r="FAB105" s="3"/>
      <c r="FAC105" s="3"/>
      <c r="FAD105" s="3"/>
      <c r="FAE105" s="3"/>
      <c r="FAF105" s="3"/>
      <c r="FAG105" s="3"/>
      <c r="FAH105" s="3"/>
      <c r="FAI105" s="3"/>
      <c r="FAJ105" s="3"/>
      <c r="FAK105" s="3"/>
      <c r="FAL105" s="3"/>
      <c r="FAM105" s="3"/>
      <c r="FAN105" s="3"/>
      <c r="FAO105" s="3"/>
      <c r="FAP105" s="3"/>
      <c r="FAQ105" s="3"/>
      <c r="FAR105" s="3"/>
      <c r="FAS105" s="3"/>
      <c r="FAT105" s="3"/>
      <c r="FAU105" s="3"/>
      <c r="FAV105" s="3"/>
      <c r="FAW105" s="3"/>
      <c r="FAX105" s="3"/>
      <c r="FAY105" s="3"/>
      <c r="FAZ105" s="3"/>
      <c r="FBA105" s="3"/>
      <c r="FBB105" s="3"/>
      <c r="FBC105" s="3"/>
      <c r="FBD105" s="3"/>
      <c r="FBE105" s="3"/>
      <c r="FBF105" s="3"/>
      <c r="FBG105" s="3"/>
      <c r="FBH105" s="3"/>
      <c r="FBI105" s="3"/>
      <c r="FBJ105" s="3"/>
      <c r="FBK105" s="3"/>
      <c r="FBL105" s="3"/>
      <c r="FBM105" s="3"/>
      <c r="FBN105" s="3"/>
      <c r="FBO105" s="3"/>
      <c r="FBP105" s="3"/>
      <c r="FBQ105" s="3"/>
      <c r="FBR105" s="3"/>
      <c r="FBS105" s="3"/>
      <c r="FBT105" s="3"/>
      <c r="FBU105" s="3"/>
      <c r="FBV105" s="3"/>
      <c r="FBW105" s="3"/>
      <c r="FBX105" s="3"/>
      <c r="FBY105" s="3"/>
      <c r="FBZ105" s="3"/>
      <c r="FCA105" s="3"/>
      <c r="FCB105" s="3"/>
      <c r="FCC105" s="3"/>
      <c r="FCD105" s="3"/>
      <c r="FCE105" s="3"/>
      <c r="FCF105" s="3"/>
      <c r="FCG105" s="3"/>
      <c r="FCH105" s="3"/>
      <c r="FCI105" s="3"/>
      <c r="FCJ105" s="3"/>
      <c r="FCK105" s="3"/>
      <c r="FCL105" s="3"/>
      <c r="FCM105" s="3"/>
      <c r="FCN105" s="3"/>
      <c r="FCO105" s="3"/>
      <c r="FCP105" s="3"/>
      <c r="FCQ105" s="3"/>
      <c r="FCR105" s="3"/>
      <c r="FCS105" s="3"/>
      <c r="FCT105" s="3"/>
      <c r="FCU105" s="3"/>
      <c r="FCV105" s="3"/>
      <c r="FCW105" s="3"/>
      <c r="FCX105" s="3"/>
      <c r="FCY105" s="3"/>
      <c r="FCZ105" s="3"/>
      <c r="FDA105" s="3"/>
      <c r="FDB105" s="3"/>
      <c r="FDC105" s="3"/>
      <c r="FDD105" s="3"/>
      <c r="FDE105" s="3"/>
      <c r="FDF105" s="3"/>
      <c r="FDG105" s="3"/>
      <c r="FDH105" s="3"/>
      <c r="FDI105" s="3"/>
      <c r="FDJ105" s="3"/>
      <c r="FDK105" s="3"/>
      <c r="FDL105" s="3"/>
      <c r="FDM105" s="3"/>
      <c r="FDN105" s="3"/>
      <c r="FDO105" s="3"/>
      <c r="FDP105" s="3"/>
      <c r="FDQ105" s="3"/>
      <c r="FDR105" s="3"/>
      <c r="FDS105" s="3"/>
      <c r="FDT105" s="3"/>
      <c r="FDU105" s="3"/>
      <c r="FDV105" s="3"/>
      <c r="FDW105" s="3"/>
      <c r="FDX105" s="3"/>
      <c r="FDY105" s="3"/>
      <c r="FDZ105" s="3"/>
      <c r="FEA105" s="3"/>
      <c r="FEB105" s="3"/>
      <c r="FEC105" s="3"/>
      <c r="FED105" s="3"/>
      <c r="FEE105" s="3"/>
      <c r="FEF105" s="3"/>
      <c r="FEG105" s="3"/>
      <c r="FEH105" s="3"/>
      <c r="FEI105" s="3"/>
      <c r="FEJ105" s="3"/>
      <c r="FEK105" s="3"/>
      <c r="FEL105" s="3"/>
      <c r="FEM105" s="3"/>
      <c r="FEN105" s="3"/>
      <c r="FEO105" s="3"/>
      <c r="FEP105" s="3"/>
      <c r="FEQ105" s="3"/>
      <c r="FER105" s="3"/>
      <c r="FES105" s="3"/>
      <c r="FET105" s="3"/>
      <c r="FEU105" s="3"/>
      <c r="FEV105" s="3"/>
      <c r="FEW105" s="3"/>
      <c r="FEX105" s="3"/>
      <c r="FEY105" s="3"/>
      <c r="FEZ105" s="3"/>
      <c r="FFA105" s="3"/>
      <c r="FFB105" s="3"/>
      <c r="FFC105" s="3"/>
      <c r="FFD105" s="3"/>
      <c r="FFE105" s="3"/>
      <c r="FFF105" s="3"/>
      <c r="FFG105" s="3"/>
      <c r="FFH105" s="3"/>
      <c r="FFI105" s="3"/>
      <c r="FFJ105" s="3"/>
      <c r="FFK105" s="3"/>
      <c r="FFL105" s="3"/>
      <c r="FFM105" s="3"/>
      <c r="FFN105" s="3"/>
      <c r="FFO105" s="3"/>
      <c r="FFP105" s="3"/>
      <c r="FFQ105" s="3"/>
      <c r="FFR105" s="3"/>
      <c r="FFS105" s="3"/>
      <c r="FFT105" s="3"/>
      <c r="FFU105" s="3"/>
      <c r="FFV105" s="3"/>
      <c r="FFW105" s="3"/>
      <c r="FFX105" s="3"/>
      <c r="FFY105" s="3"/>
      <c r="FFZ105" s="3"/>
      <c r="FGA105" s="3"/>
      <c r="FGB105" s="3"/>
      <c r="FGC105" s="3"/>
      <c r="FGD105" s="3"/>
      <c r="FGE105" s="3"/>
      <c r="FGF105" s="3"/>
      <c r="FGG105" s="3"/>
      <c r="FGH105" s="3"/>
      <c r="FGI105" s="3"/>
      <c r="FGJ105" s="3"/>
      <c r="FGK105" s="3"/>
      <c r="FGL105" s="3"/>
      <c r="FGM105" s="3"/>
      <c r="FGN105" s="3"/>
      <c r="FGO105" s="3"/>
      <c r="FGP105" s="3"/>
      <c r="FGQ105" s="3"/>
      <c r="FGR105" s="3"/>
      <c r="FGS105" s="3"/>
      <c r="FGT105" s="3"/>
      <c r="FGU105" s="3"/>
      <c r="FGV105" s="3"/>
      <c r="FGW105" s="3"/>
      <c r="FGX105" s="3"/>
      <c r="FGY105" s="3"/>
      <c r="FGZ105" s="3"/>
      <c r="FHA105" s="3"/>
      <c r="FHB105" s="3"/>
      <c r="FHC105" s="3"/>
      <c r="FHD105" s="3"/>
      <c r="FHE105" s="3"/>
      <c r="FHF105" s="3"/>
      <c r="FHG105" s="3"/>
      <c r="FHH105" s="3"/>
      <c r="FHI105" s="3"/>
      <c r="FHJ105" s="3"/>
      <c r="FHK105" s="3"/>
      <c r="FHL105" s="3"/>
      <c r="FHM105" s="3"/>
      <c r="FHN105" s="3"/>
      <c r="FHO105" s="3"/>
      <c r="FHP105" s="3"/>
      <c r="FHQ105" s="3"/>
      <c r="FHR105" s="3"/>
      <c r="FHS105" s="3"/>
      <c r="FHT105" s="3"/>
      <c r="FHU105" s="3"/>
      <c r="FHV105" s="3"/>
      <c r="FHW105" s="3"/>
      <c r="FHX105" s="3"/>
      <c r="FHY105" s="3"/>
      <c r="FHZ105" s="3"/>
      <c r="FIA105" s="3"/>
      <c r="FIB105" s="3"/>
      <c r="FIC105" s="3"/>
      <c r="FID105" s="3"/>
      <c r="FIE105" s="3"/>
      <c r="FIF105" s="3"/>
      <c r="FIG105" s="3"/>
      <c r="FIH105" s="3"/>
      <c r="FII105" s="3"/>
      <c r="FIJ105" s="3"/>
      <c r="FIK105" s="3"/>
      <c r="FIL105" s="3"/>
      <c r="FIM105" s="3"/>
      <c r="FIN105" s="3"/>
      <c r="FIO105" s="3"/>
      <c r="FIP105" s="3"/>
      <c r="FIQ105" s="3"/>
      <c r="FIR105" s="3"/>
      <c r="FIS105" s="3"/>
      <c r="FIT105" s="3"/>
      <c r="FIU105" s="3"/>
      <c r="FIV105" s="3"/>
      <c r="FIW105" s="3"/>
      <c r="FIX105" s="3"/>
      <c r="FIY105" s="3"/>
      <c r="FIZ105" s="3"/>
      <c r="FJA105" s="3"/>
      <c r="FJB105" s="3"/>
      <c r="FJC105" s="3"/>
      <c r="FJD105" s="3"/>
      <c r="FJE105" s="3"/>
      <c r="FJF105" s="3"/>
      <c r="FJG105" s="3"/>
      <c r="FJH105" s="3"/>
      <c r="FJI105" s="3"/>
      <c r="FJJ105" s="3"/>
      <c r="FJK105" s="3"/>
      <c r="FJL105" s="3"/>
      <c r="FJM105" s="3"/>
      <c r="FJN105" s="3"/>
      <c r="FJO105" s="3"/>
      <c r="FJP105" s="3"/>
      <c r="FJQ105" s="3"/>
      <c r="FJR105" s="3"/>
      <c r="FJS105" s="3"/>
      <c r="FJT105" s="3"/>
      <c r="FJU105" s="3"/>
      <c r="FJV105" s="3"/>
      <c r="FJW105" s="3"/>
      <c r="FJX105" s="3"/>
      <c r="FJY105" s="3"/>
      <c r="FJZ105" s="3"/>
      <c r="FKA105" s="3"/>
      <c r="FKB105" s="3"/>
      <c r="FKC105" s="3"/>
      <c r="FKD105" s="3"/>
      <c r="FKE105" s="3"/>
      <c r="FKF105" s="3"/>
      <c r="FKG105" s="3"/>
      <c r="FKH105" s="3"/>
      <c r="FKI105" s="3"/>
      <c r="FKJ105" s="3"/>
      <c r="FKK105" s="3"/>
      <c r="FKL105" s="3"/>
      <c r="FKM105" s="3"/>
      <c r="FKN105" s="3"/>
      <c r="FKO105" s="3"/>
      <c r="FKP105" s="3"/>
      <c r="FKQ105" s="3"/>
      <c r="FKR105" s="3"/>
      <c r="FKS105" s="3"/>
      <c r="FKT105" s="3"/>
      <c r="FKU105" s="3"/>
      <c r="FKV105" s="3"/>
      <c r="FKW105" s="3"/>
      <c r="FKX105" s="3"/>
      <c r="FKY105" s="3"/>
      <c r="FKZ105" s="3"/>
      <c r="FLA105" s="3"/>
      <c r="FLB105" s="3"/>
      <c r="FLC105" s="3"/>
      <c r="FLD105" s="3"/>
      <c r="FLE105" s="3"/>
      <c r="FLF105" s="3"/>
      <c r="FLG105" s="3"/>
      <c r="FLH105" s="3"/>
      <c r="FLI105" s="3"/>
      <c r="FLJ105" s="3"/>
      <c r="FLK105" s="3"/>
      <c r="FLL105" s="3"/>
      <c r="FLM105" s="3"/>
      <c r="FLN105" s="3"/>
      <c r="FLO105" s="3"/>
      <c r="FLP105" s="3"/>
      <c r="FLQ105" s="3"/>
      <c r="FLR105" s="3"/>
      <c r="FLS105" s="3"/>
      <c r="FLT105" s="3"/>
      <c r="FLU105" s="3"/>
      <c r="FLV105" s="3"/>
      <c r="FLW105" s="3"/>
      <c r="FLX105" s="3"/>
      <c r="FLY105" s="3"/>
      <c r="FLZ105" s="3"/>
      <c r="FMA105" s="3"/>
      <c r="FMB105" s="3"/>
      <c r="FMC105" s="3"/>
      <c r="FMD105" s="3"/>
      <c r="FME105" s="3"/>
      <c r="FMF105" s="3"/>
      <c r="FMG105" s="3"/>
      <c r="FMH105" s="3"/>
      <c r="FMI105" s="3"/>
      <c r="FMJ105" s="3"/>
      <c r="FMK105" s="3"/>
      <c r="FML105" s="3"/>
      <c r="FMM105" s="3"/>
      <c r="FMN105" s="3"/>
      <c r="FMO105" s="3"/>
      <c r="FMP105" s="3"/>
      <c r="FMQ105" s="3"/>
      <c r="FMR105" s="3"/>
      <c r="FMS105" s="3"/>
      <c r="FMT105" s="3"/>
      <c r="FMU105" s="3"/>
      <c r="FMV105" s="3"/>
      <c r="FMW105" s="3"/>
      <c r="FMX105" s="3"/>
      <c r="FMY105" s="3"/>
      <c r="FMZ105" s="3"/>
      <c r="FNA105" s="3"/>
      <c r="FNB105" s="3"/>
      <c r="FNC105" s="3"/>
      <c r="FND105" s="3"/>
      <c r="FNE105" s="3"/>
      <c r="FNF105" s="3"/>
      <c r="FNG105" s="3"/>
      <c r="FNH105" s="3"/>
      <c r="FNI105" s="3"/>
      <c r="FNJ105" s="3"/>
      <c r="FNK105" s="3"/>
      <c r="FNL105" s="3"/>
      <c r="FNM105" s="3"/>
      <c r="FNN105" s="3"/>
      <c r="FNO105" s="3"/>
      <c r="FNP105" s="3"/>
      <c r="FNQ105" s="3"/>
      <c r="FNR105" s="3"/>
      <c r="FNS105" s="3"/>
      <c r="FNT105" s="3"/>
      <c r="FNU105" s="3"/>
      <c r="FNV105" s="3"/>
      <c r="FNW105" s="3"/>
      <c r="FNX105" s="3"/>
      <c r="FNY105" s="3"/>
      <c r="FNZ105" s="3"/>
      <c r="FOA105" s="3"/>
      <c r="FOB105" s="3"/>
      <c r="FOC105" s="3"/>
      <c r="FOD105" s="3"/>
      <c r="FOE105" s="3"/>
      <c r="FOF105" s="3"/>
      <c r="FOG105" s="3"/>
      <c r="FOH105" s="3"/>
      <c r="FOI105" s="3"/>
      <c r="FOJ105" s="3"/>
      <c r="FOK105" s="3"/>
      <c r="FOL105" s="3"/>
      <c r="FOM105" s="3"/>
      <c r="FON105" s="3"/>
      <c r="FOO105" s="3"/>
      <c r="FOP105" s="3"/>
      <c r="FOQ105" s="3"/>
      <c r="FOR105" s="3"/>
      <c r="FOS105" s="3"/>
      <c r="FOT105" s="3"/>
      <c r="FOU105" s="3"/>
      <c r="FOV105" s="3"/>
      <c r="FOW105" s="3"/>
      <c r="FOX105" s="3"/>
      <c r="FOY105" s="3"/>
      <c r="FOZ105" s="3"/>
      <c r="FPA105" s="3"/>
      <c r="FPB105" s="3"/>
      <c r="FPC105" s="3"/>
      <c r="FPD105" s="3"/>
      <c r="FPE105" s="3"/>
      <c r="FPF105" s="3"/>
      <c r="FPG105" s="3"/>
      <c r="FPH105" s="3"/>
      <c r="FPI105" s="3"/>
      <c r="FPJ105" s="3"/>
      <c r="FPK105" s="3"/>
      <c r="FPL105" s="3"/>
      <c r="FPM105" s="3"/>
      <c r="FPN105" s="3"/>
      <c r="FPO105" s="3"/>
      <c r="FPP105" s="3"/>
      <c r="FPQ105" s="3"/>
      <c r="FPR105" s="3"/>
      <c r="FPS105" s="3"/>
      <c r="FPT105" s="3"/>
      <c r="FPU105" s="3"/>
      <c r="FPV105" s="3"/>
      <c r="FPW105" s="3"/>
      <c r="FPX105" s="3"/>
      <c r="FPY105" s="3"/>
      <c r="FPZ105" s="3"/>
      <c r="FQA105" s="3"/>
      <c r="FQB105" s="3"/>
      <c r="FQC105" s="3"/>
      <c r="FQD105" s="3"/>
      <c r="FQE105" s="3"/>
      <c r="FQF105" s="3"/>
      <c r="FQG105" s="3"/>
      <c r="FQH105" s="3"/>
      <c r="FQI105" s="3"/>
      <c r="FQJ105" s="3"/>
      <c r="FQK105" s="3"/>
      <c r="FQL105" s="3"/>
      <c r="FQM105" s="3"/>
      <c r="FQN105" s="3"/>
      <c r="FQO105" s="3"/>
      <c r="FQP105" s="3"/>
      <c r="FQQ105" s="3"/>
      <c r="FQR105" s="3"/>
      <c r="FQS105" s="3"/>
      <c r="FQT105" s="3"/>
      <c r="FQU105" s="3"/>
      <c r="FQV105" s="3"/>
      <c r="FQW105" s="3"/>
      <c r="FQX105" s="3"/>
      <c r="FQY105" s="3"/>
      <c r="FQZ105" s="3"/>
      <c r="FRA105" s="3"/>
      <c r="FRB105" s="3"/>
      <c r="FRC105" s="3"/>
      <c r="FRD105" s="3"/>
      <c r="FRE105" s="3"/>
      <c r="FRF105" s="3"/>
      <c r="FRG105" s="3"/>
      <c r="FRH105" s="3"/>
      <c r="FRI105" s="3"/>
      <c r="FRJ105" s="3"/>
      <c r="FRK105" s="3"/>
      <c r="FRL105" s="3"/>
      <c r="FRM105" s="3"/>
      <c r="FRN105" s="3"/>
      <c r="FRO105" s="3"/>
      <c r="FRP105" s="3"/>
      <c r="FRQ105" s="3"/>
      <c r="FRR105" s="3"/>
      <c r="FRS105" s="3"/>
      <c r="FRT105" s="3"/>
      <c r="FRU105" s="3"/>
      <c r="FRV105" s="3"/>
      <c r="FRW105" s="3"/>
      <c r="FRX105" s="3"/>
      <c r="FRY105" s="3"/>
      <c r="FRZ105" s="3"/>
      <c r="FSA105" s="3"/>
      <c r="FSB105" s="3"/>
      <c r="FSC105" s="3"/>
      <c r="FSD105" s="3"/>
      <c r="FSE105" s="3"/>
      <c r="FSF105" s="3"/>
      <c r="FSG105" s="3"/>
      <c r="FSH105" s="3"/>
      <c r="FSI105" s="3"/>
      <c r="FSJ105" s="3"/>
      <c r="FSK105" s="3"/>
      <c r="FSL105" s="3"/>
      <c r="FSM105" s="3"/>
      <c r="FSN105" s="3"/>
      <c r="FSO105" s="3"/>
      <c r="FSP105" s="3"/>
      <c r="FSQ105" s="3"/>
      <c r="FSR105" s="3"/>
      <c r="FSS105" s="3"/>
      <c r="FST105" s="3"/>
      <c r="FSU105" s="3"/>
      <c r="FSV105" s="3"/>
      <c r="FSW105" s="3"/>
      <c r="FSX105" s="3"/>
      <c r="FSY105" s="3"/>
      <c r="FSZ105" s="3"/>
      <c r="FTA105" s="3"/>
      <c r="FTB105" s="3"/>
      <c r="FTC105" s="3"/>
      <c r="FTD105" s="3"/>
      <c r="FTE105" s="3"/>
      <c r="FTF105" s="3"/>
      <c r="FTG105" s="3"/>
      <c r="FTH105" s="3"/>
      <c r="FTI105" s="3"/>
      <c r="FTJ105" s="3"/>
      <c r="FTK105" s="3"/>
      <c r="FTL105" s="3"/>
      <c r="FTM105" s="3"/>
      <c r="FTN105" s="3"/>
      <c r="FTO105" s="3"/>
      <c r="FTP105" s="3"/>
      <c r="FTQ105" s="3"/>
      <c r="FTR105" s="3"/>
      <c r="FTS105" s="3"/>
      <c r="FTT105" s="3"/>
      <c r="FTU105" s="3"/>
      <c r="FTV105" s="3"/>
      <c r="FTW105" s="3"/>
      <c r="FTX105" s="3"/>
      <c r="FTY105" s="3"/>
      <c r="FTZ105" s="3"/>
      <c r="FUA105" s="3"/>
      <c r="FUB105" s="3"/>
      <c r="FUC105" s="3"/>
      <c r="FUD105" s="3"/>
      <c r="FUE105" s="3"/>
      <c r="FUF105" s="3"/>
      <c r="FUG105" s="3"/>
      <c r="FUH105" s="3"/>
      <c r="FUI105" s="3"/>
      <c r="FUJ105" s="3"/>
      <c r="FUK105" s="3"/>
      <c r="FUL105" s="3"/>
      <c r="FUM105" s="3"/>
      <c r="FUN105" s="3"/>
      <c r="FUO105" s="3"/>
      <c r="FUP105" s="3"/>
      <c r="FUQ105" s="3"/>
      <c r="FUR105" s="3"/>
      <c r="FUS105" s="3"/>
      <c r="FUT105" s="3"/>
      <c r="FUU105" s="3"/>
      <c r="FUV105" s="3"/>
      <c r="FUW105" s="3"/>
      <c r="FUX105" s="3"/>
      <c r="FUY105" s="3"/>
      <c r="FUZ105" s="3"/>
      <c r="FVA105" s="3"/>
      <c r="FVB105" s="3"/>
      <c r="FVC105" s="3"/>
      <c r="FVD105" s="3"/>
      <c r="FVE105" s="3"/>
      <c r="FVF105" s="3"/>
      <c r="FVG105" s="3"/>
      <c r="FVH105" s="3"/>
      <c r="FVI105" s="3"/>
      <c r="FVJ105" s="3"/>
      <c r="FVK105" s="3"/>
      <c r="FVL105" s="3"/>
      <c r="FVM105" s="3"/>
      <c r="FVN105" s="3"/>
      <c r="FVO105" s="3"/>
      <c r="FVP105" s="3"/>
      <c r="FVQ105" s="3"/>
      <c r="FVR105" s="3"/>
      <c r="FVS105" s="3"/>
      <c r="FVT105" s="3"/>
      <c r="FVU105" s="3"/>
      <c r="FVV105" s="3"/>
      <c r="FVW105" s="3"/>
      <c r="FVX105" s="3"/>
      <c r="FVY105" s="3"/>
      <c r="FVZ105" s="3"/>
      <c r="FWA105" s="3"/>
      <c r="FWB105" s="3"/>
      <c r="FWC105" s="3"/>
      <c r="FWD105" s="3"/>
      <c r="FWE105" s="3"/>
      <c r="FWF105" s="3"/>
      <c r="FWG105" s="3"/>
      <c r="FWH105" s="3"/>
      <c r="FWI105" s="3"/>
      <c r="FWJ105" s="3"/>
      <c r="FWK105" s="3"/>
      <c r="FWL105" s="3"/>
      <c r="FWM105" s="3"/>
      <c r="FWN105" s="3"/>
      <c r="FWO105" s="3"/>
      <c r="FWP105" s="3"/>
      <c r="FWQ105" s="3"/>
      <c r="FWR105" s="3"/>
      <c r="FWS105" s="3"/>
      <c r="FWT105" s="3"/>
      <c r="FWU105" s="3"/>
      <c r="FWV105" s="3"/>
      <c r="FWW105" s="3"/>
      <c r="FWX105" s="3"/>
      <c r="FWY105" s="3"/>
      <c r="FWZ105" s="3"/>
      <c r="FXA105" s="3"/>
      <c r="FXB105" s="3"/>
      <c r="FXC105" s="3"/>
      <c r="FXD105" s="3"/>
      <c r="FXE105" s="3"/>
      <c r="FXF105" s="3"/>
      <c r="FXG105" s="3"/>
      <c r="FXH105" s="3"/>
      <c r="FXI105" s="3"/>
      <c r="FXJ105" s="3"/>
      <c r="FXK105" s="3"/>
      <c r="FXL105" s="3"/>
      <c r="FXM105" s="3"/>
      <c r="FXN105" s="3"/>
      <c r="FXO105" s="3"/>
      <c r="FXP105" s="3"/>
      <c r="FXQ105" s="3"/>
      <c r="FXR105" s="3"/>
      <c r="FXS105" s="3"/>
      <c r="FXT105" s="3"/>
      <c r="FXU105" s="3"/>
      <c r="FXV105" s="3"/>
      <c r="FXW105" s="3"/>
      <c r="FXX105" s="3"/>
      <c r="FXY105" s="3"/>
      <c r="FXZ105" s="3"/>
      <c r="FYA105" s="3"/>
      <c r="FYB105" s="3"/>
      <c r="FYC105" s="3"/>
      <c r="FYD105" s="3"/>
      <c r="FYE105" s="3"/>
      <c r="FYF105" s="3"/>
      <c r="FYG105" s="3"/>
      <c r="FYH105" s="3"/>
      <c r="FYI105" s="3"/>
      <c r="FYJ105" s="3"/>
      <c r="FYK105" s="3"/>
      <c r="FYL105" s="3"/>
      <c r="FYM105" s="3"/>
      <c r="FYN105" s="3"/>
      <c r="FYO105" s="3"/>
      <c r="FYP105" s="3"/>
      <c r="FYQ105" s="3"/>
      <c r="FYR105" s="3"/>
      <c r="FYS105" s="3"/>
      <c r="FYT105" s="3"/>
      <c r="FYU105" s="3"/>
      <c r="FYV105" s="3"/>
      <c r="FYW105" s="3"/>
      <c r="FYX105" s="3"/>
      <c r="FYY105" s="3"/>
      <c r="FYZ105" s="3"/>
      <c r="FZA105" s="3"/>
      <c r="FZB105" s="3"/>
      <c r="FZC105" s="3"/>
      <c r="FZD105" s="3"/>
      <c r="FZE105" s="3"/>
      <c r="FZF105" s="3"/>
      <c r="FZG105" s="3"/>
      <c r="FZH105" s="3"/>
      <c r="FZI105" s="3"/>
      <c r="FZJ105" s="3"/>
      <c r="FZK105" s="3"/>
      <c r="FZL105" s="3"/>
      <c r="FZM105" s="3"/>
      <c r="FZN105" s="3"/>
      <c r="FZO105" s="3"/>
      <c r="FZP105" s="3"/>
      <c r="FZQ105" s="3"/>
      <c r="FZR105" s="3"/>
      <c r="FZS105" s="3"/>
      <c r="FZT105" s="3"/>
      <c r="FZU105" s="3"/>
      <c r="FZV105" s="3"/>
      <c r="FZW105" s="3"/>
      <c r="FZX105" s="3"/>
      <c r="FZY105" s="3"/>
      <c r="FZZ105" s="3"/>
      <c r="GAA105" s="3"/>
      <c r="GAB105" s="3"/>
      <c r="GAC105" s="3"/>
      <c r="GAD105" s="3"/>
      <c r="GAE105" s="3"/>
      <c r="GAF105" s="3"/>
      <c r="GAG105" s="3"/>
      <c r="GAH105" s="3"/>
      <c r="GAI105" s="3"/>
      <c r="GAJ105" s="3"/>
      <c r="GAK105" s="3"/>
      <c r="GAL105" s="3"/>
      <c r="GAM105" s="3"/>
      <c r="GAN105" s="3"/>
      <c r="GAO105" s="3"/>
      <c r="GAP105" s="3"/>
      <c r="GAQ105" s="3"/>
      <c r="GAR105" s="3"/>
      <c r="GAS105" s="3"/>
      <c r="GAT105" s="3"/>
      <c r="GAU105" s="3"/>
      <c r="GAV105" s="3"/>
      <c r="GAW105" s="3"/>
      <c r="GAX105" s="3"/>
      <c r="GAY105" s="3"/>
      <c r="GAZ105" s="3"/>
      <c r="GBA105" s="3"/>
      <c r="GBB105" s="3"/>
      <c r="GBC105" s="3"/>
      <c r="GBD105" s="3"/>
      <c r="GBE105" s="3"/>
      <c r="GBF105" s="3"/>
      <c r="GBG105" s="3"/>
      <c r="GBH105" s="3"/>
      <c r="GBI105" s="3"/>
      <c r="GBJ105" s="3"/>
      <c r="GBK105" s="3"/>
      <c r="GBL105" s="3"/>
      <c r="GBM105" s="3"/>
      <c r="GBN105" s="3"/>
      <c r="GBO105" s="3"/>
      <c r="GBP105" s="3"/>
      <c r="GBQ105" s="3"/>
      <c r="GBR105" s="3"/>
      <c r="GBS105" s="3"/>
      <c r="GBT105" s="3"/>
      <c r="GBU105" s="3"/>
      <c r="GBV105" s="3"/>
      <c r="GBW105" s="3"/>
      <c r="GBX105" s="3"/>
      <c r="GBY105" s="3"/>
      <c r="GBZ105" s="3"/>
      <c r="GCA105" s="3"/>
      <c r="GCB105" s="3"/>
      <c r="GCC105" s="3"/>
      <c r="GCD105" s="3"/>
      <c r="GCE105" s="3"/>
      <c r="GCF105" s="3"/>
      <c r="GCG105" s="3"/>
      <c r="GCH105" s="3"/>
      <c r="GCI105" s="3"/>
      <c r="GCJ105" s="3"/>
      <c r="GCK105" s="3"/>
      <c r="GCL105" s="3"/>
      <c r="GCM105" s="3"/>
      <c r="GCN105" s="3"/>
      <c r="GCO105" s="3"/>
      <c r="GCP105" s="3"/>
      <c r="GCQ105" s="3"/>
      <c r="GCR105" s="3"/>
      <c r="GCS105" s="3"/>
      <c r="GCT105" s="3"/>
      <c r="GCU105" s="3"/>
      <c r="GCV105" s="3"/>
      <c r="GCW105" s="3"/>
      <c r="GCX105" s="3"/>
      <c r="GCY105" s="3"/>
      <c r="GCZ105" s="3"/>
      <c r="GDA105" s="3"/>
      <c r="GDB105" s="3"/>
      <c r="GDC105" s="3"/>
      <c r="GDD105" s="3"/>
      <c r="GDE105" s="3"/>
      <c r="GDF105" s="3"/>
      <c r="GDG105" s="3"/>
      <c r="GDH105" s="3"/>
      <c r="GDI105" s="3"/>
      <c r="GDJ105" s="3"/>
      <c r="GDK105" s="3"/>
      <c r="GDL105" s="3"/>
      <c r="GDM105" s="3"/>
      <c r="GDN105" s="3"/>
      <c r="GDO105" s="3"/>
      <c r="GDP105" s="3"/>
      <c r="GDQ105" s="3"/>
      <c r="GDR105" s="3"/>
      <c r="GDS105" s="3"/>
      <c r="GDT105" s="3"/>
      <c r="GDU105" s="3"/>
      <c r="GDV105" s="3"/>
      <c r="GDW105" s="3"/>
      <c r="GDX105" s="3"/>
      <c r="GDY105" s="3"/>
      <c r="GDZ105" s="3"/>
      <c r="GEA105" s="3"/>
      <c r="GEB105" s="3"/>
      <c r="GEC105" s="3"/>
      <c r="GED105" s="3"/>
      <c r="GEE105" s="3"/>
      <c r="GEF105" s="3"/>
      <c r="GEG105" s="3"/>
      <c r="GEH105" s="3"/>
      <c r="GEI105" s="3"/>
      <c r="GEJ105" s="3"/>
      <c r="GEK105" s="3"/>
      <c r="GEL105" s="3"/>
      <c r="GEM105" s="3"/>
      <c r="GEN105" s="3"/>
      <c r="GEO105" s="3"/>
      <c r="GEP105" s="3"/>
      <c r="GEQ105" s="3"/>
      <c r="GER105" s="3"/>
      <c r="GES105" s="3"/>
      <c r="GET105" s="3"/>
      <c r="GEU105" s="3"/>
      <c r="GEV105" s="3"/>
      <c r="GEW105" s="3"/>
      <c r="GEX105" s="3"/>
      <c r="GEY105" s="3"/>
      <c r="GEZ105" s="3"/>
      <c r="GFA105" s="3"/>
      <c r="GFB105" s="3"/>
      <c r="GFC105" s="3"/>
      <c r="GFD105" s="3"/>
      <c r="GFE105" s="3"/>
      <c r="GFF105" s="3"/>
      <c r="GFG105" s="3"/>
      <c r="GFH105" s="3"/>
      <c r="GFI105" s="3"/>
      <c r="GFJ105" s="3"/>
      <c r="GFK105" s="3"/>
      <c r="GFL105" s="3"/>
      <c r="GFM105" s="3"/>
      <c r="GFN105" s="3"/>
      <c r="GFO105" s="3"/>
      <c r="GFP105" s="3"/>
      <c r="GFQ105" s="3"/>
      <c r="GFR105" s="3"/>
      <c r="GFS105" s="3"/>
      <c r="GFT105" s="3"/>
      <c r="GFU105" s="3"/>
      <c r="GFV105" s="3"/>
      <c r="GFW105" s="3"/>
      <c r="GFX105" s="3"/>
      <c r="GFY105" s="3"/>
      <c r="GFZ105" s="3"/>
      <c r="GGA105" s="3"/>
      <c r="GGB105" s="3"/>
      <c r="GGC105" s="3"/>
      <c r="GGD105" s="3"/>
      <c r="GGE105" s="3"/>
      <c r="GGF105" s="3"/>
      <c r="GGG105" s="3"/>
      <c r="GGH105" s="3"/>
      <c r="GGI105" s="3"/>
      <c r="GGJ105" s="3"/>
      <c r="GGK105" s="3"/>
      <c r="GGL105" s="3"/>
      <c r="GGM105" s="3"/>
      <c r="GGN105" s="3"/>
      <c r="GGO105" s="3"/>
      <c r="GGP105" s="3"/>
      <c r="GGQ105" s="3"/>
      <c r="GGR105" s="3"/>
      <c r="GGS105" s="3"/>
      <c r="GGT105" s="3"/>
      <c r="GGU105" s="3"/>
      <c r="GGV105" s="3"/>
      <c r="GGW105" s="3"/>
      <c r="GGX105" s="3"/>
      <c r="GGY105" s="3"/>
      <c r="GGZ105" s="3"/>
      <c r="GHA105" s="3"/>
      <c r="GHB105" s="3"/>
      <c r="GHC105" s="3"/>
      <c r="GHD105" s="3"/>
      <c r="GHE105" s="3"/>
      <c r="GHF105" s="3"/>
      <c r="GHG105" s="3"/>
      <c r="GHH105" s="3"/>
      <c r="GHI105" s="3"/>
      <c r="GHJ105" s="3"/>
      <c r="GHK105" s="3"/>
      <c r="GHL105" s="3"/>
      <c r="GHM105" s="3"/>
      <c r="GHN105" s="3"/>
      <c r="GHO105" s="3"/>
      <c r="GHP105" s="3"/>
      <c r="GHQ105" s="3"/>
      <c r="GHR105" s="3"/>
      <c r="GHS105" s="3"/>
      <c r="GHT105" s="3"/>
      <c r="GHU105" s="3"/>
      <c r="GHV105" s="3"/>
      <c r="GHW105" s="3"/>
      <c r="GHX105" s="3"/>
      <c r="GHY105" s="3"/>
      <c r="GHZ105" s="3"/>
      <c r="GIA105" s="3"/>
      <c r="GIB105" s="3"/>
      <c r="GIC105" s="3"/>
      <c r="GID105" s="3"/>
      <c r="GIE105" s="3"/>
      <c r="GIF105" s="3"/>
      <c r="GIG105" s="3"/>
      <c r="GIH105" s="3"/>
      <c r="GII105" s="3"/>
      <c r="GIJ105" s="3"/>
      <c r="GIK105" s="3"/>
      <c r="GIL105" s="3"/>
      <c r="GIM105" s="3"/>
      <c r="GIN105" s="3"/>
      <c r="GIO105" s="3"/>
      <c r="GIP105" s="3"/>
      <c r="GIQ105" s="3"/>
      <c r="GIR105" s="3"/>
      <c r="GIS105" s="3"/>
      <c r="GIT105" s="3"/>
      <c r="GIU105" s="3"/>
      <c r="GIV105" s="3"/>
      <c r="GIW105" s="3"/>
      <c r="GIX105" s="3"/>
      <c r="GIY105" s="3"/>
      <c r="GIZ105" s="3"/>
      <c r="GJA105" s="3"/>
      <c r="GJB105" s="3"/>
      <c r="GJC105" s="3"/>
      <c r="GJD105" s="3"/>
      <c r="GJE105" s="3"/>
      <c r="GJF105" s="3"/>
      <c r="GJG105" s="3"/>
      <c r="GJH105" s="3"/>
      <c r="GJI105" s="3"/>
      <c r="GJJ105" s="3"/>
      <c r="GJK105" s="3"/>
      <c r="GJL105" s="3"/>
      <c r="GJM105" s="3"/>
      <c r="GJN105" s="3"/>
      <c r="GJO105" s="3"/>
      <c r="GJP105" s="3"/>
      <c r="GJQ105" s="3"/>
      <c r="GJR105" s="3"/>
      <c r="GJS105" s="3"/>
      <c r="GJT105" s="3"/>
      <c r="GJU105" s="3"/>
      <c r="GJV105" s="3"/>
      <c r="GJW105" s="3"/>
      <c r="GJX105" s="3"/>
      <c r="GJY105" s="3"/>
      <c r="GJZ105" s="3"/>
      <c r="GKA105" s="3"/>
      <c r="GKB105" s="3"/>
      <c r="GKC105" s="3"/>
      <c r="GKD105" s="3"/>
      <c r="GKE105" s="3"/>
      <c r="GKF105" s="3"/>
      <c r="GKG105" s="3"/>
      <c r="GKH105" s="3"/>
      <c r="GKI105" s="3"/>
      <c r="GKJ105" s="3"/>
      <c r="GKK105" s="3"/>
      <c r="GKL105" s="3"/>
      <c r="GKM105" s="3"/>
      <c r="GKN105" s="3"/>
      <c r="GKO105" s="3"/>
      <c r="GKP105" s="3"/>
      <c r="GKQ105" s="3"/>
      <c r="GKR105" s="3"/>
      <c r="GKS105" s="3"/>
      <c r="GKT105" s="3"/>
      <c r="GKU105" s="3"/>
      <c r="GKV105" s="3"/>
      <c r="GKW105" s="3"/>
      <c r="GKX105" s="3"/>
      <c r="GKY105" s="3"/>
      <c r="GKZ105" s="3"/>
      <c r="GLA105" s="3"/>
      <c r="GLB105" s="3"/>
      <c r="GLC105" s="3"/>
      <c r="GLD105" s="3"/>
      <c r="GLE105" s="3"/>
      <c r="GLF105" s="3"/>
      <c r="GLG105" s="3"/>
      <c r="GLH105" s="3"/>
      <c r="GLI105" s="3"/>
      <c r="GLJ105" s="3"/>
      <c r="GLK105" s="3"/>
      <c r="GLL105" s="3"/>
      <c r="GLM105" s="3"/>
      <c r="GLN105" s="3"/>
      <c r="GLO105" s="3"/>
      <c r="GLP105" s="3"/>
      <c r="GLQ105" s="3"/>
      <c r="GLR105" s="3"/>
      <c r="GLS105" s="3"/>
      <c r="GLT105" s="3"/>
      <c r="GLU105" s="3"/>
      <c r="GLV105" s="3"/>
      <c r="GLW105" s="3"/>
      <c r="GLX105" s="3"/>
      <c r="GLY105" s="3"/>
      <c r="GLZ105" s="3"/>
      <c r="GMA105" s="3"/>
      <c r="GMB105" s="3"/>
      <c r="GMC105" s="3"/>
      <c r="GMD105" s="3"/>
      <c r="GME105" s="3"/>
      <c r="GMF105" s="3"/>
      <c r="GMG105" s="3"/>
      <c r="GMH105" s="3"/>
      <c r="GMI105" s="3"/>
      <c r="GMJ105" s="3"/>
      <c r="GMK105" s="3"/>
      <c r="GML105" s="3"/>
      <c r="GMM105" s="3"/>
      <c r="GMN105" s="3"/>
      <c r="GMO105" s="3"/>
      <c r="GMP105" s="3"/>
      <c r="GMQ105" s="3"/>
      <c r="GMR105" s="3"/>
      <c r="GMS105" s="3"/>
      <c r="GMT105" s="3"/>
      <c r="GMU105" s="3"/>
      <c r="GMV105" s="3"/>
      <c r="GMW105" s="3"/>
      <c r="GMX105" s="3"/>
      <c r="GMY105" s="3"/>
      <c r="GMZ105" s="3"/>
      <c r="GNA105" s="3"/>
      <c r="GNB105" s="3"/>
      <c r="GNC105" s="3"/>
      <c r="GND105" s="3"/>
      <c r="GNE105" s="3"/>
      <c r="GNF105" s="3"/>
      <c r="GNG105" s="3"/>
      <c r="GNH105" s="3"/>
      <c r="GNI105" s="3"/>
      <c r="GNJ105" s="3"/>
      <c r="GNK105" s="3"/>
      <c r="GNL105" s="3"/>
      <c r="GNM105" s="3"/>
      <c r="GNN105" s="3"/>
      <c r="GNO105" s="3"/>
      <c r="GNP105" s="3"/>
      <c r="GNQ105" s="3"/>
      <c r="GNR105" s="3"/>
      <c r="GNS105" s="3"/>
      <c r="GNT105" s="3"/>
      <c r="GNU105" s="3"/>
      <c r="GNV105" s="3"/>
      <c r="GNW105" s="3"/>
      <c r="GNX105" s="3"/>
      <c r="GNY105" s="3"/>
      <c r="GNZ105" s="3"/>
      <c r="GOA105" s="3"/>
      <c r="GOB105" s="3"/>
      <c r="GOC105" s="3"/>
      <c r="GOD105" s="3"/>
      <c r="GOE105" s="3"/>
      <c r="GOF105" s="3"/>
      <c r="GOG105" s="3"/>
      <c r="GOH105" s="3"/>
      <c r="GOI105" s="3"/>
      <c r="GOJ105" s="3"/>
      <c r="GOK105" s="3"/>
      <c r="GOL105" s="3"/>
      <c r="GOM105" s="3"/>
      <c r="GON105" s="3"/>
      <c r="GOO105" s="3"/>
      <c r="GOP105" s="3"/>
      <c r="GOQ105" s="3"/>
      <c r="GOR105" s="3"/>
      <c r="GOS105" s="3"/>
      <c r="GOT105" s="3"/>
      <c r="GOU105" s="3"/>
      <c r="GOV105" s="3"/>
      <c r="GOW105" s="3"/>
      <c r="GOX105" s="3"/>
      <c r="GOY105" s="3"/>
      <c r="GOZ105" s="3"/>
      <c r="GPA105" s="3"/>
      <c r="GPB105" s="3"/>
      <c r="GPC105" s="3"/>
      <c r="GPD105" s="3"/>
      <c r="GPE105" s="3"/>
      <c r="GPF105" s="3"/>
      <c r="GPG105" s="3"/>
      <c r="GPH105" s="3"/>
      <c r="GPI105" s="3"/>
      <c r="GPJ105" s="3"/>
      <c r="GPK105" s="3"/>
      <c r="GPL105" s="3"/>
      <c r="GPM105" s="3"/>
      <c r="GPN105" s="3"/>
      <c r="GPO105" s="3"/>
      <c r="GPP105" s="3"/>
      <c r="GPQ105" s="3"/>
      <c r="GPR105" s="3"/>
      <c r="GPS105" s="3"/>
      <c r="GPT105" s="3"/>
      <c r="GPU105" s="3"/>
      <c r="GPV105" s="3"/>
      <c r="GPW105" s="3"/>
      <c r="GPX105" s="3"/>
      <c r="GPY105" s="3"/>
      <c r="GPZ105" s="3"/>
      <c r="GQA105" s="3"/>
      <c r="GQB105" s="3"/>
      <c r="GQC105" s="3"/>
      <c r="GQD105" s="3"/>
      <c r="GQE105" s="3"/>
      <c r="GQF105" s="3"/>
      <c r="GQG105" s="3"/>
      <c r="GQH105" s="3"/>
      <c r="GQI105" s="3"/>
      <c r="GQJ105" s="3"/>
      <c r="GQK105" s="3"/>
      <c r="GQL105" s="3"/>
      <c r="GQM105" s="3"/>
      <c r="GQN105" s="3"/>
      <c r="GQO105" s="3"/>
      <c r="GQP105" s="3"/>
      <c r="GQQ105" s="3"/>
      <c r="GQR105" s="3"/>
      <c r="GQS105" s="3"/>
      <c r="GQT105" s="3"/>
      <c r="GQU105" s="3"/>
      <c r="GQV105" s="3"/>
      <c r="GQW105" s="3"/>
      <c r="GQX105" s="3"/>
      <c r="GQY105" s="3"/>
      <c r="GQZ105" s="3"/>
      <c r="GRA105" s="3"/>
      <c r="GRB105" s="3"/>
      <c r="GRC105" s="3"/>
      <c r="GRD105" s="3"/>
      <c r="GRE105" s="3"/>
      <c r="GRF105" s="3"/>
      <c r="GRG105" s="3"/>
      <c r="GRH105" s="3"/>
      <c r="GRI105" s="3"/>
      <c r="GRJ105" s="3"/>
      <c r="GRK105" s="3"/>
      <c r="GRL105" s="3"/>
      <c r="GRM105" s="3"/>
      <c r="GRN105" s="3"/>
      <c r="GRO105" s="3"/>
      <c r="GRP105" s="3"/>
      <c r="GRQ105" s="3"/>
      <c r="GRR105" s="3"/>
      <c r="GRS105" s="3"/>
      <c r="GRT105" s="3"/>
      <c r="GRU105" s="3"/>
      <c r="GRV105" s="3"/>
      <c r="GRW105" s="3"/>
      <c r="GRX105" s="3"/>
      <c r="GRY105" s="3"/>
      <c r="GRZ105" s="3"/>
      <c r="GSA105" s="3"/>
      <c r="GSB105" s="3"/>
      <c r="GSC105" s="3"/>
      <c r="GSD105" s="3"/>
      <c r="GSE105" s="3"/>
      <c r="GSF105" s="3"/>
      <c r="GSG105" s="3"/>
      <c r="GSH105" s="3"/>
      <c r="GSI105" s="3"/>
      <c r="GSJ105" s="3"/>
      <c r="GSK105" s="3"/>
      <c r="GSL105" s="3"/>
      <c r="GSM105" s="3"/>
      <c r="GSN105" s="3"/>
      <c r="GSO105" s="3"/>
      <c r="GSP105" s="3"/>
      <c r="GSQ105" s="3"/>
      <c r="GSR105" s="3"/>
      <c r="GSS105" s="3"/>
      <c r="GST105" s="3"/>
      <c r="GSU105" s="3"/>
      <c r="GSV105" s="3"/>
      <c r="GSW105" s="3"/>
      <c r="GSX105" s="3"/>
      <c r="GSY105" s="3"/>
      <c r="GSZ105" s="3"/>
      <c r="GTA105" s="3"/>
      <c r="GTB105" s="3"/>
      <c r="GTC105" s="3"/>
      <c r="GTD105" s="3"/>
      <c r="GTE105" s="3"/>
      <c r="GTF105" s="3"/>
      <c r="GTG105" s="3"/>
      <c r="GTH105" s="3"/>
      <c r="GTI105" s="3"/>
      <c r="GTJ105" s="3"/>
      <c r="GTK105" s="3"/>
      <c r="GTL105" s="3"/>
      <c r="GTM105" s="3"/>
      <c r="GTN105" s="3"/>
      <c r="GTO105" s="3"/>
      <c r="GTP105" s="3"/>
      <c r="GTQ105" s="3"/>
      <c r="GTR105" s="3"/>
      <c r="GTS105" s="3"/>
      <c r="GTT105" s="3"/>
      <c r="GTU105" s="3"/>
      <c r="GTV105" s="3"/>
      <c r="GTW105" s="3"/>
      <c r="GTX105" s="3"/>
      <c r="GTY105" s="3"/>
      <c r="GTZ105" s="3"/>
      <c r="GUA105" s="3"/>
      <c r="GUB105" s="3"/>
      <c r="GUC105" s="3"/>
      <c r="GUD105" s="3"/>
      <c r="GUE105" s="3"/>
      <c r="GUF105" s="3"/>
      <c r="GUG105" s="3"/>
      <c r="GUH105" s="3"/>
      <c r="GUI105" s="3"/>
      <c r="GUJ105" s="3"/>
      <c r="GUK105" s="3"/>
      <c r="GUL105" s="3"/>
      <c r="GUM105" s="3"/>
      <c r="GUN105" s="3"/>
      <c r="GUO105" s="3"/>
      <c r="GUP105" s="3"/>
      <c r="GUQ105" s="3"/>
      <c r="GUR105" s="3"/>
      <c r="GUS105" s="3"/>
      <c r="GUT105" s="3"/>
      <c r="GUU105" s="3"/>
      <c r="GUV105" s="3"/>
      <c r="GUW105" s="3"/>
      <c r="GUX105" s="3"/>
      <c r="GUY105" s="3"/>
      <c r="GUZ105" s="3"/>
      <c r="GVA105" s="3"/>
      <c r="GVB105" s="3"/>
      <c r="GVC105" s="3"/>
      <c r="GVD105" s="3"/>
      <c r="GVE105" s="3"/>
      <c r="GVF105" s="3"/>
      <c r="GVG105" s="3"/>
      <c r="GVH105" s="3"/>
      <c r="GVI105" s="3"/>
      <c r="GVJ105" s="3"/>
      <c r="GVK105" s="3"/>
      <c r="GVL105" s="3"/>
      <c r="GVM105" s="3"/>
      <c r="GVN105" s="3"/>
      <c r="GVO105" s="3"/>
      <c r="GVP105" s="3"/>
      <c r="GVQ105" s="3"/>
      <c r="GVR105" s="3"/>
      <c r="GVS105" s="3"/>
      <c r="GVT105" s="3"/>
      <c r="GVU105" s="3"/>
      <c r="GVV105" s="3"/>
      <c r="GVW105" s="3"/>
      <c r="GVX105" s="3"/>
      <c r="GVY105" s="3"/>
      <c r="GVZ105" s="3"/>
      <c r="GWA105" s="3"/>
      <c r="GWB105" s="3"/>
      <c r="GWC105" s="3"/>
      <c r="GWD105" s="3"/>
      <c r="GWE105" s="3"/>
      <c r="GWF105" s="3"/>
      <c r="GWG105" s="3"/>
      <c r="GWH105" s="3"/>
      <c r="GWI105" s="3"/>
      <c r="GWJ105" s="3"/>
      <c r="GWK105" s="3"/>
      <c r="GWL105" s="3"/>
      <c r="GWM105" s="3"/>
      <c r="GWN105" s="3"/>
      <c r="GWO105" s="3"/>
      <c r="GWP105" s="3"/>
      <c r="GWQ105" s="3"/>
      <c r="GWR105" s="3"/>
      <c r="GWS105" s="3"/>
      <c r="GWT105" s="3"/>
      <c r="GWU105" s="3"/>
      <c r="GWV105" s="3"/>
      <c r="GWW105" s="3"/>
      <c r="GWX105" s="3"/>
      <c r="GWY105" s="3"/>
      <c r="GWZ105" s="3"/>
      <c r="GXA105" s="3"/>
      <c r="GXB105" s="3"/>
      <c r="GXC105" s="3"/>
      <c r="GXD105" s="3"/>
      <c r="GXE105" s="3"/>
      <c r="GXF105" s="3"/>
      <c r="GXG105" s="3"/>
      <c r="GXH105" s="3"/>
      <c r="GXI105" s="3"/>
      <c r="GXJ105" s="3"/>
      <c r="GXK105" s="3"/>
      <c r="GXL105" s="3"/>
      <c r="GXM105" s="3"/>
      <c r="GXN105" s="3"/>
      <c r="GXO105" s="3"/>
      <c r="GXP105" s="3"/>
      <c r="GXQ105" s="3"/>
      <c r="GXR105" s="3"/>
      <c r="GXS105" s="3"/>
      <c r="GXT105" s="3"/>
      <c r="GXU105" s="3"/>
      <c r="GXV105" s="3"/>
      <c r="GXW105" s="3"/>
      <c r="GXX105" s="3"/>
      <c r="GXY105" s="3"/>
      <c r="GXZ105" s="3"/>
      <c r="GYA105" s="3"/>
      <c r="GYB105" s="3"/>
      <c r="GYC105" s="3"/>
      <c r="GYD105" s="3"/>
      <c r="GYE105" s="3"/>
      <c r="GYF105" s="3"/>
      <c r="GYG105" s="3"/>
      <c r="GYH105" s="3"/>
      <c r="GYI105" s="3"/>
      <c r="GYJ105" s="3"/>
      <c r="GYK105" s="3"/>
      <c r="GYL105" s="3"/>
      <c r="GYM105" s="3"/>
      <c r="GYN105" s="3"/>
      <c r="GYO105" s="3"/>
      <c r="GYP105" s="3"/>
      <c r="GYQ105" s="3"/>
      <c r="GYR105" s="3"/>
      <c r="GYS105" s="3"/>
      <c r="GYT105" s="3"/>
      <c r="GYU105" s="3"/>
      <c r="GYV105" s="3"/>
      <c r="GYW105" s="3"/>
      <c r="GYX105" s="3"/>
      <c r="GYY105" s="3"/>
      <c r="GYZ105" s="3"/>
      <c r="GZA105" s="3"/>
      <c r="GZB105" s="3"/>
      <c r="GZC105" s="3"/>
      <c r="GZD105" s="3"/>
      <c r="GZE105" s="3"/>
      <c r="GZF105" s="3"/>
      <c r="GZG105" s="3"/>
      <c r="GZH105" s="3"/>
      <c r="GZI105" s="3"/>
      <c r="GZJ105" s="3"/>
      <c r="GZK105" s="3"/>
      <c r="GZL105" s="3"/>
      <c r="GZM105" s="3"/>
      <c r="GZN105" s="3"/>
      <c r="GZO105" s="3"/>
      <c r="GZP105" s="3"/>
      <c r="GZQ105" s="3"/>
      <c r="GZR105" s="3"/>
      <c r="GZS105" s="3"/>
      <c r="GZT105" s="3"/>
      <c r="GZU105" s="3"/>
      <c r="GZV105" s="3"/>
      <c r="GZW105" s="3"/>
      <c r="GZX105" s="3"/>
      <c r="GZY105" s="3"/>
      <c r="GZZ105" s="3"/>
      <c r="HAA105" s="3"/>
      <c r="HAB105" s="3"/>
      <c r="HAC105" s="3"/>
      <c r="HAD105" s="3"/>
      <c r="HAE105" s="3"/>
      <c r="HAF105" s="3"/>
      <c r="HAG105" s="3"/>
      <c r="HAH105" s="3"/>
      <c r="HAI105" s="3"/>
      <c r="HAJ105" s="3"/>
      <c r="HAK105" s="3"/>
      <c r="HAL105" s="3"/>
      <c r="HAM105" s="3"/>
      <c r="HAN105" s="3"/>
      <c r="HAO105" s="3"/>
      <c r="HAP105" s="3"/>
      <c r="HAQ105" s="3"/>
      <c r="HAR105" s="3"/>
      <c r="HAS105" s="3"/>
      <c r="HAT105" s="3"/>
      <c r="HAU105" s="3"/>
      <c r="HAV105" s="3"/>
      <c r="HAW105" s="3"/>
      <c r="HAX105" s="3"/>
      <c r="HAY105" s="3"/>
      <c r="HAZ105" s="3"/>
      <c r="HBA105" s="3"/>
      <c r="HBB105" s="3"/>
      <c r="HBC105" s="3"/>
      <c r="HBD105" s="3"/>
      <c r="HBE105" s="3"/>
      <c r="HBF105" s="3"/>
      <c r="HBG105" s="3"/>
      <c r="HBH105" s="3"/>
      <c r="HBI105" s="3"/>
      <c r="HBJ105" s="3"/>
      <c r="HBK105" s="3"/>
      <c r="HBL105" s="3"/>
      <c r="HBM105" s="3"/>
      <c r="HBN105" s="3"/>
      <c r="HBO105" s="3"/>
      <c r="HBP105" s="3"/>
      <c r="HBQ105" s="3"/>
      <c r="HBR105" s="3"/>
      <c r="HBS105" s="3"/>
      <c r="HBT105" s="3"/>
      <c r="HBU105" s="3"/>
      <c r="HBV105" s="3"/>
      <c r="HBW105" s="3"/>
      <c r="HBX105" s="3"/>
      <c r="HBY105" s="3"/>
      <c r="HBZ105" s="3"/>
      <c r="HCA105" s="3"/>
      <c r="HCB105" s="3"/>
      <c r="HCC105" s="3"/>
      <c r="HCD105" s="3"/>
      <c r="HCE105" s="3"/>
      <c r="HCF105" s="3"/>
      <c r="HCG105" s="3"/>
      <c r="HCH105" s="3"/>
      <c r="HCI105" s="3"/>
      <c r="HCJ105" s="3"/>
      <c r="HCK105" s="3"/>
      <c r="HCL105" s="3"/>
      <c r="HCM105" s="3"/>
      <c r="HCN105" s="3"/>
      <c r="HCO105" s="3"/>
      <c r="HCP105" s="3"/>
      <c r="HCQ105" s="3"/>
      <c r="HCR105" s="3"/>
      <c r="HCS105" s="3"/>
      <c r="HCT105" s="3"/>
      <c r="HCU105" s="3"/>
      <c r="HCV105" s="3"/>
      <c r="HCW105" s="3"/>
      <c r="HCX105" s="3"/>
      <c r="HCY105" s="3"/>
      <c r="HCZ105" s="3"/>
      <c r="HDA105" s="3"/>
      <c r="HDB105" s="3"/>
      <c r="HDC105" s="3"/>
      <c r="HDD105" s="3"/>
      <c r="HDE105" s="3"/>
      <c r="HDF105" s="3"/>
      <c r="HDG105" s="3"/>
      <c r="HDH105" s="3"/>
      <c r="HDI105" s="3"/>
      <c r="HDJ105" s="3"/>
      <c r="HDK105" s="3"/>
      <c r="HDL105" s="3"/>
      <c r="HDM105" s="3"/>
      <c r="HDN105" s="3"/>
      <c r="HDO105" s="3"/>
      <c r="HDP105" s="3"/>
      <c r="HDQ105" s="3"/>
      <c r="HDR105" s="3"/>
      <c r="HDS105" s="3"/>
      <c r="HDT105" s="3"/>
      <c r="HDU105" s="3"/>
      <c r="HDV105" s="3"/>
      <c r="HDW105" s="3"/>
      <c r="HDX105" s="3"/>
      <c r="HDY105" s="3"/>
      <c r="HDZ105" s="3"/>
      <c r="HEA105" s="3"/>
      <c r="HEB105" s="3"/>
      <c r="HEC105" s="3"/>
      <c r="HED105" s="3"/>
      <c r="HEE105" s="3"/>
      <c r="HEF105" s="3"/>
      <c r="HEG105" s="3"/>
      <c r="HEH105" s="3"/>
      <c r="HEI105" s="3"/>
      <c r="HEJ105" s="3"/>
      <c r="HEK105" s="3"/>
      <c r="HEL105" s="3"/>
      <c r="HEM105" s="3"/>
      <c r="HEN105" s="3"/>
      <c r="HEO105" s="3"/>
      <c r="HEP105" s="3"/>
      <c r="HEQ105" s="3"/>
      <c r="HER105" s="3"/>
      <c r="HES105" s="3"/>
      <c r="HET105" s="3"/>
      <c r="HEU105" s="3"/>
      <c r="HEV105" s="3"/>
      <c r="HEW105" s="3"/>
      <c r="HEX105" s="3"/>
      <c r="HEY105" s="3"/>
      <c r="HEZ105" s="3"/>
      <c r="HFA105" s="3"/>
      <c r="HFB105" s="3"/>
      <c r="HFC105" s="3"/>
      <c r="HFD105" s="3"/>
      <c r="HFE105" s="3"/>
      <c r="HFF105" s="3"/>
      <c r="HFG105" s="3"/>
      <c r="HFH105" s="3"/>
      <c r="HFI105" s="3"/>
      <c r="HFJ105" s="3"/>
      <c r="HFK105" s="3"/>
      <c r="HFL105" s="3"/>
      <c r="HFM105" s="3"/>
      <c r="HFN105" s="3"/>
      <c r="HFO105" s="3"/>
      <c r="HFP105" s="3"/>
      <c r="HFQ105" s="3"/>
      <c r="HFR105" s="3"/>
      <c r="HFS105" s="3"/>
      <c r="HFT105" s="3"/>
      <c r="HFU105" s="3"/>
      <c r="HFV105" s="3"/>
      <c r="HFW105" s="3"/>
      <c r="HFX105" s="3"/>
      <c r="HFY105" s="3"/>
      <c r="HFZ105" s="3"/>
      <c r="HGA105" s="3"/>
      <c r="HGB105" s="3"/>
      <c r="HGC105" s="3"/>
      <c r="HGD105" s="3"/>
      <c r="HGE105" s="3"/>
      <c r="HGF105" s="3"/>
      <c r="HGG105" s="3"/>
      <c r="HGH105" s="3"/>
      <c r="HGI105" s="3"/>
      <c r="HGJ105" s="3"/>
      <c r="HGK105" s="3"/>
      <c r="HGL105" s="3"/>
      <c r="HGM105" s="3"/>
      <c r="HGN105" s="3"/>
      <c r="HGO105" s="3"/>
      <c r="HGP105" s="3"/>
      <c r="HGQ105" s="3"/>
      <c r="HGR105" s="3"/>
      <c r="HGS105" s="3"/>
      <c r="HGT105" s="3"/>
      <c r="HGU105" s="3"/>
      <c r="HGV105" s="3"/>
      <c r="HGW105" s="3"/>
      <c r="HGX105" s="3"/>
      <c r="HGY105" s="3"/>
      <c r="HGZ105" s="3"/>
      <c r="HHA105" s="3"/>
      <c r="HHB105" s="3"/>
      <c r="HHC105" s="3"/>
      <c r="HHD105" s="3"/>
      <c r="HHE105" s="3"/>
      <c r="HHF105" s="3"/>
      <c r="HHG105" s="3"/>
      <c r="HHH105" s="3"/>
      <c r="HHI105" s="3"/>
      <c r="HHJ105" s="3"/>
      <c r="HHK105" s="3"/>
      <c r="HHL105" s="3"/>
      <c r="HHM105" s="3"/>
      <c r="HHN105" s="3"/>
      <c r="HHO105" s="3"/>
      <c r="HHP105" s="3"/>
      <c r="HHQ105" s="3"/>
      <c r="HHR105" s="3"/>
      <c r="HHS105" s="3"/>
      <c r="HHT105" s="3"/>
      <c r="HHU105" s="3"/>
      <c r="HHV105" s="3"/>
      <c r="HHW105" s="3"/>
      <c r="HHX105" s="3"/>
      <c r="HHY105" s="3"/>
      <c r="HHZ105" s="3"/>
      <c r="HIA105" s="3"/>
      <c r="HIB105" s="3"/>
      <c r="HIC105" s="3"/>
      <c r="HID105" s="3"/>
      <c r="HIE105" s="3"/>
      <c r="HIF105" s="3"/>
      <c r="HIG105" s="3"/>
      <c r="HIH105" s="3"/>
      <c r="HII105" s="3"/>
      <c r="HIJ105" s="3"/>
      <c r="HIK105" s="3"/>
      <c r="HIL105" s="3"/>
      <c r="HIM105" s="3"/>
      <c r="HIN105" s="3"/>
      <c r="HIO105" s="3"/>
      <c r="HIP105" s="3"/>
      <c r="HIQ105" s="3"/>
      <c r="HIR105" s="3"/>
      <c r="HIS105" s="3"/>
      <c r="HIT105" s="3"/>
      <c r="HIU105" s="3"/>
      <c r="HIV105" s="3"/>
      <c r="HIW105" s="3"/>
      <c r="HIX105" s="3"/>
      <c r="HIY105" s="3"/>
      <c r="HIZ105" s="3"/>
      <c r="HJA105" s="3"/>
      <c r="HJB105" s="3"/>
      <c r="HJC105" s="3"/>
      <c r="HJD105" s="3"/>
      <c r="HJE105" s="3"/>
      <c r="HJF105" s="3"/>
      <c r="HJG105" s="3"/>
      <c r="HJH105" s="3"/>
      <c r="HJI105" s="3"/>
      <c r="HJJ105" s="3"/>
      <c r="HJK105" s="3"/>
      <c r="HJL105" s="3"/>
      <c r="HJM105" s="3"/>
      <c r="HJN105" s="3"/>
      <c r="HJO105" s="3"/>
      <c r="HJP105" s="3"/>
      <c r="HJQ105" s="3"/>
      <c r="HJR105" s="3"/>
      <c r="HJS105" s="3"/>
      <c r="HJT105" s="3"/>
      <c r="HJU105" s="3"/>
      <c r="HJV105" s="3"/>
      <c r="HJW105" s="3"/>
      <c r="HJX105" s="3"/>
      <c r="HJY105" s="3"/>
      <c r="HJZ105" s="3"/>
      <c r="HKA105" s="3"/>
      <c r="HKB105" s="3"/>
      <c r="HKC105" s="3"/>
      <c r="HKD105" s="3"/>
      <c r="HKE105" s="3"/>
      <c r="HKF105" s="3"/>
      <c r="HKG105" s="3"/>
      <c r="HKH105" s="3"/>
      <c r="HKI105" s="3"/>
      <c r="HKJ105" s="3"/>
      <c r="HKK105" s="3"/>
      <c r="HKL105" s="3"/>
      <c r="HKM105" s="3"/>
      <c r="HKN105" s="3"/>
      <c r="HKO105" s="3"/>
      <c r="HKP105" s="3"/>
      <c r="HKQ105" s="3"/>
      <c r="HKR105" s="3"/>
      <c r="HKS105" s="3"/>
      <c r="HKT105" s="3"/>
      <c r="HKU105" s="3"/>
      <c r="HKV105" s="3"/>
      <c r="HKW105" s="3"/>
      <c r="HKX105" s="3"/>
      <c r="HKY105" s="3"/>
      <c r="HKZ105" s="3"/>
      <c r="HLA105" s="3"/>
      <c r="HLB105" s="3"/>
      <c r="HLC105" s="3"/>
      <c r="HLD105" s="3"/>
      <c r="HLE105" s="3"/>
      <c r="HLF105" s="3"/>
      <c r="HLG105" s="3"/>
      <c r="HLH105" s="3"/>
      <c r="HLI105" s="3"/>
      <c r="HLJ105" s="3"/>
      <c r="HLK105" s="3"/>
      <c r="HLL105" s="3"/>
      <c r="HLM105" s="3"/>
      <c r="HLN105" s="3"/>
      <c r="HLO105" s="3"/>
      <c r="HLP105" s="3"/>
      <c r="HLQ105" s="3"/>
      <c r="HLR105" s="3"/>
      <c r="HLS105" s="3"/>
      <c r="HLT105" s="3"/>
      <c r="HLU105" s="3"/>
      <c r="HLV105" s="3"/>
      <c r="HLW105" s="3"/>
      <c r="HLX105" s="3"/>
      <c r="HLY105" s="3"/>
      <c r="HLZ105" s="3"/>
      <c r="HMA105" s="3"/>
      <c r="HMB105" s="3"/>
      <c r="HMC105" s="3"/>
      <c r="HMD105" s="3"/>
      <c r="HME105" s="3"/>
      <c r="HMF105" s="3"/>
      <c r="HMG105" s="3"/>
      <c r="HMH105" s="3"/>
      <c r="HMI105" s="3"/>
      <c r="HMJ105" s="3"/>
      <c r="HMK105" s="3"/>
      <c r="HML105" s="3"/>
      <c r="HMM105" s="3"/>
      <c r="HMN105" s="3"/>
      <c r="HMO105" s="3"/>
      <c r="HMP105" s="3"/>
      <c r="HMQ105" s="3"/>
      <c r="HMR105" s="3"/>
      <c r="HMS105" s="3"/>
      <c r="HMT105" s="3"/>
      <c r="HMU105" s="3"/>
      <c r="HMV105" s="3"/>
      <c r="HMW105" s="3"/>
      <c r="HMX105" s="3"/>
      <c r="HMY105" s="3"/>
      <c r="HMZ105" s="3"/>
      <c r="HNA105" s="3"/>
      <c r="HNB105" s="3"/>
      <c r="HNC105" s="3"/>
      <c r="HND105" s="3"/>
      <c r="HNE105" s="3"/>
      <c r="HNF105" s="3"/>
      <c r="HNG105" s="3"/>
      <c r="HNH105" s="3"/>
      <c r="HNI105" s="3"/>
      <c r="HNJ105" s="3"/>
      <c r="HNK105" s="3"/>
      <c r="HNL105" s="3"/>
      <c r="HNM105" s="3"/>
      <c r="HNN105" s="3"/>
      <c r="HNO105" s="3"/>
      <c r="HNP105" s="3"/>
      <c r="HNQ105" s="3"/>
      <c r="HNR105" s="3"/>
      <c r="HNS105" s="3"/>
      <c r="HNT105" s="3"/>
      <c r="HNU105" s="3"/>
      <c r="HNV105" s="3"/>
      <c r="HNW105" s="3"/>
      <c r="HNX105" s="3"/>
      <c r="HNY105" s="3"/>
      <c r="HNZ105" s="3"/>
      <c r="HOA105" s="3"/>
      <c r="HOB105" s="3"/>
      <c r="HOC105" s="3"/>
      <c r="HOD105" s="3"/>
      <c r="HOE105" s="3"/>
      <c r="HOF105" s="3"/>
      <c r="HOG105" s="3"/>
      <c r="HOH105" s="3"/>
      <c r="HOI105" s="3"/>
      <c r="HOJ105" s="3"/>
      <c r="HOK105" s="3"/>
      <c r="HOL105" s="3"/>
      <c r="HOM105" s="3"/>
      <c r="HON105" s="3"/>
      <c r="HOO105" s="3"/>
      <c r="HOP105" s="3"/>
      <c r="HOQ105" s="3"/>
      <c r="HOR105" s="3"/>
      <c r="HOS105" s="3"/>
      <c r="HOT105" s="3"/>
      <c r="HOU105" s="3"/>
      <c r="HOV105" s="3"/>
      <c r="HOW105" s="3"/>
      <c r="HOX105" s="3"/>
      <c r="HOY105" s="3"/>
      <c r="HOZ105" s="3"/>
      <c r="HPA105" s="3"/>
      <c r="HPB105" s="3"/>
      <c r="HPC105" s="3"/>
      <c r="HPD105" s="3"/>
      <c r="HPE105" s="3"/>
      <c r="HPF105" s="3"/>
      <c r="HPG105" s="3"/>
      <c r="HPH105" s="3"/>
      <c r="HPI105" s="3"/>
      <c r="HPJ105" s="3"/>
      <c r="HPK105" s="3"/>
      <c r="HPL105" s="3"/>
      <c r="HPM105" s="3"/>
      <c r="HPN105" s="3"/>
      <c r="HPO105" s="3"/>
      <c r="HPP105" s="3"/>
      <c r="HPQ105" s="3"/>
      <c r="HPR105" s="3"/>
      <c r="HPS105" s="3"/>
      <c r="HPT105" s="3"/>
      <c r="HPU105" s="3"/>
      <c r="HPV105" s="3"/>
      <c r="HPW105" s="3"/>
      <c r="HPX105" s="3"/>
      <c r="HPY105" s="3"/>
      <c r="HPZ105" s="3"/>
      <c r="HQA105" s="3"/>
      <c r="HQB105" s="3"/>
      <c r="HQC105" s="3"/>
      <c r="HQD105" s="3"/>
      <c r="HQE105" s="3"/>
      <c r="HQF105" s="3"/>
      <c r="HQG105" s="3"/>
      <c r="HQH105" s="3"/>
      <c r="HQI105" s="3"/>
      <c r="HQJ105" s="3"/>
      <c r="HQK105" s="3"/>
      <c r="HQL105" s="3"/>
      <c r="HQM105" s="3"/>
      <c r="HQN105" s="3"/>
      <c r="HQO105" s="3"/>
      <c r="HQP105" s="3"/>
      <c r="HQQ105" s="3"/>
      <c r="HQR105" s="3"/>
      <c r="HQS105" s="3"/>
      <c r="HQT105" s="3"/>
      <c r="HQU105" s="3"/>
      <c r="HQV105" s="3"/>
      <c r="HQW105" s="3"/>
      <c r="HQX105" s="3"/>
      <c r="HQY105" s="3"/>
      <c r="HQZ105" s="3"/>
      <c r="HRA105" s="3"/>
      <c r="HRB105" s="3"/>
      <c r="HRC105" s="3"/>
      <c r="HRD105" s="3"/>
      <c r="HRE105" s="3"/>
      <c r="HRF105" s="3"/>
      <c r="HRG105" s="3"/>
      <c r="HRH105" s="3"/>
      <c r="HRI105" s="3"/>
      <c r="HRJ105" s="3"/>
      <c r="HRK105" s="3"/>
      <c r="HRL105" s="3"/>
      <c r="HRM105" s="3"/>
      <c r="HRN105" s="3"/>
      <c r="HRO105" s="3"/>
      <c r="HRP105" s="3"/>
      <c r="HRQ105" s="3"/>
      <c r="HRR105" s="3"/>
      <c r="HRS105" s="3"/>
      <c r="HRT105" s="3"/>
      <c r="HRU105" s="3"/>
      <c r="HRV105" s="3"/>
      <c r="HRW105" s="3"/>
      <c r="HRX105" s="3"/>
      <c r="HRY105" s="3"/>
      <c r="HRZ105" s="3"/>
      <c r="HSA105" s="3"/>
      <c r="HSB105" s="3"/>
      <c r="HSC105" s="3"/>
      <c r="HSD105" s="3"/>
      <c r="HSE105" s="3"/>
      <c r="HSF105" s="3"/>
      <c r="HSG105" s="3"/>
      <c r="HSH105" s="3"/>
      <c r="HSI105" s="3"/>
      <c r="HSJ105" s="3"/>
      <c r="HSK105" s="3"/>
      <c r="HSL105" s="3"/>
      <c r="HSM105" s="3"/>
      <c r="HSN105" s="3"/>
      <c r="HSO105" s="3"/>
      <c r="HSP105" s="3"/>
      <c r="HSQ105" s="3"/>
      <c r="HSR105" s="3"/>
      <c r="HSS105" s="3"/>
      <c r="HST105" s="3"/>
      <c r="HSU105" s="3"/>
      <c r="HSV105" s="3"/>
      <c r="HSW105" s="3"/>
      <c r="HSX105" s="3"/>
      <c r="HSY105" s="3"/>
      <c r="HSZ105" s="3"/>
      <c r="HTA105" s="3"/>
      <c r="HTB105" s="3"/>
      <c r="HTC105" s="3"/>
      <c r="HTD105" s="3"/>
      <c r="HTE105" s="3"/>
      <c r="HTF105" s="3"/>
      <c r="HTG105" s="3"/>
      <c r="HTH105" s="3"/>
      <c r="HTI105" s="3"/>
      <c r="HTJ105" s="3"/>
      <c r="HTK105" s="3"/>
      <c r="HTL105" s="3"/>
      <c r="HTM105" s="3"/>
      <c r="HTN105" s="3"/>
      <c r="HTO105" s="3"/>
      <c r="HTP105" s="3"/>
      <c r="HTQ105" s="3"/>
      <c r="HTR105" s="3"/>
      <c r="HTS105" s="3"/>
      <c r="HTT105" s="3"/>
      <c r="HTU105" s="3"/>
      <c r="HTV105" s="3"/>
      <c r="HTW105" s="3"/>
      <c r="HTX105" s="3"/>
      <c r="HTY105" s="3"/>
      <c r="HTZ105" s="3"/>
      <c r="HUA105" s="3"/>
      <c r="HUB105" s="3"/>
      <c r="HUC105" s="3"/>
      <c r="HUD105" s="3"/>
      <c r="HUE105" s="3"/>
      <c r="HUF105" s="3"/>
      <c r="HUG105" s="3"/>
      <c r="HUH105" s="3"/>
      <c r="HUI105" s="3"/>
      <c r="HUJ105" s="3"/>
      <c r="HUK105" s="3"/>
      <c r="HUL105" s="3"/>
      <c r="HUM105" s="3"/>
      <c r="HUN105" s="3"/>
      <c r="HUO105" s="3"/>
      <c r="HUP105" s="3"/>
      <c r="HUQ105" s="3"/>
      <c r="HUR105" s="3"/>
      <c r="HUS105" s="3"/>
      <c r="HUT105" s="3"/>
      <c r="HUU105" s="3"/>
      <c r="HUV105" s="3"/>
      <c r="HUW105" s="3"/>
      <c r="HUX105" s="3"/>
      <c r="HUY105" s="3"/>
      <c r="HUZ105" s="3"/>
      <c r="HVA105" s="3"/>
      <c r="HVB105" s="3"/>
      <c r="HVC105" s="3"/>
      <c r="HVD105" s="3"/>
      <c r="HVE105" s="3"/>
      <c r="HVF105" s="3"/>
      <c r="HVG105" s="3"/>
      <c r="HVH105" s="3"/>
      <c r="HVI105" s="3"/>
      <c r="HVJ105" s="3"/>
      <c r="HVK105" s="3"/>
      <c r="HVL105" s="3"/>
      <c r="HVM105" s="3"/>
      <c r="HVN105" s="3"/>
      <c r="HVO105" s="3"/>
      <c r="HVP105" s="3"/>
      <c r="HVQ105" s="3"/>
      <c r="HVR105" s="3"/>
      <c r="HVS105" s="3"/>
      <c r="HVT105" s="3"/>
      <c r="HVU105" s="3"/>
      <c r="HVV105" s="3"/>
      <c r="HVW105" s="3"/>
      <c r="HVX105" s="3"/>
      <c r="HVY105" s="3"/>
      <c r="HVZ105" s="3"/>
      <c r="HWA105" s="3"/>
      <c r="HWB105" s="3"/>
      <c r="HWC105" s="3"/>
      <c r="HWD105" s="3"/>
      <c r="HWE105" s="3"/>
      <c r="HWF105" s="3"/>
      <c r="HWG105" s="3"/>
      <c r="HWH105" s="3"/>
      <c r="HWI105" s="3"/>
      <c r="HWJ105" s="3"/>
      <c r="HWK105" s="3"/>
      <c r="HWL105" s="3"/>
      <c r="HWM105" s="3"/>
      <c r="HWN105" s="3"/>
      <c r="HWO105" s="3"/>
      <c r="HWP105" s="3"/>
      <c r="HWQ105" s="3"/>
      <c r="HWR105" s="3"/>
      <c r="HWS105" s="3"/>
      <c r="HWT105" s="3"/>
      <c r="HWU105" s="3"/>
      <c r="HWV105" s="3"/>
      <c r="HWW105" s="3"/>
      <c r="HWX105" s="3"/>
      <c r="HWY105" s="3"/>
      <c r="HWZ105" s="3"/>
      <c r="HXA105" s="3"/>
      <c r="HXB105" s="3"/>
      <c r="HXC105" s="3"/>
      <c r="HXD105" s="3"/>
      <c r="HXE105" s="3"/>
      <c r="HXF105" s="3"/>
      <c r="HXG105" s="3"/>
      <c r="HXH105" s="3"/>
      <c r="HXI105" s="3"/>
      <c r="HXJ105" s="3"/>
      <c r="HXK105" s="3"/>
      <c r="HXL105" s="3"/>
      <c r="HXM105" s="3"/>
      <c r="HXN105" s="3"/>
      <c r="HXO105" s="3"/>
      <c r="HXP105" s="3"/>
      <c r="HXQ105" s="3"/>
      <c r="HXR105" s="3"/>
      <c r="HXS105" s="3"/>
      <c r="HXT105" s="3"/>
      <c r="HXU105" s="3"/>
      <c r="HXV105" s="3"/>
      <c r="HXW105" s="3"/>
      <c r="HXX105" s="3"/>
      <c r="HXY105" s="3"/>
      <c r="HXZ105" s="3"/>
      <c r="HYA105" s="3"/>
      <c r="HYB105" s="3"/>
      <c r="HYC105" s="3"/>
      <c r="HYD105" s="3"/>
      <c r="HYE105" s="3"/>
      <c r="HYF105" s="3"/>
      <c r="HYG105" s="3"/>
      <c r="HYH105" s="3"/>
      <c r="HYI105" s="3"/>
      <c r="HYJ105" s="3"/>
      <c r="HYK105" s="3"/>
      <c r="HYL105" s="3"/>
      <c r="HYM105" s="3"/>
      <c r="HYN105" s="3"/>
      <c r="HYO105" s="3"/>
      <c r="HYP105" s="3"/>
      <c r="HYQ105" s="3"/>
      <c r="HYR105" s="3"/>
      <c r="HYS105" s="3"/>
      <c r="HYT105" s="3"/>
      <c r="HYU105" s="3"/>
      <c r="HYV105" s="3"/>
      <c r="HYW105" s="3"/>
      <c r="HYX105" s="3"/>
      <c r="HYY105" s="3"/>
      <c r="HYZ105" s="3"/>
      <c r="HZA105" s="3"/>
      <c r="HZB105" s="3"/>
      <c r="HZC105" s="3"/>
      <c r="HZD105" s="3"/>
      <c r="HZE105" s="3"/>
      <c r="HZF105" s="3"/>
      <c r="HZG105" s="3"/>
      <c r="HZH105" s="3"/>
      <c r="HZI105" s="3"/>
      <c r="HZJ105" s="3"/>
      <c r="HZK105" s="3"/>
      <c r="HZL105" s="3"/>
      <c r="HZM105" s="3"/>
      <c r="HZN105" s="3"/>
      <c r="HZO105" s="3"/>
      <c r="HZP105" s="3"/>
      <c r="HZQ105" s="3"/>
      <c r="HZR105" s="3"/>
      <c r="HZS105" s="3"/>
      <c r="HZT105" s="3"/>
      <c r="HZU105" s="3"/>
      <c r="HZV105" s="3"/>
      <c r="HZW105" s="3"/>
      <c r="HZX105" s="3"/>
      <c r="HZY105" s="3"/>
      <c r="HZZ105" s="3"/>
      <c r="IAA105" s="3"/>
      <c r="IAB105" s="3"/>
      <c r="IAC105" s="3"/>
      <c r="IAD105" s="3"/>
      <c r="IAE105" s="3"/>
      <c r="IAF105" s="3"/>
      <c r="IAG105" s="3"/>
      <c r="IAH105" s="3"/>
      <c r="IAI105" s="3"/>
      <c r="IAJ105" s="3"/>
      <c r="IAK105" s="3"/>
      <c r="IAL105" s="3"/>
      <c r="IAM105" s="3"/>
      <c r="IAN105" s="3"/>
      <c r="IAO105" s="3"/>
      <c r="IAP105" s="3"/>
      <c r="IAQ105" s="3"/>
      <c r="IAR105" s="3"/>
      <c r="IAS105" s="3"/>
      <c r="IAT105" s="3"/>
      <c r="IAU105" s="3"/>
      <c r="IAV105" s="3"/>
      <c r="IAW105" s="3"/>
      <c r="IAX105" s="3"/>
      <c r="IAY105" s="3"/>
      <c r="IAZ105" s="3"/>
      <c r="IBA105" s="3"/>
      <c r="IBB105" s="3"/>
      <c r="IBC105" s="3"/>
      <c r="IBD105" s="3"/>
      <c r="IBE105" s="3"/>
      <c r="IBF105" s="3"/>
      <c r="IBG105" s="3"/>
      <c r="IBH105" s="3"/>
      <c r="IBI105" s="3"/>
      <c r="IBJ105" s="3"/>
      <c r="IBK105" s="3"/>
      <c r="IBL105" s="3"/>
      <c r="IBM105" s="3"/>
      <c r="IBN105" s="3"/>
      <c r="IBO105" s="3"/>
      <c r="IBP105" s="3"/>
      <c r="IBQ105" s="3"/>
      <c r="IBR105" s="3"/>
      <c r="IBS105" s="3"/>
      <c r="IBT105" s="3"/>
      <c r="IBU105" s="3"/>
      <c r="IBV105" s="3"/>
      <c r="IBW105" s="3"/>
      <c r="IBX105" s="3"/>
      <c r="IBY105" s="3"/>
      <c r="IBZ105" s="3"/>
      <c r="ICA105" s="3"/>
      <c r="ICB105" s="3"/>
      <c r="ICC105" s="3"/>
      <c r="ICD105" s="3"/>
      <c r="ICE105" s="3"/>
      <c r="ICF105" s="3"/>
      <c r="ICG105" s="3"/>
      <c r="ICH105" s="3"/>
      <c r="ICI105" s="3"/>
      <c r="ICJ105" s="3"/>
      <c r="ICK105" s="3"/>
      <c r="ICL105" s="3"/>
      <c r="ICM105" s="3"/>
      <c r="ICN105" s="3"/>
      <c r="ICO105" s="3"/>
      <c r="ICP105" s="3"/>
      <c r="ICQ105" s="3"/>
      <c r="ICR105" s="3"/>
      <c r="ICS105" s="3"/>
      <c r="ICT105" s="3"/>
      <c r="ICU105" s="3"/>
      <c r="ICV105" s="3"/>
      <c r="ICW105" s="3"/>
      <c r="ICX105" s="3"/>
      <c r="ICY105" s="3"/>
      <c r="ICZ105" s="3"/>
      <c r="IDA105" s="3"/>
      <c r="IDB105" s="3"/>
      <c r="IDC105" s="3"/>
      <c r="IDD105" s="3"/>
      <c r="IDE105" s="3"/>
      <c r="IDF105" s="3"/>
      <c r="IDG105" s="3"/>
      <c r="IDH105" s="3"/>
      <c r="IDI105" s="3"/>
      <c r="IDJ105" s="3"/>
      <c r="IDK105" s="3"/>
      <c r="IDL105" s="3"/>
      <c r="IDM105" s="3"/>
      <c r="IDN105" s="3"/>
      <c r="IDO105" s="3"/>
      <c r="IDP105" s="3"/>
      <c r="IDQ105" s="3"/>
      <c r="IDR105" s="3"/>
      <c r="IDS105" s="3"/>
      <c r="IDT105" s="3"/>
      <c r="IDU105" s="3"/>
      <c r="IDV105" s="3"/>
      <c r="IDW105" s="3"/>
      <c r="IDX105" s="3"/>
      <c r="IDY105" s="3"/>
      <c r="IDZ105" s="3"/>
      <c r="IEA105" s="3"/>
      <c r="IEB105" s="3"/>
      <c r="IEC105" s="3"/>
      <c r="IED105" s="3"/>
      <c r="IEE105" s="3"/>
      <c r="IEF105" s="3"/>
      <c r="IEG105" s="3"/>
      <c r="IEH105" s="3"/>
      <c r="IEI105" s="3"/>
      <c r="IEJ105" s="3"/>
      <c r="IEK105" s="3"/>
      <c r="IEL105" s="3"/>
      <c r="IEM105" s="3"/>
      <c r="IEN105" s="3"/>
      <c r="IEO105" s="3"/>
      <c r="IEP105" s="3"/>
      <c r="IEQ105" s="3"/>
      <c r="IER105" s="3"/>
      <c r="IES105" s="3"/>
      <c r="IET105" s="3"/>
      <c r="IEU105" s="3"/>
      <c r="IEV105" s="3"/>
      <c r="IEW105" s="3"/>
      <c r="IEX105" s="3"/>
      <c r="IEY105" s="3"/>
      <c r="IEZ105" s="3"/>
      <c r="IFA105" s="3"/>
      <c r="IFB105" s="3"/>
      <c r="IFC105" s="3"/>
      <c r="IFD105" s="3"/>
      <c r="IFE105" s="3"/>
      <c r="IFF105" s="3"/>
      <c r="IFG105" s="3"/>
      <c r="IFH105" s="3"/>
      <c r="IFI105" s="3"/>
      <c r="IFJ105" s="3"/>
      <c r="IFK105" s="3"/>
      <c r="IFL105" s="3"/>
      <c r="IFM105" s="3"/>
      <c r="IFN105" s="3"/>
      <c r="IFO105" s="3"/>
      <c r="IFP105" s="3"/>
      <c r="IFQ105" s="3"/>
      <c r="IFR105" s="3"/>
      <c r="IFS105" s="3"/>
      <c r="IFT105" s="3"/>
      <c r="IFU105" s="3"/>
      <c r="IFV105" s="3"/>
      <c r="IFW105" s="3"/>
      <c r="IFX105" s="3"/>
      <c r="IFY105" s="3"/>
      <c r="IFZ105" s="3"/>
      <c r="IGA105" s="3"/>
      <c r="IGB105" s="3"/>
      <c r="IGC105" s="3"/>
      <c r="IGD105" s="3"/>
      <c r="IGE105" s="3"/>
      <c r="IGF105" s="3"/>
      <c r="IGG105" s="3"/>
      <c r="IGH105" s="3"/>
      <c r="IGI105" s="3"/>
      <c r="IGJ105" s="3"/>
      <c r="IGK105" s="3"/>
      <c r="IGL105" s="3"/>
      <c r="IGM105" s="3"/>
      <c r="IGN105" s="3"/>
      <c r="IGO105" s="3"/>
      <c r="IGP105" s="3"/>
      <c r="IGQ105" s="3"/>
      <c r="IGR105" s="3"/>
      <c r="IGS105" s="3"/>
      <c r="IGT105" s="3"/>
      <c r="IGU105" s="3"/>
      <c r="IGV105" s="3"/>
      <c r="IGW105" s="3"/>
      <c r="IGX105" s="3"/>
      <c r="IGY105" s="3"/>
      <c r="IGZ105" s="3"/>
      <c r="IHA105" s="3"/>
      <c r="IHB105" s="3"/>
      <c r="IHC105" s="3"/>
      <c r="IHD105" s="3"/>
      <c r="IHE105" s="3"/>
      <c r="IHF105" s="3"/>
      <c r="IHG105" s="3"/>
      <c r="IHH105" s="3"/>
      <c r="IHI105" s="3"/>
      <c r="IHJ105" s="3"/>
      <c r="IHK105" s="3"/>
      <c r="IHL105" s="3"/>
      <c r="IHM105" s="3"/>
      <c r="IHN105" s="3"/>
      <c r="IHO105" s="3"/>
      <c r="IHP105" s="3"/>
      <c r="IHQ105" s="3"/>
      <c r="IHR105" s="3"/>
      <c r="IHS105" s="3"/>
      <c r="IHT105" s="3"/>
      <c r="IHU105" s="3"/>
      <c r="IHV105" s="3"/>
      <c r="IHW105" s="3"/>
      <c r="IHX105" s="3"/>
      <c r="IHY105" s="3"/>
      <c r="IHZ105" s="3"/>
      <c r="IIA105" s="3"/>
      <c r="IIB105" s="3"/>
      <c r="IIC105" s="3"/>
      <c r="IID105" s="3"/>
      <c r="IIE105" s="3"/>
      <c r="IIF105" s="3"/>
      <c r="IIG105" s="3"/>
      <c r="IIH105" s="3"/>
      <c r="III105" s="3"/>
      <c r="IIJ105" s="3"/>
      <c r="IIK105" s="3"/>
      <c r="IIL105" s="3"/>
      <c r="IIM105" s="3"/>
      <c r="IIN105" s="3"/>
      <c r="IIO105" s="3"/>
      <c r="IIP105" s="3"/>
      <c r="IIQ105" s="3"/>
      <c r="IIR105" s="3"/>
      <c r="IIS105" s="3"/>
      <c r="IIT105" s="3"/>
      <c r="IIU105" s="3"/>
      <c r="IIV105" s="3"/>
      <c r="IIW105" s="3"/>
      <c r="IIX105" s="3"/>
      <c r="IIY105" s="3"/>
      <c r="IIZ105" s="3"/>
      <c r="IJA105" s="3"/>
      <c r="IJB105" s="3"/>
      <c r="IJC105" s="3"/>
      <c r="IJD105" s="3"/>
      <c r="IJE105" s="3"/>
      <c r="IJF105" s="3"/>
      <c r="IJG105" s="3"/>
      <c r="IJH105" s="3"/>
      <c r="IJI105" s="3"/>
      <c r="IJJ105" s="3"/>
      <c r="IJK105" s="3"/>
      <c r="IJL105" s="3"/>
      <c r="IJM105" s="3"/>
      <c r="IJN105" s="3"/>
      <c r="IJO105" s="3"/>
      <c r="IJP105" s="3"/>
      <c r="IJQ105" s="3"/>
      <c r="IJR105" s="3"/>
      <c r="IJS105" s="3"/>
      <c r="IJT105" s="3"/>
      <c r="IJU105" s="3"/>
      <c r="IJV105" s="3"/>
      <c r="IJW105" s="3"/>
      <c r="IJX105" s="3"/>
      <c r="IJY105" s="3"/>
      <c r="IJZ105" s="3"/>
      <c r="IKA105" s="3"/>
      <c r="IKB105" s="3"/>
      <c r="IKC105" s="3"/>
      <c r="IKD105" s="3"/>
      <c r="IKE105" s="3"/>
      <c r="IKF105" s="3"/>
      <c r="IKG105" s="3"/>
      <c r="IKH105" s="3"/>
      <c r="IKI105" s="3"/>
      <c r="IKJ105" s="3"/>
      <c r="IKK105" s="3"/>
      <c r="IKL105" s="3"/>
      <c r="IKM105" s="3"/>
      <c r="IKN105" s="3"/>
      <c r="IKO105" s="3"/>
      <c r="IKP105" s="3"/>
      <c r="IKQ105" s="3"/>
      <c r="IKR105" s="3"/>
      <c r="IKS105" s="3"/>
      <c r="IKT105" s="3"/>
      <c r="IKU105" s="3"/>
      <c r="IKV105" s="3"/>
      <c r="IKW105" s="3"/>
      <c r="IKX105" s="3"/>
      <c r="IKY105" s="3"/>
      <c r="IKZ105" s="3"/>
      <c r="ILA105" s="3"/>
      <c r="ILB105" s="3"/>
      <c r="ILC105" s="3"/>
      <c r="ILD105" s="3"/>
      <c r="ILE105" s="3"/>
      <c r="ILF105" s="3"/>
      <c r="ILG105" s="3"/>
      <c r="ILH105" s="3"/>
      <c r="ILI105" s="3"/>
      <c r="ILJ105" s="3"/>
      <c r="ILK105" s="3"/>
      <c r="ILL105" s="3"/>
      <c r="ILM105" s="3"/>
      <c r="ILN105" s="3"/>
      <c r="ILO105" s="3"/>
      <c r="ILP105" s="3"/>
      <c r="ILQ105" s="3"/>
      <c r="ILR105" s="3"/>
      <c r="ILS105" s="3"/>
      <c r="ILT105" s="3"/>
      <c r="ILU105" s="3"/>
      <c r="ILV105" s="3"/>
      <c r="ILW105" s="3"/>
      <c r="ILX105" s="3"/>
      <c r="ILY105" s="3"/>
      <c r="ILZ105" s="3"/>
      <c r="IMA105" s="3"/>
      <c r="IMB105" s="3"/>
      <c r="IMC105" s="3"/>
      <c r="IMD105" s="3"/>
      <c r="IME105" s="3"/>
      <c r="IMF105" s="3"/>
      <c r="IMG105" s="3"/>
      <c r="IMH105" s="3"/>
      <c r="IMI105" s="3"/>
      <c r="IMJ105" s="3"/>
      <c r="IMK105" s="3"/>
      <c r="IML105" s="3"/>
      <c r="IMM105" s="3"/>
      <c r="IMN105" s="3"/>
      <c r="IMO105" s="3"/>
      <c r="IMP105" s="3"/>
      <c r="IMQ105" s="3"/>
      <c r="IMR105" s="3"/>
      <c r="IMS105" s="3"/>
      <c r="IMT105" s="3"/>
      <c r="IMU105" s="3"/>
      <c r="IMV105" s="3"/>
      <c r="IMW105" s="3"/>
      <c r="IMX105" s="3"/>
      <c r="IMY105" s="3"/>
      <c r="IMZ105" s="3"/>
      <c r="INA105" s="3"/>
      <c r="INB105" s="3"/>
      <c r="INC105" s="3"/>
      <c r="IND105" s="3"/>
      <c r="INE105" s="3"/>
      <c r="INF105" s="3"/>
      <c r="ING105" s="3"/>
      <c r="INH105" s="3"/>
      <c r="INI105" s="3"/>
      <c r="INJ105" s="3"/>
      <c r="INK105" s="3"/>
      <c r="INL105" s="3"/>
      <c r="INM105" s="3"/>
      <c r="INN105" s="3"/>
      <c r="INO105" s="3"/>
      <c r="INP105" s="3"/>
      <c r="INQ105" s="3"/>
      <c r="INR105" s="3"/>
      <c r="INS105" s="3"/>
      <c r="INT105" s="3"/>
      <c r="INU105" s="3"/>
      <c r="INV105" s="3"/>
      <c r="INW105" s="3"/>
      <c r="INX105" s="3"/>
      <c r="INY105" s="3"/>
      <c r="INZ105" s="3"/>
      <c r="IOA105" s="3"/>
      <c r="IOB105" s="3"/>
      <c r="IOC105" s="3"/>
      <c r="IOD105" s="3"/>
      <c r="IOE105" s="3"/>
      <c r="IOF105" s="3"/>
      <c r="IOG105" s="3"/>
      <c r="IOH105" s="3"/>
      <c r="IOI105" s="3"/>
      <c r="IOJ105" s="3"/>
      <c r="IOK105" s="3"/>
      <c r="IOL105" s="3"/>
      <c r="IOM105" s="3"/>
      <c r="ION105" s="3"/>
      <c r="IOO105" s="3"/>
      <c r="IOP105" s="3"/>
      <c r="IOQ105" s="3"/>
      <c r="IOR105" s="3"/>
      <c r="IOS105" s="3"/>
      <c r="IOT105" s="3"/>
      <c r="IOU105" s="3"/>
      <c r="IOV105" s="3"/>
      <c r="IOW105" s="3"/>
      <c r="IOX105" s="3"/>
      <c r="IOY105" s="3"/>
      <c r="IOZ105" s="3"/>
      <c r="IPA105" s="3"/>
      <c r="IPB105" s="3"/>
      <c r="IPC105" s="3"/>
      <c r="IPD105" s="3"/>
      <c r="IPE105" s="3"/>
      <c r="IPF105" s="3"/>
      <c r="IPG105" s="3"/>
      <c r="IPH105" s="3"/>
      <c r="IPI105" s="3"/>
      <c r="IPJ105" s="3"/>
      <c r="IPK105" s="3"/>
      <c r="IPL105" s="3"/>
      <c r="IPM105" s="3"/>
      <c r="IPN105" s="3"/>
      <c r="IPO105" s="3"/>
      <c r="IPP105" s="3"/>
      <c r="IPQ105" s="3"/>
      <c r="IPR105" s="3"/>
      <c r="IPS105" s="3"/>
      <c r="IPT105" s="3"/>
      <c r="IPU105" s="3"/>
      <c r="IPV105" s="3"/>
      <c r="IPW105" s="3"/>
      <c r="IPX105" s="3"/>
      <c r="IPY105" s="3"/>
      <c r="IPZ105" s="3"/>
      <c r="IQA105" s="3"/>
      <c r="IQB105" s="3"/>
      <c r="IQC105" s="3"/>
      <c r="IQD105" s="3"/>
      <c r="IQE105" s="3"/>
      <c r="IQF105" s="3"/>
      <c r="IQG105" s="3"/>
      <c r="IQH105" s="3"/>
      <c r="IQI105" s="3"/>
      <c r="IQJ105" s="3"/>
      <c r="IQK105" s="3"/>
      <c r="IQL105" s="3"/>
      <c r="IQM105" s="3"/>
      <c r="IQN105" s="3"/>
      <c r="IQO105" s="3"/>
      <c r="IQP105" s="3"/>
      <c r="IQQ105" s="3"/>
      <c r="IQR105" s="3"/>
      <c r="IQS105" s="3"/>
      <c r="IQT105" s="3"/>
      <c r="IQU105" s="3"/>
      <c r="IQV105" s="3"/>
      <c r="IQW105" s="3"/>
      <c r="IQX105" s="3"/>
      <c r="IQY105" s="3"/>
      <c r="IQZ105" s="3"/>
      <c r="IRA105" s="3"/>
      <c r="IRB105" s="3"/>
      <c r="IRC105" s="3"/>
      <c r="IRD105" s="3"/>
      <c r="IRE105" s="3"/>
      <c r="IRF105" s="3"/>
      <c r="IRG105" s="3"/>
      <c r="IRH105" s="3"/>
      <c r="IRI105" s="3"/>
      <c r="IRJ105" s="3"/>
      <c r="IRK105" s="3"/>
      <c r="IRL105" s="3"/>
      <c r="IRM105" s="3"/>
      <c r="IRN105" s="3"/>
      <c r="IRO105" s="3"/>
      <c r="IRP105" s="3"/>
      <c r="IRQ105" s="3"/>
      <c r="IRR105" s="3"/>
      <c r="IRS105" s="3"/>
      <c r="IRT105" s="3"/>
      <c r="IRU105" s="3"/>
      <c r="IRV105" s="3"/>
      <c r="IRW105" s="3"/>
      <c r="IRX105" s="3"/>
      <c r="IRY105" s="3"/>
      <c r="IRZ105" s="3"/>
      <c r="ISA105" s="3"/>
      <c r="ISB105" s="3"/>
      <c r="ISC105" s="3"/>
      <c r="ISD105" s="3"/>
      <c r="ISE105" s="3"/>
      <c r="ISF105" s="3"/>
      <c r="ISG105" s="3"/>
      <c r="ISH105" s="3"/>
      <c r="ISI105" s="3"/>
      <c r="ISJ105" s="3"/>
      <c r="ISK105" s="3"/>
      <c r="ISL105" s="3"/>
      <c r="ISM105" s="3"/>
      <c r="ISN105" s="3"/>
      <c r="ISO105" s="3"/>
      <c r="ISP105" s="3"/>
      <c r="ISQ105" s="3"/>
      <c r="ISR105" s="3"/>
      <c r="ISS105" s="3"/>
      <c r="IST105" s="3"/>
      <c r="ISU105" s="3"/>
      <c r="ISV105" s="3"/>
      <c r="ISW105" s="3"/>
      <c r="ISX105" s="3"/>
      <c r="ISY105" s="3"/>
      <c r="ISZ105" s="3"/>
      <c r="ITA105" s="3"/>
      <c r="ITB105" s="3"/>
      <c r="ITC105" s="3"/>
      <c r="ITD105" s="3"/>
      <c r="ITE105" s="3"/>
      <c r="ITF105" s="3"/>
      <c r="ITG105" s="3"/>
      <c r="ITH105" s="3"/>
      <c r="ITI105" s="3"/>
      <c r="ITJ105" s="3"/>
      <c r="ITK105" s="3"/>
      <c r="ITL105" s="3"/>
      <c r="ITM105" s="3"/>
      <c r="ITN105" s="3"/>
      <c r="ITO105" s="3"/>
      <c r="ITP105" s="3"/>
      <c r="ITQ105" s="3"/>
      <c r="ITR105" s="3"/>
      <c r="ITS105" s="3"/>
      <c r="ITT105" s="3"/>
      <c r="ITU105" s="3"/>
      <c r="ITV105" s="3"/>
      <c r="ITW105" s="3"/>
      <c r="ITX105" s="3"/>
      <c r="ITY105" s="3"/>
      <c r="ITZ105" s="3"/>
      <c r="IUA105" s="3"/>
      <c r="IUB105" s="3"/>
      <c r="IUC105" s="3"/>
      <c r="IUD105" s="3"/>
      <c r="IUE105" s="3"/>
      <c r="IUF105" s="3"/>
      <c r="IUG105" s="3"/>
      <c r="IUH105" s="3"/>
      <c r="IUI105" s="3"/>
      <c r="IUJ105" s="3"/>
      <c r="IUK105" s="3"/>
      <c r="IUL105" s="3"/>
      <c r="IUM105" s="3"/>
      <c r="IUN105" s="3"/>
      <c r="IUO105" s="3"/>
      <c r="IUP105" s="3"/>
      <c r="IUQ105" s="3"/>
      <c r="IUR105" s="3"/>
      <c r="IUS105" s="3"/>
      <c r="IUT105" s="3"/>
      <c r="IUU105" s="3"/>
      <c r="IUV105" s="3"/>
      <c r="IUW105" s="3"/>
      <c r="IUX105" s="3"/>
      <c r="IUY105" s="3"/>
      <c r="IUZ105" s="3"/>
      <c r="IVA105" s="3"/>
      <c r="IVB105" s="3"/>
      <c r="IVC105" s="3"/>
      <c r="IVD105" s="3"/>
      <c r="IVE105" s="3"/>
      <c r="IVF105" s="3"/>
      <c r="IVG105" s="3"/>
      <c r="IVH105" s="3"/>
      <c r="IVI105" s="3"/>
      <c r="IVJ105" s="3"/>
      <c r="IVK105" s="3"/>
      <c r="IVL105" s="3"/>
      <c r="IVM105" s="3"/>
      <c r="IVN105" s="3"/>
      <c r="IVO105" s="3"/>
      <c r="IVP105" s="3"/>
      <c r="IVQ105" s="3"/>
      <c r="IVR105" s="3"/>
      <c r="IVS105" s="3"/>
      <c r="IVT105" s="3"/>
      <c r="IVU105" s="3"/>
      <c r="IVV105" s="3"/>
      <c r="IVW105" s="3"/>
      <c r="IVX105" s="3"/>
      <c r="IVY105" s="3"/>
      <c r="IVZ105" s="3"/>
      <c r="IWA105" s="3"/>
      <c r="IWB105" s="3"/>
      <c r="IWC105" s="3"/>
      <c r="IWD105" s="3"/>
      <c r="IWE105" s="3"/>
      <c r="IWF105" s="3"/>
      <c r="IWG105" s="3"/>
      <c r="IWH105" s="3"/>
      <c r="IWI105" s="3"/>
      <c r="IWJ105" s="3"/>
      <c r="IWK105" s="3"/>
      <c r="IWL105" s="3"/>
      <c r="IWM105" s="3"/>
      <c r="IWN105" s="3"/>
      <c r="IWO105" s="3"/>
      <c r="IWP105" s="3"/>
      <c r="IWQ105" s="3"/>
      <c r="IWR105" s="3"/>
      <c r="IWS105" s="3"/>
      <c r="IWT105" s="3"/>
      <c r="IWU105" s="3"/>
      <c r="IWV105" s="3"/>
      <c r="IWW105" s="3"/>
      <c r="IWX105" s="3"/>
      <c r="IWY105" s="3"/>
      <c r="IWZ105" s="3"/>
      <c r="IXA105" s="3"/>
      <c r="IXB105" s="3"/>
      <c r="IXC105" s="3"/>
      <c r="IXD105" s="3"/>
      <c r="IXE105" s="3"/>
      <c r="IXF105" s="3"/>
      <c r="IXG105" s="3"/>
      <c r="IXH105" s="3"/>
      <c r="IXI105" s="3"/>
      <c r="IXJ105" s="3"/>
      <c r="IXK105" s="3"/>
      <c r="IXL105" s="3"/>
      <c r="IXM105" s="3"/>
      <c r="IXN105" s="3"/>
      <c r="IXO105" s="3"/>
      <c r="IXP105" s="3"/>
      <c r="IXQ105" s="3"/>
      <c r="IXR105" s="3"/>
      <c r="IXS105" s="3"/>
      <c r="IXT105" s="3"/>
      <c r="IXU105" s="3"/>
      <c r="IXV105" s="3"/>
      <c r="IXW105" s="3"/>
      <c r="IXX105" s="3"/>
      <c r="IXY105" s="3"/>
      <c r="IXZ105" s="3"/>
      <c r="IYA105" s="3"/>
      <c r="IYB105" s="3"/>
      <c r="IYC105" s="3"/>
      <c r="IYD105" s="3"/>
      <c r="IYE105" s="3"/>
      <c r="IYF105" s="3"/>
      <c r="IYG105" s="3"/>
      <c r="IYH105" s="3"/>
      <c r="IYI105" s="3"/>
      <c r="IYJ105" s="3"/>
      <c r="IYK105" s="3"/>
      <c r="IYL105" s="3"/>
      <c r="IYM105" s="3"/>
      <c r="IYN105" s="3"/>
      <c r="IYO105" s="3"/>
      <c r="IYP105" s="3"/>
      <c r="IYQ105" s="3"/>
      <c r="IYR105" s="3"/>
      <c r="IYS105" s="3"/>
      <c r="IYT105" s="3"/>
      <c r="IYU105" s="3"/>
      <c r="IYV105" s="3"/>
      <c r="IYW105" s="3"/>
      <c r="IYX105" s="3"/>
      <c r="IYY105" s="3"/>
      <c r="IYZ105" s="3"/>
      <c r="IZA105" s="3"/>
      <c r="IZB105" s="3"/>
      <c r="IZC105" s="3"/>
      <c r="IZD105" s="3"/>
      <c r="IZE105" s="3"/>
      <c r="IZF105" s="3"/>
      <c r="IZG105" s="3"/>
      <c r="IZH105" s="3"/>
      <c r="IZI105" s="3"/>
      <c r="IZJ105" s="3"/>
      <c r="IZK105" s="3"/>
      <c r="IZL105" s="3"/>
      <c r="IZM105" s="3"/>
      <c r="IZN105" s="3"/>
      <c r="IZO105" s="3"/>
      <c r="IZP105" s="3"/>
      <c r="IZQ105" s="3"/>
      <c r="IZR105" s="3"/>
      <c r="IZS105" s="3"/>
      <c r="IZT105" s="3"/>
      <c r="IZU105" s="3"/>
      <c r="IZV105" s="3"/>
      <c r="IZW105" s="3"/>
      <c r="IZX105" s="3"/>
      <c r="IZY105" s="3"/>
      <c r="IZZ105" s="3"/>
      <c r="JAA105" s="3"/>
      <c r="JAB105" s="3"/>
      <c r="JAC105" s="3"/>
      <c r="JAD105" s="3"/>
      <c r="JAE105" s="3"/>
      <c r="JAF105" s="3"/>
      <c r="JAG105" s="3"/>
      <c r="JAH105" s="3"/>
      <c r="JAI105" s="3"/>
      <c r="JAJ105" s="3"/>
      <c r="JAK105" s="3"/>
      <c r="JAL105" s="3"/>
      <c r="JAM105" s="3"/>
      <c r="JAN105" s="3"/>
      <c r="JAO105" s="3"/>
      <c r="JAP105" s="3"/>
      <c r="JAQ105" s="3"/>
      <c r="JAR105" s="3"/>
      <c r="JAS105" s="3"/>
      <c r="JAT105" s="3"/>
      <c r="JAU105" s="3"/>
      <c r="JAV105" s="3"/>
      <c r="JAW105" s="3"/>
      <c r="JAX105" s="3"/>
      <c r="JAY105" s="3"/>
      <c r="JAZ105" s="3"/>
      <c r="JBA105" s="3"/>
      <c r="JBB105" s="3"/>
      <c r="JBC105" s="3"/>
      <c r="JBD105" s="3"/>
      <c r="JBE105" s="3"/>
      <c r="JBF105" s="3"/>
      <c r="JBG105" s="3"/>
      <c r="JBH105" s="3"/>
      <c r="JBI105" s="3"/>
      <c r="JBJ105" s="3"/>
      <c r="JBK105" s="3"/>
      <c r="JBL105" s="3"/>
      <c r="JBM105" s="3"/>
      <c r="JBN105" s="3"/>
      <c r="JBO105" s="3"/>
      <c r="JBP105" s="3"/>
      <c r="JBQ105" s="3"/>
      <c r="JBR105" s="3"/>
      <c r="JBS105" s="3"/>
      <c r="JBT105" s="3"/>
      <c r="JBU105" s="3"/>
      <c r="JBV105" s="3"/>
      <c r="JBW105" s="3"/>
      <c r="JBX105" s="3"/>
      <c r="JBY105" s="3"/>
      <c r="JBZ105" s="3"/>
      <c r="JCA105" s="3"/>
      <c r="JCB105" s="3"/>
      <c r="JCC105" s="3"/>
      <c r="JCD105" s="3"/>
      <c r="JCE105" s="3"/>
      <c r="JCF105" s="3"/>
      <c r="JCG105" s="3"/>
      <c r="JCH105" s="3"/>
      <c r="JCI105" s="3"/>
      <c r="JCJ105" s="3"/>
      <c r="JCK105" s="3"/>
      <c r="JCL105" s="3"/>
      <c r="JCM105" s="3"/>
      <c r="JCN105" s="3"/>
      <c r="JCO105" s="3"/>
      <c r="JCP105" s="3"/>
      <c r="JCQ105" s="3"/>
      <c r="JCR105" s="3"/>
      <c r="JCS105" s="3"/>
      <c r="JCT105" s="3"/>
      <c r="JCU105" s="3"/>
      <c r="JCV105" s="3"/>
      <c r="JCW105" s="3"/>
      <c r="JCX105" s="3"/>
      <c r="JCY105" s="3"/>
      <c r="JCZ105" s="3"/>
      <c r="JDA105" s="3"/>
      <c r="JDB105" s="3"/>
      <c r="JDC105" s="3"/>
      <c r="JDD105" s="3"/>
      <c r="JDE105" s="3"/>
      <c r="JDF105" s="3"/>
      <c r="JDG105" s="3"/>
      <c r="JDH105" s="3"/>
      <c r="JDI105" s="3"/>
      <c r="JDJ105" s="3"/>
      <c r="JDK105" s="3"/>
      <c r="JDL105" s="3"/>
      <c r="JDM105" s="3"/>
      <c r="JDN105" s="3"/>
      <c r="JDO105" s="3"/>
      <c r="JDP105" s="3"/>
      <c r="JDQ105" s="3"/>
      <c r="JDR105" s="3"/>
      <c r="JDS105" s="3"/>
      <c r="JDT105" s="3"/>
      <c r="JDU105" s="3"/>
      <c r="JDV105" s="3"/>
      <c r="JDW105" s="3"/>
      <c r="JDX105" s="3"/>
      <c r="JDY105" s="3"/>
      <c r="JDZ105" s="3"/>
      <c r="JEA105" s="3"/>
      <c r="JEB105" s="3"/>
      <c r="JEC105" s="3"/>
      <c r="JED105" s="3"/>
      <c r="JEE105" s="3"/>
      <c r="JEF105" s="3"/>
      <c r="JEG105" s="3"/>
      <c r="JEH105" s="3"/>
      <c r="JEI105" s="3"/>
      <c r="JEJ105" s="3"/>
      <c r="JEK105" s="3"/>
      <c r="JEL105" s="3"/>
      <c r="JEM105" s="3"/>
      <c r="JEN105" s="3"/>
      <c r="JEO105" s="3"/>
      <c r="JEP105" s="3"/>
      <c r="JEQ105" s="3"/>
      <c r="JER105" s="3"/>
      <c r="JES105" s="3"/>
      <c r="JET105" s="3"/>
      <c r="JEU105" s="3"/>
      <c r="JEV105" s="3"/>
      <c r="JEW105" s="3"/>
      <c r="JEX105" s="3"/>
      <c r="JEY105" s="3"/>
      <c r="JEZ105" s="3"/>
      <c r="JFA105" s="3"/>
      <c r="JFB105" s="3"/>
      <c r="JFC105" s="3"/>
      <c r="JFD105" s="3"/>
      <c r="JFE105" s="3"/>
      <c r="JFF105" s="3"/>
      <c r="JFG105" s="3"/>
      <c r="JFH105" s="3"/>
      <c r="JFI105" s="3"/>
      <c r="JFJ105" s="3"/>
      <c r="JFK105" s="3"/>
      <c r="JFL105" s="3"/>
      <c r="JFM105" s="3"/>
      <c r="JFN105" s="3"/>
      <c r="JFO105" s="3"/>
      <c r="JFP105" s="3"/>
      <c r="JFQ105" s="3"/>
      <c r="JFR105" s="3"/>
      <c r="JFS105" s="3"/>
      <c r="JFT105" s="3"/>
      <c r="JFU105" s="3"/>
      <c r="JFV105" s="3"/>
      <c r="JFW105" s="3"/>
      <c r="JFX105" s="3"/>
      <c r="JFY105" s="3"/>
      <c r="JFZ105" s="3"/>
      <c r="JGA105" s="3"/>
      <c r="JGB105" s="3"/>
      <c r="JGC105" s="3"/>
      <c r="JGD105" s="3"/>
      <c r="JGE105" s="3"/>
      <c r="JGF105" s="3"/>
      <c r="JGG105" s="3"/>
      <c r="JGH105" s="3"/>
      <c r="JGI105" s="3"/>
      <c r="JGJ105" s="3"/>
      <c r="JGK105" s="3"/>
      <c r="JGL105" s="3"/>
      <c r="JGM105" s="3"/>
      <c r="JGN105" s="3"/>
      <c r="JGO105" s="3"/>
      <c r="JGP105" s="3"/>
      <c r="JGQ105" s="3"/>
      <c r="JGR105" s="3"/>
      <c r="JGS105" s="3"/>
      <c r="JGT105" s="3"/>
      <c r="JGU105" s="3"/>
      <c r="JGV105" s="3"/>
      <c r="JGW105" s="3"/>
      <c r="JGX105" s="3"/>
      <c r="JGY105" s="3"/>
      <c r="JGZ105" s="3"/>
      <c r="JHA105" s="3"/>
      <c r="JHB105" s="3"/>
      <c r="JHC105" s="3"/>
      <c r="JHD105" s="3"/>
      <c r="JHE105" s="3"/>
      <c r="JHF105" s="3"/>
      <c r="JHG105" s="3"/>
      <c r="JHH105" s="3"/>
      <c r="JHI105" s="3"/>
      <c r="JHJ105" s="3"/>
      <c r="JHK105" s="3"/>
      <c r="JHL105" s="3"/>
      <c r="JHM105" s="3"/>
      <c r="JHN105" s="3"/>
      <c r="JHO105" s="3"/>
      <c r="JHP105" s="3"/>
      <c r="JHQ105" s="3"/>
      <c r="JHR105" s="3"/>
      <c r="JHS105" s="3"/>
      <c r="JHT105" s="3"/>
      <c r="JHU105" s="3"/>
      <c r="JHV105" s="3"/>
      <c r="JHW105" s="3"/>
      <c r="JHX105" s="3"/>
      <c r="JHY105" s="3"/>
      <c r="JHZ105" s="3"/>
      <c r="JIA105" s="3"/>
      <c r="JIB105" s="3"/>
      <c r="JIC105" s="3"/>
      <c r="JID105" s="3"/>
      <c r="JIE105" s="3"/>
      <c r="JIF105" s="3"/>
      <c r="JIG105" s="3"/>
      <c r="JIH105" s="3"/>
      <c r="JII105" s="3"/>
      <c r="JIJ105" s="3"/>
      <c r="JIK105" s="3"/>
      <c r="JIL105" s="3"/>
      <c r="JIM105" s="3"/>
      <c r="JIN105" s="3"/>
      <c r="JIO105" s="3"/>
      <c r="JIP105" s="3"/>
      <c r="JIQ105" s="3"/>
      <c r="JIR105" s="3"/>
      <c r="JIS105" s="3"/>
      <c r="JIT105" s="3"/>
      <c r="JIU105" s="3"/>
      <c r="JIV105" s="3"/>
      <c r="JIW105" s="3"/>
      <c r="JIX105" s="3"/>
      <c r="JIY105" s="3"/>
      <c r="JIZ105" s="3"/>
      <c r="JJA105" s="3"/>
      <c r="JJB105" s="3"/>
      <c r="JJC105" s="3"/>
      <c r="JJD105" s="3"/>
      <c r="JJE105" s="3"/>
      <c r="JJF105" s="3"/>
      <c r="JJG105" s="3"/>
      <c r="JJH105" s="3"/>
      <c r="JJI105" s="3"/>
      <c r="JJJ105" s="3"/>
      <c r="JJK105" s="3"/>
      <c r="JJL105" s="3"/>
      <c r="JJM105" s="3"/>
      <c r="JJN105" s="3"/>
      <c r="JJO105" s="3"/>
      <c r="JJP105" s="3"/>
      <c r="JJQ105" s="3"/>
      <c r="JJR105" s="3"/>
      <c r="JJS105" s="3"/>
      <c r="JJT105" s="3"/>
      <c r="JJU105" s="3"/>
      <c r="JJV105" s="3"/>
      <c r="JJW105" s="3"/>
      <c r="JJX105" s="3"/>
      <c r="JJY105" s="3"/>
      <c r="JJZ105" s="3"/>
      <c r="JKA105" s="3"/>
      <c r="JKB105" s="3"/>
      <c r="JKC105" s="3"/>
      <c r="JKD105" s="3"/>
      <c r="JKE105" s="3"/>
      <c r="JKF105" s="3"/>
      <c r="JKG105" s="3"/>
      <c r="JKH105" s="3"/>
      <c r="JKI105" s="3"/>
      <c r="JKJ105" s="3"/>
      <c r="JKK105" s="3"/>
      <c r="JKL105" s="3"/>
      <c r="JKM105" s="3"/>
      <c r="JKN105" s="3"/>
      <c r="JKO105" s="3"/>
      <c r="JKP105" s="3"/>
      <c r="JKQ105" s="3"/>
      <c r="JKR105" s="3"/>
      <c r="JKS105" s="3"/>
      <c r="JKT105" s="3"/>
      <c r="JKU105" s="3"/>
      <c r="JKV105" s="3"/>
      <c r="JKW105" s="3"/>
      <c r="JKX105" s="3"/>
      <c r="JKY105" s="3"/>
      <c r="JKZ105" s="3"/>
      <c r="JLA105" s="3"/>
      <c r="JLB105" s="3"/>
      <c r="JLC105" s="3"/>
      <c r="JLD105" s="3"/>
      <c r="JLE105" s="3"/>
      <c r="JLF105" s="3"/>
      <c r="JLG105" s="3"/>
      <c r="JLH105" s="3"/>
      <c r="JLI105" s="3"/>
      <c r="JLJ105" s="3"/>
      <c r="JLK105" s="3"/>
      <c r="JLL105" s="3"/>
      <c r="JLM105" s="3"/>
      <c r="JLN105" s="3"/>
      <c r="JLO105" s="3"/>
      <c r="JLP105" s="3"/>
      <c r="JLQ105" s="3"/>
      <c r="JLR105" s="3"/>
      <c r="JLS105" s="3"/>
      <c r="JLT105" s="3"/>
      <c r="JLU105" s="3"/>
      <c r="JLV105" s="3"/>
      <c r="JLW105" s="3"/>
      <c r="JLX105" s="3"/>
      <c r="JLY105" s="3"/>
      <c r="JLZ105" s="3"/>
      <c r="JMA105" s="3"/>
      <c r="JMB105" s="3"/>
      <c r="JMC105" s="3"/>
      <c r="JMD105" s="3"/>
      <c r="JME105" s="3"/>
      <c r="JMF105" s="3"/>
      <c r="JMG105" s="3"/>
      <c r="JMH105" s="3"/>
      <c r="JMI105" s="3"/>
      <c r="JMJ105" s="3"/>
      <c r="JMK105" s="3"/>
      <c r="JML105" s="3"/>
      <c r="JMM105" s="3"/>
      <c r="JMN105" s="3"/>
      <c r="JMO105" s="3"/>
      <c r="JMP105" s="3"/>
      <c r="JMQ105" s="3"/>
      <c r="JMR105" s="3"/>
      <c r="JMS105" s="3"/>
      <c r="JMT105" s="3"/>
      <c r="JMU105" s="3"/>
      <c r="JMV105" s="3"/>
      <c r="JMW105" s="3"/>
      <c r="JMX105" s="3"/>
      <c r="JMY105" s="3"/>
      <c r="JMZ105" s="3"/>
      <c r="JNA105" s="3"/>
      <c r="JNB105" s="3"/>
      <c r="JNC105" s="3"/>
      <c r="JND105" s="3"/>
      <c r="JNE105" s="3"/>
      <c r="JNF105" s="3"/>
      <c r="JNG105" s="3"/>
      <c r="JNH105" s="3"/>
      <c r="JNI105" s="3"/>
      <c r="JNJ105" s="3"/>
      <c r="JNK105" s="3"/>
      <c r="JNL105" s="3"/>
      <c r="JNM105" s="3"/>
      <c r="JNN105" s="3"/>
      <c r="JNO105" s="3"/>
      <c r="JNP105" s="3"/>
      <c r="JNQ105" s="3"/>
      <c r="JNR105" s="3"/>
      <c r="JNS105" s="3"/>
      <c r="JNT105" s="3"/>
      <c r="JNU105" s="3"/>
      <c r="JNV105" s="3"/>
      <c r="JNW105" s="3"/>
      <c r="JNX105" s="3"/>
      <c r="JNY105" s="3"/>
      <c r="JNZ105" s="3"/>
      <c r="JOA105" s="3"/>
      <c r="JOB105" s="3"/>
      <c r="JOC105" s="3"/>
      <c r="JOD105" s="3"/>
      <c r="JOE105" s="3"/>
      <c r="JOF105" s="3"/>
      <c r="JOG105" s="3"/>
      <c r="JOH105" s="3"/>
      <c r="JOI105" s="3"/>
      <c r="JOJ105" s="3"/>
      <c r="JOK105" s="3"/>
      <c r="JOL105" s="3"/>
      <c r="JOM105" s="3"/>
      <c r="JON105" s="3"/>
      <c r="JOO105" s="3"/>
      <c r="JOP105" s="3"/>
      <c r="JOQ105" s="3"/>
      <c r="JOR105" s="3"/>
      <c r="JOS105" s="3"/>
      <c r="JOT105" s="3"/>
      <c r="JOU105" s="3"/>
      <c r="JOV105" s="3"/>
      <c r="JOW105" s="3"/>
      <c r="JOX105" s="3"/>
      <c r="JOY105" s="3"/>
      <c r="JOZ105" s="3"/>
      <c r="JPA105" s="3"/>
      <c r="JPB105" s="3"/>
      <c r="JPC105" s="3"/>
      <c r="JPD105" s="3"/>
      <c r="JPE105" s="3"/>
      <c r="JPF105" s="3"/>
      <c r="JPG105" s="3"/>
      <c r="JPH105" s="3"/>
      <c r="JPI105" s="3"/>
      <c r="JPJ105" s="3"/>
      <c r="JPK105" s="3"/>
      <c r="JPL105" s="3"/>
      <c r="JPM105" s="3"/>
      <c r="JPN105" s="3"/>
      <c r="JPO105" s="3"/>
      <c r="JPP105" s="3"/>
      <c r="JPQ105" s="3"/>
      <c r="JPR105" s="3"/>
      <c r="JPS105" s="3"/>
      <c r="JPT105" s="3"/>
      <c r="JPU105" s="3"/>
      <c r="JPV105" s="3"/>
      <c r="JPW105" s="3"/>
      <c r="JPX105" s="3"/>
      <c r="JPY105" s="3"/>
      <c r="JPZ105" s="3"/>
      <c r="JQA105" s="3"/>
      <c r="JQB105" s="3"/>
      <c r="JQC105" s="3"/>
      <c r="JQD105" s="3"/>
      <c r="JQE105" s="3"/>
      <c r="JQF105" s="3"/>
      <c r="JQG105" s="3"/>
      <c r="JQH105" s="3"/>
      <c r="JQI105" s="3"/>
      <c r="JQJ105" s="3"/>
      <c r="JQK105" s="3"/>
      <c r="JQL105" s="3"/>
      <c r="JQM105" s="3"/>
      <c r="JQN105" s="3"/>
      <c r="JQO105" s="3"/>
      <c r="JQP105" s="3"/>
      <c r="JQQ105" s="3"/>
      <c r="JQR105" s="3"/>
      <c r="JQS105" s="3"/>
      <c r="JQT105" s="3"/>
      <c r="JQU105" s="3"/>
      <c r="JQV105" s="3"/>
      <c r="JQW105" s="3"/>
      <c r="JQX105" s="3"/>
      <c r="JQY105" s="3"/>
      <c r="JQZ105" s="3"/>
      <c r="JRA105" s="3"/>
      <c r="JRB105" s="3"/>
      <c r="JRC105" s="3"/>
      <c r="JRD105" s="3"/>
      <c r="JRE105" s="3"/>
      <c r="JRF105" s="3"/>
      <c r="JRG105" s="3"/>
      <c r="JRH105" s="3"/>
      <c r="JRI105" s="3"/>
      <c r="JRJ105" s="3"/>
      <c r="JRK105" s="3"/>
      <c r="JRL105" s="3"/>
      <c r="JRM105" s="3"/>
      <c r="JRN105" s="3"/>
      <c r="JRO105" s="3"/>
      <c r="JRP105" s="3"/>
      <c r="JRQ105" s="3"/>
      <c r="JRR105" s="3"/>
      <c r="JRS105" s="3"/>
      <c r="JRT105" s="3"/>
      <c r="JRU105" s="3"/>
      <c r="JRV105" s="3"/>
      <c r="JRW105" s="3"/>
      <c r="JRX105" s="3"/>
      <c r="JRY105" s="3"/>
      <c r="JRZ105" s="3"/>
      <c r="JSA105" s="3"/>
      <c r="JSB105" s="3"/>
      <c r="JSC105" s="3"/>
      <c r="JSD105" s="3"/>
      <c r="JSE105" s="3"/>
      <c r="JSF105" s="3"/>
      <c r="JSG105" s="3"/>
      <c r="JSH105" s="3"/>
      <c r="JSI105" s="3"/>
      <c r="JSJ105" s="3"/>
      <c r="JSK105" s="3"/>
      <c r="JSL105" s="3"/>
      <c r="JSM105" s="3"/>
      <c r="JSN105" s="3"/>
      <c r="JSO105" s="3"/>
      <c r="JSP105" s="3"/>
      <c r="JSQ105" s="3"/>
      <c r="JSR105" s="3"/>
      <c r="JSS105" s="3"/>
      <c r="JST105" s="3"/>
      <c r="JSU105" s="3"/>
      <c r="JSV105" s="3"/>
      <c r="JSW105" s="3"/>
      <c r="JSX105" s="3"/>
      <c r="JSY105" s="3"/>
      <c r="JSZ105" s="3"/>
      <c r="JTA105" s="3"/>
      <c r="JTB105" s="3"/>
      <c r="JTC105" s="3"/>
      <c r="JTD105" s="3"/>
      <c r="JTE105" s="3"/>
      <c r="JTF105" s="3"/>
      <c r="JTG105" s="3"/>
      <c r="JTH105" s="3"/>
      <c r="JTI105" s="3"/>
      <c r="JTJ105" s="3"/>
      <c r="JTK105" s="3"/>
      <c r="JTL105" s="3"/>
      <c r="JTM105" s="3"/>
      <c r="JTN105" s="3"/>
      <c r="JTO105" s="3"/>
      <c r="JTP105" s="3"/>
      <c r="JTQ105" s="3"/>
      <c r="JTR105" s="3"/>
      <c r="JTS105" s="3"/>
      <c r="JTT105" s="3"/>
      <c r="JTU105" s="3"/>
      <c r="JTV105" s="3"/>
      <c r="JTW105" s="3"/>
      <c r="JTX105" s="3"/>
      <c r="JTY105" s="3"/>
      <c r="JTZ105" s="3"/>
      <c r="JUA105" s="3"/>
      <c r="JUB105" s="3"/>
      <c r="JUC105" s="3"/>
      <c r="JUD105" s="3"/>
      <c r="JUE105" s="3"/>
      <c r="JUF105" s="3"/>
      <c r="JUG105" s="3"/>
      <c r="JUH105" s="3"/>
      <c r="JUI105" s="3"/>
      <c r="JUJ105" s="3"/>
      <c r="JUK105" s="3"/>
      <c r="JUL105" s="3"/>
      <c r="JUM105" s="3"/>
      <c r="JUN105" s="3"/>
      <c r="JUO105" s="3"/>
      <c r="JUP105" s="3"/>
      <c r="JUQ105" s="3"/>
      <c r="JUR105" s="3"/>
      <c r="JUS105" s="3"/>
      <c r="JUT105" s="3"/>
      <c r="JUU105" s="3"/>
      <c r="JUV105" s="3"/>
      <c r="JUW105" s="3"/>
      <c r="JUX105" s="3"/>
      <c r="JUY105" s="3"/>
      <c r="JUZ105" s="3"/>
      <c r="JVA105" s="3"/>
      <c r="JVB105" s="3"/>
      <c r="JVC105" s="3"/>
      <c r="JVD105" s="3"/>
      <c r="JVE105" s="3"/>
      <c r="JVF105" s="3"/>
      <c r="JVG105" s="3"/>
      <c r="JVH105" s="3"/>
      <c r="JVI105" s="3"/>
      <c r="JVJ105" s="3"/>
      <c r="JVK105" s="3"/>
      <c r="JVL105" s="3"/>
      <c r="JVM105" s="3"/>
      <c r="JVN105" s="3"/>
      <c r="JVO105" s="3"/>
      <c r="JVP105" s="3"/>
      <c r="JVQ105" s="3"/>
      <c r="JVR105" s="3"/>
      <c r="JVS105" s="3"/>
      <c r="JVT105" s="3"/>
      <c r="JVU105" s="3"/>
      <c r="JVV105" s="3"/>
      <c r="JVW105" s="3"/>
      <c r="JVX105" s="3"/>
      <c r="JVY105" s="3"/>
      <c r="JVZ105" s="3"/>
      <c r="JWA105" s="3"/>
      <c r="JWB105" s="3"/>
      <c r="JWC105" s="3"/>
      <c r="JWD105" s="3"/>
      <c r="JWE105" s="3"/>
      <c r="JWF105" s="3"/>
      <c r="JWG105" s="3"/>
      <c r="JWH105" s="3"/>
      <c r="JWI105" s="3"/>
      <c r="JWJ105" s="3"/>
      <c r="JWK105" s="3"/>
      <c r="JWL105" s="3"/>
      <c r="JWM105" s="3"/>
      <c r="JWN105" s="3"/>
      <c r="JWO105" s="3"/>
      <c r="JWP105" s="3"/>
      <c r="JWQ105" s="3"/>
      <c r="JWR105" s="3"/>
      <c r="JWS105" s="3"/>
      <c r="JWT105" s="3"/>
      <c r="JWU105" s="3"/>
      <c r="JWV105" s="3"/>
      <c r="JWW105" s="3"/>
      <c r="JWX105" s="3"/>
      <c r="JWY105" s="3"/>
      <c r="JWZ105" s="3"/>
      <c r="JXA105" s="3"/>
      <c r="JXB105" s="3"/>
      <c r="JXC105" s="3"/>
      <c r="JXD105" s="3"/>
      <c r="JXE105" s="3"/>
      <c r="JXF105" s="3"/>
      <c r="JXG105" s="3"/>
      <c r="JXH105" s="3"/>
      <c r="JXI105" s="3"/>
      <c r="JXJ105" s="3"/>
      <c r="JXK105" s="3"/>
      <c r="JXL105" s="3"/>
      <c r="JXM105" s="3"/>
      <c r="JXN105" s="3"/>
      <c r="JXO105" s="3"/>
      <c r="JXP105" s="3"/>
      <c r="JXQ105" s="3"/>
      <c r="JXR105" s="3"/>
      <c r="JXS105" s="3"/>
      <c r="JXT105" s="3"/>
      <c r="JXU105" s="3"/>
      <c r="JXV105" s="3"/>
      <c r="JXW105" s="3"/>
      <c r="JXX105" s="3"/>
      <c r="JXY105" s="3"/>
      <c r="JXZ105" s="3"/>
      <c r="JYA105" s="3"/>
      <c r="JYB105" s="3"/>
      <c r="JYC105" s="3"/>
      <c r="JYD105" s="3"/>
      <c r="JYE105" s="3"/>
      <c r="JYF105" s="3"/>
      <c r="JYG105" s="3"/>
      <c r="JYH105" s="3"/>
      <c r="JYI105" s="3"/>
      <c r="JYJ105" s="3"/>
      <c r="JYK105" s="3"/>
      <c r="JYL105" s="3"/>
      <c r="JYM105" s="3"/>
      <c r="JYN105" s="3"/>
      <c r="JYO105" s="3"/>
      <c r="JYP105" s="3"/>
      <c r="JYQ105" s="3"/>
      <c r="JYR105" s="3"/>
      <c r="JYS105" s="3"/>
      <c r="JYT105" s="3"/>
      <c r="JYU105" s="3"/>
      <c r="JYV105" s="3"/>
      <c r="JYW105" s="3"/>
      <c r="JYX105" s="3"/>
      <c r="JYY105" s="3"/>
      <c r="JYZ105" s="3"/>
      <c r="JZA105" s="3"/>
      <c r="JZB105" s="3"/>
      <c r="JZC105" s="3"/>
      <c r="JZD105" s="3"/>
      <c r="JZE105" s="3"/>
      <c r="JZF105" s="3"/>
      <c r="JZG105" s="3"/>
      <c r="JZH105" s="3"/>
      <c r="JZI105" s="3"/>
      <c r="JZJ105" s="3"/>
      <c r="JZK105" s="3"/>
      <c r="JZL105" s="3"/>
      <c r="JZM105" s="3"/>
      <c r="JZN105" s="3"/>
      <c r="JZO105" s="3"/>
      <c r="JZP105" s="3"/>
      <c r="JZQ105" s="3"/>
      <c r="JZR105" s="3"/>
      <c r="JZS105" s="3"/>
      <c r="JZT105" s="3"/>
      <c r="JZU105" s="3"/>
      <c r="JZV105" s="3"/>
      <c r="JZW105" s="3"/>
      <c r="JZX105" s="3"/>
      <c r="JZY105" s="3"/>
      <c r="JZZ105" s="3"/>
      <c r="KAA105" s="3"/>
      <c r="KAB105" s="3"/>
      <c r="KAC105" s="3"/>
      <c r="KAD105" s="3"/>
      <c r="KAE105" s="3"/>
      <c r="KAF105" s="3"/>
      <c r="KAG105" s="3"/>
      <c r="KAH105" s="3"/>
      <c r="KAI105" s="3"/>
      <c r="KAJ105" s="3"/>
      <c r="KAK105" s="3"/>
      <c r="KAL105" s="3"/>
      <c r="KAM105" s="3"/>
      <c r="KAN105" s="3"/>
      <c r="KAO105" s="3"/>
      <c r="KAP105" s="3"/>
      <c r="KAQ105" s="3"/>
      <c r="KAR105" s="3"/>
      <c r="KAS105" s="3"/>
      <c r="KAT105" s="3"/>
      <c r="KAU105" s="3"/>
      <c r="KAV105" s="3"/>
      <c r="KAW105" s="3"/>
      <c r="KAX105" s="3"/>
      <c r="KAY105" s="3"/>
      <c r="KAZ105" s="3"/>
      <c r="KBA105" s="3"/>
      <c r="KBB105" s="3"/>
      <c r="KBC105" s="3"/>
      <c r="KBD105" s="3"/>
      <c r="KBE105" s="3"/>
      <c r="KBF105" s="3"/>
      <c r="KBG105" s="3"/>
      <c r="KBH105" s="3"/>
      <c r="KBI105" s="3"/>
      <c r="KBJ105" s="3"/>
      <c r="KBK105" s="3"/>
      <c r="KBL105" s="3"/>
      <c r="KBM105" s="3"/>
      <c r="KBN105" s="3"/>
      <c r="KBO105" s="3"/>
      <c r="KBP105" s="3"/>
      <c r="KBQ105" s="3"/>
      <c r="KBR105" s="3"/>
      <c r="KBS105" s="3"/>
      <c r="KBT105" s="3"/>
      <c r="KBU105" s="3"/>
      <c r="KBV105" s="3"/>
      <c r="KBW105" s="3"/>
      <c r="KBX105" s="3"/>
      <c r="KBY105" s="3"/>
      <c r="KBZ105" s="3"/>
      <c r="KCA105" s="3"/>
      <c r="KCB105" s="3"/>
      <c r="KCC105" s="3"/>
      <c r="KCD105" s="3"/>
      <c r="KCE105" s="3"/>
      <c r="KCF105" s="3"/>
      <c r="KCG105" s="3"/>
      <c r="KCH105" s="3"/>
      <c r="KCI105" s="3"/>
      <c r="KCJ105" s="3"/>
      <c r="KCK105" s="3"/>
      <c r="KCL105" s="3"/>
      <c r="KCM105" s="3"/>
      <c r="KCN105" s="3"/>
      <c r="KCO105" s="3"/>
      <c r="KCP105" s="3"/>
      <c r="KCQ105" s="3"/>
      <c r="KCR105" s="3"/>
      <c r="KCS105" s="3"/>
      <c r="KCT105" s="3"/>
      <c r="KCU105" s="3"/>
      <c r="KCV105" s="3"/>
      <c r="KCW105" s="3"/>
      <c r="KCX105" s="3"/>
      <c r="KCY105" s="3"/>
      <c r="KCZ105" s="3"/>
      <c r="KDA105" s="3"/>
      <c r="KDB105" s="3"/>
      <c r="KDC105" s="3"/>
      <c r="KDD105" s="3"/>
      <c r="KDE105" s="3"/>
      <c r="KDF105" s="3"/>
      <c r="KDG105" s="3"/>
      <c r="KDH105" s="3"/>
      <c r="KDI105" s="3"/>
      <c r="KDJ105" s="3"/>
      <c r="KDK105" s="3"/>
      <c r="KDL105" s="3"/>
      <c r="KDM105" s="3"/>
      <c r="KDN105" s="3"/>
      <c r="KDO105" s="3"/>
      <c r="KDP105" s="3"/>
      <c r="KDQ105" s="3"/>
      <c r="KDR105" s="3"/>
      <c r="KDS105" s="3"/>
      <c r="KDT105" s="3"/>
      <c r="KDU105" s="3"/>
      <c r="KDV105" s="3"/>
      <c r="KDW105" s="3"/>
      <c r="KDX105" s="3"/>
      <c r="KDY105" s="3"/>
      <c r="KDZ105" s="3"/>
      <c r="KEA105" s="3"/>
      <c r="KEB105" s="3"/>
      <c r="KEC105" s="3"/>
      <c r="KED105" s="3"/>
      <c r="KEE105" s="3"/>
      <c r="KEF105" s="3"/>
      <c r="KEG105" s="3"/>
      <c r="KEH105" s="3"/>
      <c r="KEI105" s="3"/>
      <c r="KEJ105" s="3"/>
      <c r="KEK105" s="3"/>
      <c r="KEL105" s="3"/>
      <c r="KEM105" s="3"/>
      <c r="KEN105" s="3"/>
      <c r="KEO105" s="3"/>
      <c r="KEP105" s="3"/>
      <c r="KEQ105" s="3"/>
      <c r="KER105" s="3"/>
      <c r="KES105" s="3"/>
      <c r="KET105" s="3"/>
      <c r="KEU105" s="3"/>
      <c r="KEV105" s="3"/>
      <c r="KEW105" s="3"/>
      <c r="KEX105" s="3"/>
      <c r="KEY105" s="3"/>
      <c r="KEZ105" s="3"/>
      <c r="KFA105" s="3"/>
      <c r="KFB105" s="3"/>
      <c r="KFC105" s="3"/>
      <c r="KFD105" s="3"/>
      <c r="KFE105" s="3"/>
      <c r="KFF105" s="3"/>
      <c r="KFG105" s="3"/>
      <c r="KFH105" s="3"/>
      <c r="KFI105" s="3"/>
      <c r="KFJ105" s="3"/>
      <c r="KFK105" s="3"/>
      <c r="KFL105" s="3"/>
      <c r="KFM105" s="3"/>
      <c r="KFN105" s="3"/>
      <c r="KFO105" s="3"/>
      <c r="KFP105" s="3"/>
      <c r="KFQ105" s="3"/>
      <c r="KFR105" s="3"/>
      <c r="KFS105" s="3"/>
      <c r="KFT105" s="3"/>
      <c r="KFU105" s="3"/>
      <c r="KFV105" s="3"/>
      <c r="KFW105" s="3"/>
      <c r="KFX105" s="3"/>
      <c r="KFY105" s="3"/>
      <c r="KFZ105" s="3"/>
      <c r="KGA105" s="3"/>
      <c r="KGB105" s="3"/>
      <c r="KGC105" s="3"/>
      <c r="KGD105" s="3"/>
      <c r="KGE105" s="3"/>
      <c r="KGF105" s="3"/>
      <c r="KGG105" s="3"/>
      <c r="KGH105" s="3"/>
      <c r="KGI105" s="3"/>
      <c r="KGJ105" s="3"/>
      <c r="KGK105" s="3"/>
      <c r="KGL105" s="3"/>
      <c r="KGM105" s="3"/>
      <c r="KGN105" s="3"/>
      <c r="KGO105" s="3"/>
      <c r="KGP105" s="3"/>
      <c r="KGQ105" s="3"/>
      <c r="KGR105" s="3"/>
      <c r="KGS105" s="3"/>
      <c r="KGT105" s="3"/>
      <c r="KGU105" s="3"/>
      <c r="KGV105" s="3"/>
      <c r="KGW105" s="3"/>
      <c r="KGX105" s="3"/>
      <c r="KGY105" s="3"/>
      <c r="KGZ105" s="3"/>
      <c r="KHA105" s="3"/>
      <c r="KHB105" s="3"/>
      <c r="KHC105" s="3"/>
      <c r="KHD105" s="3"/>
      <c r="KHE105" s="3"/>
      <c r="KHF105" s="3"/>
      <c r="KHG105" s="3"/>
      <c r="KHH105" s="3"/>
      <c r="KHI105" s="3"/>
      <c r="KHJ105" s="3"/>
      <c r="KHK105" s="3"/>
      <c r="KHL105" s="3"/>
      <c r="KHM105" s="3"/>
      <c r="KHN105" s="3"/>
      <c r="KHO105" s="3"/>
      <c r="KHP105" s="3"/>
      <c r="KHQ105" s="3"/>
      <c r="KHR105" s="3"/>
      <c r="KHS105" s="3"/>
      <c r="KHT105" s="3"/>
      <c r="KHU105" s="3"/>
      <c r="KHV105" s="3"/>
      <c r="KHW105" s="3"/>
      <c r="KHX105" s="3"/>
      <c r="KHY105" s="3"/>
      <c r="KHZ105" s="3"/>
      <c r="KIA105" s="3"/>
      <c r="KIB105" s="3"/>
      <c r="KIC105" s="3"/>
      <c r="KID105" s="3"/>
      <c r="KIE105" s="3"/>
      <c r="KIF105" s="3"/>
      <c r="KIG105" s="3"/>
      <c r="KIH105" s="3"/>
      <c r="KII105" s="3"/>
      <c r="KIJ105" s="3"/>
      <c r="KIK105" s="3"/>
      <c r="KIL105" s="3"/>
      <c r="KIM105" s="3"/>
      <c r="KIN105" s="3"/>
      <c r="KIO105" s="3"/>
      <c r="KIP105" s="3"/>
      <c r="KIQ105" s="3"/>
      <c r="KIR105" s="3"/>
      <c r="KIS105" s="3"/>
      <c r="KIT105" s="3"/>
      <c r="KIU105" s="3"/>
      <c r="KIV105" s="3"/>
      <c r="KIW105" s="3"/>
      <c r="KIX105" s="3"/>
      <c r="KIY105" s="3"/>
      <c r="KIZ105" s="3"/>
      <c r="KJA105" s="3"/>
      <c r="KJB105" s="3"/>
      <c r="KJC105" s="3"/>
      <c r="KJD105" s="3"/>
      <c r="KJE105" s="3"/>
      <c r="KJF105" s="3"/>
      <c r="KJG105" s="3"/>
      <c r="KJH105" s="3"/>
      <c r="KJI105" s="3"/>
      <c r="KJJ105" s="3"/>
      <c r="KJK105" s="3"/>
      <c r="KJL105" s="3"/>
      <c r="KJM105" s="3"/>
      <c r="KJN105" s="3"/>
      <c r="KJO105" s="3"/>
      <c r="KJP105" s="3"/>
      <c r="KJQ105" s="3"/>
      <c r="KJR105" s="3"/>
      <c r="KJS105" s="3"/>
      <c r="KJT105" s="3"/>
      <c r="KJU105" s="3"/>
      <c r="KJV105" s="3"/>
      <c r="KJW105" s="3"/>
      <c r="KJX105" s="3"/>
      <c r="KJY105" s="3"/>
      <c r="KJZ105" s="3"/>
      <c r="KKA105" s="3"/>
      <c r="KKB105" s="3"/>
      <c r="KKC105" s="3"/>
      <c r="KKD105" s="3"/>
      <c r="KKE105" s="3"/>
      <c r="KKF105" s="3"/>
      <c r="KKG105" s="3"/>
      <c r="KKH105" s="3"/>
      <c r="KKI105" s="3"/>
      <c r="KKJ105" s="3"/>
      <c r="KKK105" s="3"/>
      <c r="KKL105" s="3"/>
      <c r="KKM105" s="3"/>
      <c r="KKN105" s="3"/>
      <c r="KKO105" s="3"/>
      <c r="KKP105" s="3"/>
      <c r="KKQ105" s="3"/>
      <c r="KKR105" s="3"/>
      <c r="KKS105" s="3"/>
      <c r="KKT105" s="3"/>
      <c r="KKU105" s="3"/>
      <c r="KKV105" s="3"/>
      <c r="KKW105" s="3"/>
      <c r="KKX105" s="3"/>
      <c r="KKY105" s="3"/>
      <c r="KKZ105" s="3"/>
      <c r="KLA105" s="3"/>
      <c r="KLB105" s="3"/>
      <c r="KLC105" s="3"/>
      <c r="KLD105" s="3"/>
      <c r="KLE105" s="3"/>
      <c r="KLF105" s="3"/>
      <c r="KLG105" s="3"/>
      <c r="KLH105" s="3"/>
      <c r="KLI105" s="3"/>
      <c r="KLJ105" s="3"/>
      <c r="KLK105" s="3"/>
      <c r="KLL105" s="3"/>
      <c r="KLM105" s="3"/>
      <c r="KLN105" s="3"/>
      <c r="KLO105" s="3"/>
      <c r="KLP105" s="3"/>
      <c r="KLQ105" s="3"/>
      <c r="KLR105" s="3"/>
      <c r="KLS105" s="3"/>
      <c r="KLT105" s="3"/>
      <c r="KLU105" s="3"/>
      <c r="KLV105" s="3"/>
      <c r="KLW105" s="3"/>
      <c r="KLX105" s="3"/>
      <c r="KLY105" s="3"/>
      <c r="KLZ105" s="3"/>
      <c r="KMA105" s="3"/>
      <c r="KMB105" s="3"/>
      <c r="KMC105" s="3"/>
      <c r="KMD105" s="3"/>
      <c r="KME105" s="3"/>
      <c r="KMF105" s="3"/>
      <c r="KMG105" s="3"/>
      <c r="KMH105" s="3"/>
      <c r="KMI105" s="3"/>
      <c r="KMJ105" s="3"/>
      <c r="KMK105" s="3"/>
      <c r="KML105" s="3"/>
      <c r="KMM105" s="3"/>
      <c r="KMN105" s="3"/>
      <c r="KMO105" s="3"/>
      <c r="KMP105" s="3"/>
      <c r="KMQ105" s="3"/>
      <c r="KMR105" s="3"/>
      <c r="KMS105" s="3"/>
      <c r="KMT105" s="3"/>
      <c r="KMU105" s="3"/>
      <c r="KMV105" s="3"/>
      <c r="KMW105" s="3"/>
      <c r="KMX105" s="3"/>
      <c r="KMY105" s="3"/>
      <c r="KMZ105" s="3"/>
      <c r="KNA105" s="3"/>
      <c r="KNB105" s="3"/>
      <c r="KNC105" s="3"/>
      <c r="KND105" s="3"/>
      <c r="KNE105" s="3"/>
      <c r="KNF105" s="3"/>
      <c r="KNG105" s="3"/>
      <c r="KNH105" s="3"/>
      <c r="KNI105" s="3"/>
      <c r="KNJ105" s="3"/>
      <c r="KNK105" s="3"/>
      <c r="KNL105" s="3"/>
      <c r="KNM105" s="3"/>
      <c r="KNN105" s="3"/>
      <c r="KNO105" s="3"/>
      <c r="KNP105" s="3"/>
      <c r="KNQ105" s="3"/>
      <c r="KNR105" s="3"/>
      <c r="KNS105" s="3"/>
      <c r="KNT105" s="3"/>
      <c r="KNU105" s="3"/>
      <c r="KNV105" s="3"/>
      <c r="KNW105" s="3"/>
      <c r="KNX105" s="3"/>
      <c r="KNY105" s="3"/>
      <c r="KNZ105" s="3"/>
      <c r="KOA105" s="3"/>
      <c r="KOB105" s="3"/>
      <c r="KOC105" s="3"/>
      <c r="KOD105" s="3"/>
      <c r="KOE105" s="3"/>
      <c r="KOF105" s="3"/>
      <c r="KOG105" s="3"/>
      <c r="KOH105" s="3"/>
      <c r="KOI105" s="3"/>
      <c r="KOJ105" s="3"/>
      <c r="KOK105" s="3"/>
      <c r="KOL105" s="3"/>
      <c r="KOM105" s="3"/>
      <c r="KON105" s="3"/>
      <c r="KOO105" s="3"/>
      <c r="KOP105" s="3"/>
      <c r="KOQ105" s="3"/>
      <c r="KOR105" s="3"/>
      <c r="KOS105" s="3"/>
      <c r="KOT105" s="3"/>
      <c r="KOU105" s="3"/>
      <c r="KOV105" s="3"/>
      <c r="KOW105" s="3"/>
      <c r="KOX105" s="3"/>
      <c r="KOY105" s="3"/>
      <c r="KOZ105" s="3"/>
      <c r="KPA105" s="3"/>
      <c r="KPB105" s="3"/>
      <c r="KPC105" s="3"/>
      <c r="KPD105" s="3"/>
      <c r="KPE105" s="3"/>
      <c r="KPF105" s="3"/>
      <c r="KPG105" s="3"/>
      <c r="KPH105" s="3"/>
      <c r="KPI105" s="3"/>
      <c r="KPJ105" s="3"/>
      <c r="KPK105" s="3"/>
      <c r="KPL105" s="3"/>
      <c r="KPM105" s="3"/>
      <c r="KPN105" s="3"/>
      <c r="KPO105" s="3"/>
      <c r="KPP105" s="3"/>
      <c r="KPQ105" s="3"/>
      <c r="KPR105" s="3"/>
      <c r="KPS105" s="3"/>
      <c r="KPT105" s="3"/>
      <c r="KPU105" s="3"/>
      <c r="KPV105" s="3"/>
      <c r="KPW105" s="3"/>
      <c r="KPX105" s="3"/>
      <c r="KPY105" s="3"/>
      <c r="KPZ105" s="3"/>
      <c r="KQA105" s="3"/>
      <c r="KQB105" s="3"/>
      <c r="KQC105" s="3"/>
      <c r="KQD105" s="3"/>
      <c r="KQE105" s="3"/>
      <c r="KQF105" s="3"/>
      <c r="KQG105" s="3"/>
      <c r="KQH105" s="3"/>
      <c r="KQI105" s="3"/>
      <c r="KQJ105" s="3"/>
      <c r="KQK105" s="3"/>
      <c r="KQL105" s="3"/>
      <c r="KQM105" s="3"/>
      <c r="KQN105" s="3"/>
      <c r="KQO105" s="3"/>
      <c r="KQP105" s="3"/>
      <c r="KQQ105" s="3"/>
      <c r="KQR105" s="3"/>
      <c r="KQS105" s="3"/>
      <c r="KQT105" s="3"/>
      <c r="KQU105" s="3"/>
      <c r="KQV105" s="3"/>
      <c r="KQW105" s="3"/>
      <c r="KQX105" s="3"/>
      <c r="KQY105" s="3"/>
      <c r="KQZ105" s="3"/>
      <c r="KRA105" s="3"/>
      <c r="KRB105" s="3"/>
      <c r="KRC105" s="3"/>
      <c r="KRD105" s="3"/>
      <c r="KRE105" s="3"/>
      <c r="KRF105" s="3"/>
      <c r="KRG105" s="3"/>
      <c r="KRH105" s="3"/>
      <c r="KRI105" s="3"/>
      <c r="KRJ105" s="3"/>
      <c r="KRK105" s="3"/>
      <c r="KRL105" s="3"/>
      <c r="KRM105" s="3"/>
      <c r="KRN105" s="3"/>
      <c r="KRO105" s="3"/>
      <c r="KRP105" s="3"/>
      <c r="KRQ105" s="3"/>
      <c r="KRR105" s="3"/>
      <c r="KRS105" s="3"/>
      <c r="KRT105" s="3"/>
      <c r="KRU105" s="3"/>
      <c r="KRV105" s="3"/>
      <c r="KRW105" s="3"/>
      <c r="KRX105" s="3"/>
      <c r="KRY105" s="3"/>
      <c r="KRZ105" s="3"/>
      <c r="KSA105" s="3"/>
      <c r="KSB105" s="3"/>
      <c r="KSC105" s="3"/>
      <c r="KSD105" s="3"/>
      <c r="KSE105" s="3"/>
      <c r="KSF105" s="3"/>
      <c r="KSG105" s="3"/>
      <c r="KSH105" s="3"/>
      <c r="KSI105" s="3"/>
      <c r="KSJ105" s="3"/>
      <c r="KSK105" s="3"/>
      <c r="KSL105" s="3"/>
      <c r="KSM105" s="3"/>
      <c r="KSN105" s="3"/>
      <c r="KSO105" s="3"/>
      <c r="KSP105" s="3"/>
      <c r="KSQ105" s="3"/>
      <c r="KSR105" s="3"/>
      <c r="KSS105" s="3"/>
      <c r="KST105" s="3"/>
      <c r="KSU105" s="3"/>
      <c r="KSV105" s="3"/>
      <c r="KSW105" s="3"/>
      <c r="KSX105" s="3"/>
      <c r="KSY105" s="3"/>
      <c r="KSZ105" s="3"/>
      <c r="KTA105" s="3"/>
      <c r="KTB105" s="3"/>
      <c r="KTC105" s="3"/>
      <c r="KTD105" s="3"/>
      <c r="KTE105" s="3"/>
      <c r="KTF105" s="3"/>
      <c r="KTG105" s="3"/>
      <c r="KTH105" s="3"/>
      <c r="KTI105" s="3"/>
      <c r="KTJ105" s="3"/>
      <c r="KTK105" s="3"/>
      <c r="KTL105" s="3"/>
      <c r="KTM105" s="3"/>
      <c r="KTN105" s="3"/>
      <c r="KTO105" s="3"/>
      <c r="KTP105" s="3"/>
      <c r="KTQ105" s="3"/>
      <c r="KTR105" s="3"/>
      <c r="KTS105" s="3"/>
      <c r="KTT105" s="3"/>
      <c r="KTU105" s="3"/>
      <c r="KTV105" s="3"/>
      <c r="KTW105" s="3"/>
      <c r="KTX105" s="3"/>
      <c r="KTY105" s="3"/>
      <c r="KTZ105" s="3"/>
      <c r="KUA105" s="3"/>
      <c r="KUB105" s="3"/>
      <c r="KUC105" s="3"/>
      <c r="KUD105" s="3"/>
      <c r="KUE105" s="3"/>
      <c r="KUF105" s="3"/>
      <c r="KUG105" s="3"/>
      <c r="KUH105" s="3"/>
      <c r="KUI105" s="3"/>
      <c r="KUJ105" s="3"/>
      <c r="KUK105" s="3"/>
      <c r="KUL105" s="3"/>
      <c r="KUM105" s="3"/>
      <c r="KUN105" s="3"/>
      <c r="KUO105" s="3"/>
      <c r="KUP105" s="3"/>
      <c r="KUQ105" s="3"/>
      <c r="KUR105" s="3"/>
      <c r="KUS105" s="3"/>
      <c r="KUT105" s="3"/>
      <c r="KUU105" s="3"/>
      <c r="KUV105" s="3"/>
      <c r="KUW105" s="3"/>
      <c r="KUX105" s="3"/>
      <c r="KUY105" s="3"/>
      <c r="KUZ105" s="3"/>
      <c r="KVA105" s="3"/>
      <c r="KVB105" s="3"/>
      <c r="KVC105" s="3"/>
      <c r="KVD105" s="3"/>
      <c r="KVE105" s="3"/>
      <c r="KVF105" s="3"/>
      <c r="KVG105" s="3"/>
      <c r="KVH105" s="3"/>
      <c r="KVI105" s="3"/>
      <c r="KVJ105" s="3"/>
      <c r="KVK105" s="3"/>
      <c r="KVL105" s="3"/>
      <c r="KVM105" s="3"/>
      <c r="KVN105" s="3"/>
      <c r="KVO105" s="3"/>
      <c r="KVP105" s="3"/>
      <c r="KVQ105" s="3"/>
      <c r="KVR105" s="3"/>
      <c r="KVS105" s="3"/>
      <c r="KVT105" s="3"/>
      <c r="KVU105" s="3"/>
      <c r="KVV105" s="3"/>
      <c r="KVW105" s="3"/>
      <c r="KVX105" s="3"/>
      <c r="KVY105" s="3"/>
      <c r="KVZ105" s="3"/>
      <c r="KWA105" s="3"/>
      <c r="KWB105" s="3"/>
      <c r="KWC105" s="3"/>
      <c r="KWD105" s="3"/>
      <c r="KWE105" s="3"/>
      <c r="KWF105" s="3"/>
      <c r="KWG105" s="3"/>
      <c r="KWH105" s="3"/>
      <c r="KWI105" s="3"/>
      <c r="KWJ105" s="3"/>
      <c r="KWK105" s="3"/>
      <c r="KWL105" s="3"/>
      <c r="KWM105" s="3"/>
      <c r="KWN105" s="3"/>
      <c r="KWO105" s="3"/>
      <c r="KWP105" s="3"/>
      <c r="KWQ105" s="3"/>
      <c r="KWR105" s="3"/>
      <c r="KWS105" s="3"/>
      <c r="KWT105" s="3"/>
      <c r="KWU105" s="3"/>
      <c r="KWV105" s="3"/>
      <c r="KWW105" s="3"/>
      <c r="KWX105" s="3"/>
      <c r="KWY105" s="3"/>
      <c r="KWZ105" s="3"/>
      <c r="KXA105" s="3"/>
      <c r="KXB105" s="3"/>
      <c r="KXC105" s="3"/>
      <c r="KXD105" s="3"/>
      <c r="KXE105" s="3"/>
      <c r="KXF105" s="3"/>
      <c r="KXG105" s="3"/>
      <c r="KXH105" s="3"/>
      <c r="KXI105" s="3"/>
      <c r="KXJ105" s="3"/>
      <c r="KXK105" s="3"/>
      <c r="KXL105" s="3"/>
      <c r="KXM105" s="3"/>
      <c r="KXN105" s="3"/>
      <c r="KXO105" s="3"/>
      <c r="KXP105" s="3"/>
      <c r="KXQ105" s="3"/>
      <c r="KXR105" s="3"/>
      <c r="KXS105" s="3"/>
      <c r="KXT105" s="3"/>
      <c r="KXU105" s="3"/>
      <c r="KXV105" s="3"/>
      <c r="KXW105" s="3"/>
      <c r="KXX105" s="3"/>
      <c r="KXY105" s="3"/>
      <c r="KXZ105" s="3"/>
      <c r="KYA105" s="3"/>
      <c r="KYB105" s="3"/>
      <c r="KYC105" s="3"/>
      <c r="KYD105" s="3"/>
      <c r="KYE105" s="3"/>
      <c r="KYF105" s="3"/>
      <c r="KYG105" s="3"/>
      <c r="KYH105" s="3"/>
      <c r="KYI105" s="3"/>
      <c r="KYJ105" s="3"/>
      <c r="KYK105" s="3"/>
      <c r="KYL105" s="3"/>
      <c r="KYM105" s="3"/>
      <c r="KYN105" s="3"/>
      <c r="KYO105" s="3"/>
      <c r="KYP105" s="3"/>
      <c r="KYQ105" s="3"/>
      <c r="KYR105" s="3"/>
      <c r="KYS105" s="3"/>
      <c r="KYT105" s="3"/>
      <c r="KYU105" s="3"/>
      <c r="KYV105" s="3"/>
      <c r="KYW105" s="3"/>
      <c r="KYX105" s="3"/>
      <c r="KYY105" s="3"/>
      <c r="KYZ105" s="3"/>
      <c r="KZA105" s="3"/>
      <c r="KZB105" s="3"/>
      <c r="KZC105" s="3"/>
      <c r="KZD105" s="3"/>
      <c r="KZE105" s="3"/>
      <c r="KZF105" s="3"/>
      <c r="KZG105" s="3"/>
      <c r="KZH105" s="3"/>
      <c r="KZI105" s="3"/>
      <c r="KZJ105" s="3"/>
      <c r="KZK105" s="3"/>
      <c r="KZL105" s="3"/>
      <c r="KZM105" s="3"/>
      <c r="KZN105" s="3"/>
      <c r="KZO105" s="3"/>
      <c r="KZP105" s="3"/>
      <c r="KZQ105" s="3"/>
      <c r="KZR105" s="3"/>
      <c r="KZS105" s="3"/>
      <c r="KZT105" s="3"/>
      <c r="KZU105" s="3"/>
      <c r="KZV105" s="3"/>
      <c r="KZW105" s="3"/>
      <c r="KZX105" s="3"/>
      <c r="KZY105" s="3"/>
      <c r="KZZ105" s="3"/>
      <c r="LAA105" s="3"/>
      <c r="LAB105" s="3"/>
      <c r="LAC105" s="3"/>
      <c r="LAD105" s="3"/>
      <c r="LAE105" s="3"/>
      <c r="LAF105" s="3"/>
      <c r="LAG105" s="3"/>
      <c r="LAH105" s="3"/>
      <c r="LAI105" s="3"/>
      <c r="LAJ105" s="3"/>
      <c r="LAK105" s="3"/>
      <c r="LAL105" s="3"/>
      <c r="LAM105" s="3"/>
      <c r="LAN105" s="3"/>
      <c r="LAO105" s="3"/>
      <c r="LAP105" s="3"/>
      <c r="LAQ105" s="3"/>
      <c r="LAR105" s="3"/>
      <c r="LAS105" s="3"/>
      <c r="LAT105" s="3"/>
      <c r="LAU105" s="3"/>
      <c r="LAV105" s="3"/>
      <c r="LAW105" s="3"/>
      <c r="LAX105" s="3"/>
      <c r="LAY105" s="3"/>
      <c r="LAZ105" s="3"/>
      <c r="LBA105" s="3"/>
      <c r="LBB105" s="3"/>
      <c r="LBC105" s="3"/>
      <c r="LBD105" s="3"/>
      <c r="LBE105" s="3"/>
      <c r="LBF105" s="3"/>
      <c r="LBG105" s="3"/>
      <c r="LBH105" s="3"/>
      <c r="LBI105" s="3"/>
      <c r="LBJ105" s="3"/>
      <c r="LBK105" s="3"/>
      <c r="LBL105" s="3"/>
      <c r="LBM105" s="3"/>
      <c r="LBN105" s="3"/>
      <c r="LBO105" s="3"/>
      <c r="LBP105" s="3"/>
      <c r="LBQ105" s="3"/>
      <c r="LBR105" s="3"/>
      <c r="LBS105" s="3"/>
      <c r="LBT105" s="3"/>
      <c r="LBU105" s="3"/>
      <c r="LBV105" s="3"/>
      <c r="LBW105" s="3"/>
      <c r="LBX105" s="3"/>
      <c r="LBY105" s="3"/>
      <c r="LBZ105" s="3"/>
      <c r="LCA105" s="3"/>
      <c r="LCB105" s="3"/>
      <c r="LCC105" s="3"/>
      <c r="LCD105" s="3"/>
      <c r="LCE105" s="3"/>
      <c r="LCF105" s="3"/>
      <c r="LCG105" s="3"/>
      <c r="LCH105" s="3"/>
      <c r="LCI105" s="3"/>
      <c r="LCJ105" s="3"/>
      <c r="LCK105" s="3"/>
      <c r="LCL105" s="3"/>
      <c r="LCM105" s="3"/>
      <c r="LCN105" s="3"/>
      <c r="LCO105" s="3"/>
      <c r="LCP105" s="3"/>
      <c r="LCQ105" s="3"/>
      <c r="LCR105" s="3"/>
      <c r="LCS105" s="3"/>
      <c r="LCT105" s="3"/>
      <c r="LCU105" s="3"/>
      <c r="LCV105" s="3"/>
      <c r="LCW105" s="3"/>
      <c r="LCX105" s="3"/>
      <c r="LCY105" s="3"/>
      <c r="LCZ105" s="3"/>
      <c r="LDA105" s="3"/>
      <c r="LDB105" s="3"/>
      <c r="LDC105" s="3"/>
      <c r="LDD105" s="3"/>
      <c r="LDE105" s="3"/>
      <c r="LDF105" s="3"/>
      <c r="LDG105" s="3"/>
      <c r="LDH105" s="3"/>
      <c r="LDI105" s="3"/>
      <c r="LDJ105" s="3"/>
      <c r="LDK105" s="3"/>
      <c r="LDL105" s="3"/>
      <c r="LDM105" s="3"/>
      <c r="LDN105" s="3"/>
      <c r="LDO105" s="3"/>
      <c r="LDP105" s="3"/>
      <c r="LDQ105" s="3"/>
      <c r="LDR105" s="3"/>
      <c r="LDS105" s="3"/>
      <c r="LDT105" s="3"/>
      <c r="LDU105" s="3"/>
      <c r="LDV105" s="3"/>
      <c r="LDW105" s="3"/>
      <c r="LDX105" s="3"/>
      <c r="LDY105" s="3"/>
      <c r="LDZ105" s="3"/>
      <c r="LEA105" s="3"/>
      <c r="LEB105" s="3"/>
      <c r="LEC105" s="3"/>
      <c r="LED105" s="3"/>
      <c r="LEE105" s="3"/>
      <c r="LEF105" s="3"/>
      <c r="LEG105" s="3"/>
      <c r="LEH105" s="3"/>
      <c r="LEI105" s="3"/>
      <c r="LEJ105" s="3"/>
      <c r="LEK105" s="3"/>
      <c r="LEL105" s="3"/>
      <c r="LEM105" s="3"/>
      <c r="LEN105" s="3"/>
      <c r="LEO105" s="3"/>
      <c r="LEP105" s="3"/>
      <c r="LEQ105" s="3"/>
      <c r="LER105" s="3"/>
      <c r="LES105" s="3"/>
      <c r="LET105" s="3"/>
      <c r="LEU105" s="3"/>
      <c r="LEV105" s="3"/>
      <c r="LEW105" s="3"/>
      <c r="LEX105" s="3"/>
      <c r="LEY105" s="3"/>
      <c r="LEZ105" s="3"/>
      <c r="LFA105" s="3"/>
      <c r="LFB105" s="3"/>
      <c r="LFC105" s="3"/>
      <c r="LFD105" s="3"/>
      <c r="LFE105" s="3"/>
      <c r="LFF105" s="3"/>
      <c r="LFG105" s="3"/>
      <c r="LFH105" s="3"/>
      <c r="LFI105" s="3"/>
      <c r="LFJ105" s="3"/>
      <c r="LFK105" s="3"/>
      <c r="LFL105" s="3"/>
      <c r="LFM105" s="3"/>
      <c r="LFN105" s="3"/>
      <c r="LFO105" s="3"/>
      <c r="LFP105" s="3"/>
      <c r="LFQ105" s="3"/>
      <c r="LFR105" s="3"/>
      <c r="LFS105" s="3"/>
      <c r="LFT105" s="3"/>
      <c r="LFU105" s="3"/>
      <c r="LFV105" s="3"/>
      <c r="LFW105" s="3"/>
      <c r="LFX105" s="3"/>
      <c r="LFY105" s="3"/>
      <c r="LFZ105" s="3"/>
      <c r="LGA105" s="3"/>
      <c r="LGB105" s="3"/>
      <c r="LGC105" s="3"/>
      <c r="LGD105" s="3"/>
      <c r="LGE105" s="3"/>
      <c r="LGF105" s="3"/>
      <c r="LGG105" s="3"/>
      <c r="LGH105" s="3"/>
      <c r="LGI105" s="3"/>
      <c r="LGJ105" s="3"/>
      <c r="LGK105" s="3"/>
      <c r="LGL105" s="3"/>
      <c r="LGM105" s="3"/>
      <c r="LGN105" s="3"/>
      <c r="LGO105" s="3"/>
      <c r="LGP105" s="3"/>
      <c r="LGQ105" s="3"/>
      <c r="LGR105" s="3"/>
      <c r="LGS105" s="3"/>
      <c r="LGT105" s="3"/>
      <c r="LGU105" s="3"/>
      <c r="LGV105" s="3"/>
      <c r="LGW105" s="3"/>
      <c r="LGX105" s="3"/>
      <c r="LGY105" s="3"/>
      <c r="LGZ105" s="3"/>
      <c r="LHA105" s="3"/>
      <c r="LHB105" s="3"/>
      <c r="LHC105" s="3"/>
      <c r="LHD105" s="3"/>
      <c r="LHE105" s="3"/>
      <c r="LHF105" s="3"/>
      <c r="LHG105" s="3"/>
      <c r="LHH105" s="3"/>
      <c r="LHI105" s="3"/>
      <c r="LHJ105" s="3"/>
      <c r="LHK105" s="3"/>
      <c r="LHL105" s="3"/>
      <c r="LHM105" s="3"/>
      <c r="LHN105" s="3"/>
      <c r="LHO105" s="3"/>
      <c r="LHP105" s="3"/>
      <c r="LHQ105" s="3"/>
      <c r="LHR105" s="3"/>
      <c r="LHS105" s="3"/>
      <c r="LHT105" s="3"/>
      <c r="LHU105" s="3"/>
      <c r="LHV105" s="3"/>
      <c r="LHW105" s="3"/>
      <c r="LHX105" s="3"/>
      <c r="LHY105" s="3"/>
      <c r="LHZ105" s="3"/>
      <c r="LIA105" s="3"/>
      <c r="LIB105" s="3"/>
      <c r="LIC105" s="3"/>
      <c r="LID105" s="3"/>
      <c r="LIE105" s="3"/>
      <c r="LIF105" s="3"/>
      <c r="LIG105" s="3"/>
      <c r="LIH105" s="3"/>
      <c r="LII105" s="3"/>
      <c r="LIJ105" s="3"/>
      <c r="LIK105" s="3"/>
      <c r="LIL105" s="3"/>
      <c r="LIM105" s="3"/>
      <c r="LIN105" s="3"/>
      <c r="LIO105" s="3"/>
      <c r="LIP105" s="3"/>
      <c r="LIQ105" s="3"/>
      <c r="LIR105" s="3"/>
      <c r="LIS105" s="3"/>
      <c r="LIT105" s="3"/>
      <c r="LIU105" s="3"/>
      <c r="LIV105" s="3"/>
      <c r="LIW105" s="3"/>
      <c r="LIX105" s="3"/>
      <c r="LIY105" s="3"/>
      <c r="LIZ105" s="3"/>
      <c r="LJA105" s="3"/>
      <c r="LJB105" s="3"/>
      <c r="LJC105" s="3"/>
      <c r="LJD105" s="3"/>
      <c r="LJE105" s="3"/>
      <c r="LJF105" s="3"/>
      <c r="LJG105" s="3"/>
      <c r="LJH105" s="3"/>
      <c r="LJI105" s="3"/>
      <c r="LJJ105" s="3"/>
      <c r="LJK105" s="3"/>
      <c r="LJL105" s="3"/>
      <c r="LJM105" s="3"/>
      <c r="LJN105" s="3"/>
      <c r="LJO105" s="3"/>
      <c r="LJP105" s="3"/>
      <c r="LJQ105" s="3"/>
      <c r="LJR105" s="3"/>
      <c r="LJS105" s="3"/>
      <c r="LJT105" s="3"/>
      <c r="LJU105" s="3"/>
      <c r="LJV105" s="3"/>
      <c r="LJW105" s="3"/>
      <c r="LJX105" s="3"/>
      <c r="LJY105" s="3"/>
      <c r="LJZ105" s="3"/>
      <c r="LKA105" s="3"/>
      <c r="LKB105" s="3"/>
      <c r="LKC105" s="3"/>
      <c r="LKD105" s="3"/>
      <c r="LKE105" s="3"/>
      <c r="LKF105" s="3"/>
      <c r="LKG105" s="3"/>
      <c r="LKH105" s="3"/>
      <c r="LKI105" s="3"/>
      <c r="LKJ105" s="3"/>
      <c r="LKK105" s="3"/>
      <c r="LKL105" s="3"/>
      <c r="LKM105" s="3"/>
      <c r="LKN105" s="3"/>
      <c r="LKO105" s="3"/>
      <c r="LKP105" s="3"/>
      <c r="LKQ105" s="3"/>
      <c r="LKR105" s="3"/>
      <c r="LKS105" s="3"/>
      <c r="LKT105" s="3"/>
      <c r="LKU105" s="3"/>
      <c r="LKV105" s="3"/>
      <c r="LKW105" s="3"/>
      <c r="LKX105" s="3"/>
      <c r="LKY105" s="3"/>
      <c r="LKZ105" s="3"/>
      <c r="LLA105" s="3"/>
      <c r="LLB105" s="3"/>
      <c r="LLC105" s="3"/>
      <c r="LLD105" s="3"/>
      <c r="LLE105" s="3"/>
      <c r="LLF105" s="3"/>
      <c r="LLG105" s="3"/>
      <c r="LLH105" s="3"/>
      <c r="LLI105" s="3"/>
      <c r="LLJ105" s="3"/>
      <c r="LLK105" s="3"/>
      <c r="LLL105" s="3"/>
      <c r="LLM105" s="3"/>
      <c r="LLN105" s="3"/>
      <c r="LLO105" s="3"/>
      <c r="LLP105" s="3"/>
      <c r="LLQ105" s="3"/>
      <c r="LLR105" s="3"/>
      <c r="LLS105" s="3"/>
      <c r="LLT105" s="3"/>
      <c r="LLU105" s="3"/>
      <c r="LLV105" s="3"/>
      <c r="LLW105" s="3"/>
      <c r="LLX105" s="3"/>
      <c r="LLY105" s="3"/>
      <c r="LLZ105" s="3"/>
      <c r="LMA105" s="3"/>
      <c r="LMB105" s="3"/>
      <c r="LMC105" s="3"/>
      <c r="LMD105" s="3"/>
      <c r="LME105" s="3"/>
      <c r="LMF105" s="3"/>
      <c r="LMG105" s="3"/>
      <c r="LMH105" s="3"/>
      <c r="LMI105" s="3"/>
      <c r="LMJ105" s="3"/>
      <c r="LMK105" s="3"/>
      <c r="LML105" s="3"/>
      <c r="LMM105" s="3"/>
      <c r="LMN105" s="3"/>
      <c r="LMO105" s="3"/>
      <c r="LMP105" s="3"/>
      <c r="LMQ105" s="3"/>
      <c r="LMR105" s="3"/>
      <c r="LMS105" s="3"/>
      <c r="LMT105" s="3"/>
      <c r="LMU105" s="3"/>
      <c r="LMV105" s="3"/>
      <c r="LMW105" s="3"/>
      <c r="LMX105" s="3"/>
      <c r="LMY105" s="3"/>
      <c r="LMZ105" s="3"/>
      <c r="LNA105" s="3"/>
      <c r="LNB105" s="3"/>
      <c r="LNC105" s="3"/>
      <c r="LND105" s="3"/>
      <c r="LNE105" s="3"/>
      <c r="LNF105" s="3"/>
      <c r="LNG105" s="3"/>
      <c r="LNH105" s="3"/>
      <c r="LNI105" s="3"/>
      <c r="LNJ105" s="3"/>
      <c r="LNK105" s="3"/>
      <c r="LNL105" s="3"/>
      <c r="LNM105" s="3"/>
      <c r="LNN105" s="3"/>
      <c r="LNO105" s="3"/>
      <c r="LNP105" s="3"/>
      <c r="LNQ105" s="3"/>
      <c r="LNR105" s="3"/>
      <c r="LNS105" s="3"/>
      <c r="LNT105" s="3"/>
      <c r="LNU105" s="3"/>
      <c r="LNV105" s="3"/>
      <c r="LNW105" s="3"/>
      <c r="LNX105" s="3"/>
      <c r="LNY105" s="3"/>
      <c r="LNZ105" s="3"/>
      <c r="LOA105" s="3"/>
      <c r="LOB105" s="3"/>
      <c r="LOC105" s="3"/>
      <c r="LOD105" s="3"/>
      <c r="LOE105" s="3"/>
      <c r="LOF105" s="3"/>
      <c r="LOG105" s="3"/>
      <c r="LOH105" s="3"/>
      <c r="LOI105" s="3"/>
      <c r="LOJ105" s="3"/>
      <c r="LOK105" s="3"/>
      <c r="LOL105" s="3"/>
      <c r="LOM105" s="3"/>
      <c r="LON105" s="3"/>
      <c r="LOO105" s="3"/>
      <c r="LOP105" s="3"/>
      <c r="LOQ105" s="3"/>
      <c r="LOR105" s="3"/>
      <c r="LOS105" s="3"/>
      <c r="LOT105" s="3"/>
      <c r="LOU105" s="3"/>
      <c r="LOV105" s="3"/>
      <c r="LOW105" s="3"/>
      <c r="LOX105" s="3"/>
      <c r="LOY105" s="3"/>
      <c r="LOZ105" s="3"/>
      <c r="LPA105" s="3"/>
      <c r="LPB105" s="3"/>
      <c r="LPC105" s="3"/>
      <c r="LPD105" s="3"/>
      <c r="LPE105" s="3"/>
      <c r="LPF105" s="3"/>
      <c r="LPG105" s="3"/>
      <c r="LPH105" s="3"/>
      <c r="LPI105" s="3"/>
      <c r="LPJ105" s="3"/>
      <c r="LPK105" s="3"/>
      <c r="LPL105" s="3"/>
      <c r="LPM105" s="3"/>
      <c r="LPN105" s="3"/>
      <c r="LPO105" s="3"/>
      <c r="LPP105" s="3"/>
      <c r="LPQ105" s="3"/>
      <c r="LPR105" s="3"/>
      <c r="LPS105" s="3"/>
      <c r="LPT105" s="3"/>
      <c r="LPU105" s="3"/>
      <c r="LPV105" s="3"/>
      <c r="LPW105" s="3"/>
      <c r="LPX105" s="3"/>
      <c r="LPY105" s="3"/>
      <c r="LPZ105" s="3"/>
      <c r="LQA105" s="3"/>
      <c r="LQB105" s="3"/>
      <c r="LQC105" s="3"/>
      <c r="LQD105" s="3"/>
      <c r="LQE105" s="3"/>
      <c r="LQF105" s="3"/>
      <c r="LQG105" s="3"/>
      <c r="LQH105" s="3"/>
      <c r="LQI105" s="3"/>
      <c r="LQJ105" s="3"/>
      <c r="LQK105" s="3"/>
      <c r="LQL105" s="3"/>
      <c r="LQM105" s="3"/>
      <c r="LQN105" s="3"/>
      <c r="LQO105" s="3"/>
      <c r="LQP105" s="3"/>
      <c r="LQQ105" s="3"/>
      <c r="LQR105" s="3"/>
      <c r="LQS105" s="3"/>
      <c r="LQT105" s="3"/>
      <c r="LQU105" s="3"/>
      <c r="LQV105" s="3"/>
      <c r="LQW105" s="3"/>
      <c r="LQX105" s="3"/>
      <c r="LQY105" s="3"/>
      <c r="LQZ105" s="3"/>
      <c r="LRA105" s="3"/>
      <c r="LRB105" s="3"/>
      <c r="LRC105" s="3"/>
      <c r="LRD105" s="3"/>
      <c r="LRE105" s="3"/>
      <c r="LRF105" s="3"/>
      <c r="LRG105" s="3"/>
      <c r="LRH105" s="3"/>
      <c r="LRI105" s="3"/>
      <c r="LRJ105" s="3"/>
      <c r="LRK105" s="3"/>
      <c r="LRL105" s="3"/>
      <c r="LRM105" s="3"/>
      <c r="LRN105" s="3"/>
      <c r="LRO105" s="3"/>
      <c r="LRP105" s="3"/>
      <c r="LRQ105" s="3"/>
      <c r="LRR105" s="3"/>
      <c r="LRS105" s="3"/>
      <c r="LRT105" s="3"/>
      <c r="LRU105" s="3"/>
      <c r="LRV105" s="3"/>
      <c r="LRW105" s="3"/>
      <c r="LRX105" s="3"/>
      <c r="LRY105" s="3"/>
      <c r="LRZ105" s="3"/>
      <c r="LSA105" s="3"/>
      <c r="LSB105" s="3"/>
      <c r="LSC105" s="3"/>
      <c r="LSD105" s="3"/>
      <c r="LSE105" s="3"/>
      <c r="LSF105" s="3"/>
      <c r="LSG105" s="3"/>
      <c r="LSH105" s="3"/>
      <c r="LSI105" s="3"/>
      <c r="LSJ105" s="3"/>
      <c r="LSK105" s="3"/>
      <c r="LSL105" s="3"/>
      <c r="LSM105" s="3"/>
      <c r="LSN105" s="3"/>
      <c r="LSO105" s="3"/>
      <c r="LSP105" s="3"/>
      <c r="LSQ105" s="3"/>
      <c r="LSR105" s="3"/>
      <c r="LSS105" s="3"/>
      <c r="LST105" s="3"/>
      <c r="LSU105" s="3"/>
      <c r="LSV105" s="3"/>
      <c r="LSW105" s="3"/>
      <c r="LSX105" s="3"/>
      <c r="LSY105" s="3"/>
      <c r="LSZ105" s="3"/>
      <c r="LTA105" s="3"/>
      <c r="LTB105" s="3"/>
      <c r="LTC105" s="3"/>
      <c r="LTD105" s="3"/>
      <c r="LTE105" s="3"/>
      <c r="LTF105" s="3"/>
      <c r="LTG105" s="3"/>
      <c r="LTH105" s="3"/>
      <c r="LTI105" s="3"/>
      <c r="LTJ105" s="3"/>
      <c r="LTK105" s="3"/>
      <c r="LTL105" s="3"/>
      <c r="LTM105" s="3"/>
      <c r="LTN105" s="3"/>
      <c r="LTO105" s="3"/>
      <c r="LTP105" s="3"/>
      <c r="LTQ105" s="3"/>
      <c r="LTR105" s="3"/>
      <c r="LTS105" s="3"/>
      <c r="LTT105" s="3"/>
      <c r="LTU105" s="3"/>
      <c r="LTV105" s="3"/>
      <c r="LTW105" s="3"/>
      <c r="LTX105" s="3"/>
      <c r="LTY105" s="3"/>
      <c r="LTZ105" s="3"/>
      <c r="LUA105" s="3"/>
      <c r="LUB105" s="3"/>
      <c r="LUC105" s="3"/>
      <c r="LUD105" s="3"/>
      <c r="LUE105" s="3"/>
      <c r="LUF105" s="3"/>
      <c r="LUG105" s="3"/>
      <c r="LUH105" s="3"/>
      <c r="LUI105" s="3"/>
      <c r="LUJ105" s="3"/>
      <c r="LUK105" s="3"/>
      <c r="LUL105" s="3"/>
      <c r="LUM105" s="3"/>
      <c r="LUN105" s="3"/>
      <c r="LUO105" s="3"/>
      <c r="LUP105" s="3"/>
      <c r="LUQ105" s="3"/>
      <c r="LUR105" s="3"/>
      <c r="LUS105" s="3"/>
      <c r="LUT105" s="3"/>
      <c r="LUU105" s="3"/>
      <c r="LUV105" s="3"/>
      <c r="LUW105" s="3"/>
      <c r="LUX105" s="3"/>
      <c r="LUY105" s="3"/>
      <c r="LUZ105" s="3"/>
      <c r="LVA105" s="3"/>
      <c r="LVB105" s="3"/>
      <c r="LVC105" s="3"/>
      <c r="LVD105" s="3"/>
      <c r="LVE105" s="3"/>
      <c r="LVF105" s="3"/>
      <c r="LVG105" s="3"/>
      <c r="LVH105" s="3"/>
      <c r="LVI105" s="3"/>
      <c r="LVJ105" s="3"/>
      <c r="LVK105" s="3"/>
      <c r="LVL105" s="3"/>
      <c r="LVM105" s="3"/>
      <c r="LVN105" s="3"/>
      <c r="LVO105" s="3"/>
      <c r="LVP105" s="3"/>
      <c r="LVQ105" s="3"/>
      <c r="LVR105" s="3"/>
      <c r="LVS105" s="3"/>
      <c r="LVT105" s="3"/>
      <c r="LVU105" s="3"/>
      <c r="LVV105" s="3"/>
      <c r="LVW105" s="3"/>
      <c r="LVX105" s="3"/>
      <c r="LVY105" s="3"/>
      <c r="LVZ105" s="3"/>
      <c r="LWA105" s="3"/>
      <c r="LWB105" s="3"/>
      <c r="LWC105" s="3"/>
      <c r="LWD105" s="3"/>
      <c r="LWE105" s="3"/>
      <c r="LWF105" s="3"/>
      <c r="LWG105" s="3"/>
      <c r="LWH105" s="3"/>
      <c r="LWI105" s="3"/>
      <c r="LWJ105" s="3"/>
      <c r="LWK105" s="3"/>
      <c r="LWL105" s="3"/>
      <c r="LWM105" s="3"/>
      <c r="LWN105" s="3"/>
      <c r="LWO105" s="3"/>
      <c r="LWP105" s="3"/>
      <c r="LWQ105" s="3"/>
      <c r="LWR105" s="3"/>
      <c r="LWS105" s="3"/>
      <c r="LWT105" s="3"/>
      <c r="LWU105" s="3"/>
      <c r="LWV105" s="3"/>
      <c r="LWW105" s="3"/>
      <c r="LWX105" s="3"/>
      <c r="LWY105" s="3"/>
      <c r="LWZ105" s="3"/>
      <c r="LXA105" s="3"/>
      <c r="LXB105" s="3"/>
      <c r="LXC105" s="3"/>
      <c r="LXD105" s="3"/>
      <c r="LXE105" s="3"/>
      <c r="LXF105" s="3"/>
      <c r="LXG105" s="3"/>
      <c r="LXH105" s="3"/>
      <c r="LXI105" s="3"/>
      <c r="LXJ105" s="3"/>
      <c r="LXK105" s="3"/>
      <c r="LXL105" s="3"/>
      <c r="LXM105" s="3"/>
      <c r="LXN105" s="3"/>
      <c r="LXO105" s="3"/>
      <c r="LXP105" s="3"/>
      <c r="LXQ105" s="3"/>
      <c r="LXR105" s="3"/>
      <c r="LXS105" s="3"/>
      <c r="LXT105" s="3"/>
      <c r="LXU105" s="3"/>
      <c r="LXV105" s="3"/>
      <c r="LXW105" s="3"/>
      <c r="LXX105" s="3"/>
      <c r="LXY105" s="3"/>
      <c r="LXZ105" s="3"/>
      <c r="LYA105" s="3"/>
      <c r="LYB105" s="3"/>
      <c r="LYC105" s="3"/>
      <c r="LYD105" s="3"/>
      <c r="LYE105" s="3"/>
      <c r="LYF105" s="3"/>
      <c r="LYG105" s="3"/>
      <c r="LYH105" s="3"/>
      <c r="LYI105" s="3"/>
      <c r="LYJ105" s="3"/>
      <c r="LYK105" s="3"/>
      <c r="LYL105" s="3"/>
      <c r="LYM105" s="3"/>
      <c r="LYN105" s="3"/>
      <c r="LYO105" s="3"/>
      <c r="LYP105" s="3"/>
      <c r="LYQ105" s="3"/>
      <c r="LYR105" s="3"/>
      <c r="LYS105" s="3"/>
      <c r="LYT105" s="3"/>
      <c r="LYU105" s="3"/>
      <c r="LYV105" s="3"/>
      <c r="LYW105" s="3"/>
      <c r="LYX105" s="3"/>
      <c r="LYY105" s="3"/>
      <c r="LYZ105" s="3"/>
      <c r="LZA105" s="3"/>
      <c r="LZB105" s="3"/>
      <c r="LZC105" s="3"/>
      <c r="LZD105" s="3"/>
      <c r="LZE105" s="3"/>
      <c r="LZF105" s="3"/>
      <c r="LZG105" s="3"/>
      <c r="LZH105" s="3"/>
      <c r="LZI105" s="3"/>
      <c r="LZJ105" s="3"/>
      <c r="LZK105" s="3"/>
      <c r="LZL105" s="3"/>
      <c r="LZM105" s="3"/>
      <c r="LZN105" s="3"/>
      <c r="LZO105" s="3"/>
      <c r="LZP105" s="3"/>
      <c r="LZQ105" s="3"/>
      <c r="LZR105" s="3"/>
      <c r="LZS105" s="3"/>
      <c r="LZT105" s="3"/>
      <c r="LZU105" s="3"/>
      <c r="LZV105" s="3"/>
      <c r="LZW105" s="3"/>
      <c r="LZX105" s="3"/>
      <c r="LZY105" s="3"/>
      <c r="LZZ105" s="3"/>
      <c r="MAA105" s="3"/>
      <c r="MAB105" s="3"/>
      <c r="MAC105" s="3"/>
      <c r="MAD105" s="3"/>
      <c r="MAE105" s="3"/>
      <c r="MAF105" s="3"/>
      <c r="MAG105" s="3"/>
      <c r="MAH105" s="3"/>
      <c r="MAI105" s="3"/>
      <c r="MAJ105" s="3"/>
      <c r="MAK105" s="3"/>
      <c r="MAL105" s="3"/>
      <c r="MAM105" s="3"/>
      <c r="MAN105" s="3"/>
      <c r="MAO105" s="3"/>
      <c r="MAP105" s="3"/>
      <c r="MAQ105" s="3"/>
      <c r="MAR105" s="3"/>
      <c r="MAS105" s="3"/>
      <c r="MAT105" s="3"/>
      <c r="MAU105" s="3"/>
      <c r="MAV105" s="3"/>
      <c r="MAW105" s="3"/>
      <c r="MAX105" s="3"/>
      <c r="MAY105" s="3"/>
      <c r="MAZ105" s="3"/>
      <c r="MBA105" s="3"/>
      <c r="MBB105" s="3"/>
      <c r="MBC105" s="3"/>
      <c r="MBD105" s="3"/>
      <c r="MBE105" s="3"/>
      <c r="MBF105" s="3"/>
      <c r="MBG105" s="3"/>
      <c r="MBH105" s="3"/>
      <c r="MBI105" s="3"/>
      <c r="MBJ105" s="3"/>
      <c r="MBK105" s="3"/>
      <c r="MBL105" s="3"/>
      <c r="MBM105" s="3"/>
      <c r="MBN105" s="3"/>
      <c r="MBO105" s="3"/>
      <c r="MBP105" s="3"/>
      <c r="MBQ105" s="3"/>
      <c r="MBR105" s="3"/>
      <c r="MBS105" s="3"/>
      <c r="MBT105" s="3"/>
      <c r="MBU105" s="3"/>
      <c r="MBV105" s="3"/>
      <c r="MBW105" s="3"/>
      <c r="MBX105" s="3"/>
      <c r="MBY105" s="3"/>
      <c r="MBZ105" s="3"/>
      <c r="MCA105" s="3"/>
      <c r="MCB105" s="3"/>
      <c r="MCC105" s="3"/>
      <c r="MCD105" s="3"/>
      <c r="MCE105" s="3"/>
      <c r="MCF105" s="3"/>
      <c r="MCG105" s="3"/>
      <c r="MCH105" s="3"/>
      <c r="MCI105" s="3"/>
      <c r="MCJ105" s="3"/>
      <c r="MCK105" s="3"/>
      <c r="MCL105" s="3"/>
      <c r="MCM105" s="3"/>
      <c r="MCN105" s="3"/>
      <c r="MCO105" s="3"/>
      <c r="MCP105" s="3"/>
      <c r="MCQ105" s="3"/>
      <c r="MCR105" s="3"/>
      <c r="MCS105" s="3"/>
      <c r="MCT105" s="3"/>
      <c r="MCU105" s="3"/>
      <c r="MCV105" s="3"/>
      <c r="MCW105" s="3"/>
      <c r="MCX105" s="3"/>
      <c r="MCY105" s="3"/>
      <c r="MCZ105" s="3"/>
      <c r="MDA105" s="3"/>
      <c r="MDB105" s="3"/>
      <c r="MDC105" s="3"/>
      <c r="MDD105" s="3"/>
      <c r="MDE105" s="3"/>
      <c r="MDF105" s="3"/>
      <c r="MDG105" s="3"/>
      <c r="MDH105" s="3"/>
      <c r="MDI105" s="3"/>
      <c r="MDJ105" s="3"/>
      <c r="MDK105" s="3"/>
      <c r="MDL105" s="3"/>
      <c r="MDM105" s="3"/>
      <c r="MDN105" s="3"/>
      <c r="MDO105" s="3"/>
      <c r="MDP105" s="3"/>
      <c r="MDQ105" s="3"/>
      <c r="MDR105" s="3"/>
      <c r="MDS105" s="3"/>
      <c r="MDT105" s="3"/>
      <c r="MDU105" s="3"/>
      <c r="MDV105" s="3"/>
      <c r="MDW105" s="3"/>
      <c r="MDX105" s="3"/>
      <c r="MDY105" s="3"/>
      <c r="MDZ105" s="3"/>
      <c r="MEA105" s="3"/>
      <c r="MEB105" s="3"/>
      <c r="MEC105" s="3"/>
      <c r="MED105" s="3"/>
      <c r="MEE105" s="3"/>
      <c r="MEF105" s="3"/>
      <c r="MEG105" s="3"/>
      <c r="MEH105" s="3"/>
      <c r="MEI105" s="3"/>
      <c r="MEJ105" s="3"/>
      <c r="MEK105" s="3"/>
      <c r="MEL105" s="3"/>
      <c r="MEM105" s="3"/>
      <c r="MEN105" s="3"/>
      <c r="MEO105" s="3"/>
      <c r="MEP105" s="3"/>
      <c r="MEQ105" s="3"/>
      <c r="MER105" s="3"/>
      <c r="MES105" s="3"/>
      <c r="MET105" s="3"/>
      <c r="MEU105" s="3"/>
      <c r="MEV105" s="3"/>
      <c r="MEW105" s="3"/>
      <c r="MEX105" s="3"/>
      <c r="MEY105" s="3"/>
      <c r="MEZ105" s="3"/>
      <c r="MFA105" s="3"/>
      <c r="MFB105" s="3"/>
      <c r="MFC105" s="3"/>
      <c r="MFD105" s="3"/>
      <c r="MFE105" s="3"/>
      <c r="MFF105" s="3"/>
      <c r="MFG105" s="3"/>
      <c r="MFH105" s="3"/>
      <c r="MFI105" s="3"/>
      <c r="MFJ105" s="3"/>
      <c r="MFK105" s="3"/>
      <c r="MFL105" s="3"/>
      <c r="MFM105" s="3"/>
      <c r="MFN105" s="3"/>
      <c r="MFO105" s="3"/>
      <c r="MFP105" s="3"/>
      <c r="MFQ105" s="3"/>
      <c r="MFR105" s="3"/>
      <c r="MFS105" s="3"/>
      <c r="MFT105" s="3"/>
      <c r="MFU105" s="3"/>
      <c r="MFV105" s="3"/>
      <c r="MFW105" s="3"/>
      <c r="MFX105" s="3"/>
      <c r="MFY105" s="3"/>
      <c r="MFZ105" s="3"/>
      <c r="MGA105" s="3"/>
      <c r="MGB105" s="3"/>
      <c r="MGC105" s="3"/>
      <c r="MGD105" s="3"/>
      <c r="MGE105" s="3"/>
      <c r="MGF105" s="3"/>
      <c r="MGG105" s="3"/>
      <c r="MGH105" s="3"/>
      <c r="MGI105" s="3"/>
      <c r="MGJ105" s="3"/>
      <c r="MGK105" s="3"/>
      <c r="MGL105" s="3"/>
      <c r="MGM105" s="3"/>
      <c r="MGN105" s="3"/>
      <c r="MGO105" s="3"/>
      <c r="MGP105" s="3"/>
      <c r="MGQ105" s="3"/>
      <c r="MGR105" s="3"/>
      <c r="MGS105" s="3"/>
      <c r="MGT105" s="3"/>
      <c r="MGU105" s="3"/>
      <c r="MGV105" s="3"/>
      <c r="MGW105" s="3"/>
      <c r="MGX105" s="3"/>
      <c r="MGY105" s="3"/>
      <c r="MGZ105" s="3"/>
      <c r="MHA105" s="3"/>
      <c r="MHB105" s="3"/>
      <c r="MHC105" s="3"/>
      <c r="MHD105" s="3"/>
      <c r="MHE105" s="3"/>
      <c r="MHF105" s="3"/>
      <c r="MHG105" s="3"/>
      <c r="MHH105" s="3"/>
      <c r="MHI105" s="3"/>
      <c r="MHJ105" s="3"/>
      <c r="MHK105" s="3"/>
      <c r="MHL105" s="3"/>
      <c r="MHM105" s="3"/>
      <c r="MHN105" s="3"/>
      <c r="MHO105" s="3"/>
      <c r="MHP105" s="3"/>
      <c r="MHQ105" s="3"/>
      <c r="MHR105" s="3"/>
      <c r="MHS105" s="3"/>
      <c r="MHT105" s="3"/>
      <c r="MHU105" s="3"/>
      <c r="MHV105" s="3"/>
      <c r="MHW105" s="3"/>
      <c r="MHX105" s="3"/>
      <c r="MHY105" s="3"/>
      <c r="MHZ105" s="3"/>
      <c r="MIA105" s="3"/>
      <c r="MIB105" s="3"/>
      <c r="MIC105" s="3"/>
      <c r="MID105" s="3"/>
      <c r="MIE105" s="3"/>
      <c r="MIF105" s="3"/>
      <c r="MIG105" s="3"/>
      <c r="MIH105" s="3"/>
      <c r="MII105" s="3"/>
      <c r="MIJ105" s="3"/>
      <c r="MIK105" s="3"/>
      <c r="MIL105" s="3"/>
      <c r="MIM105" s="3"/>
      <c r="MIN105" s="3"/>
      <c r="MIO105" s="3"/>
      <c r="MIP105" s="3"/>
      <c r="MIQ105" s="3"/>
      <c r="MIR105" s="3"/>
      <c r="MIS105" s="3"/>
      <c r="MIT105" s="3"/>
      <c r="MIU105" s="3"/>
      <c r="MIV105" s="3"/>
      <c r="MIW105" s="3"/>
      <c r="MIX105" s="3"/>
      <c r="MIY105" s="3"/>
      <c r="MIZ105" s="3"/>
      <c r="MJA105" s="3"/>
      <c r="MJB105" s="3"/>
      <c r="MJC105" s="3"/>
      <c r="MJD105" s="3"/>
      <c r="MJE105" s="3"/>
      <c r="MJF105" s="3"/>
      <c r="MJG105" s="3"/>
      <c r="MJH105" s="3"/>
      <c r="MJI105" s="3"/>
      <c r="MJJ105" s="3"/>
      <c r="MJK105" s="3"/>
      <c r="MJL105" s="3"/>
      <c r="MJM105" s="3"/>
      <c r="MJN105" s="3"/>
      <c r="MJO105" s="3"/>
      <c r="MJP105" s="3"/>
      <c r="MJQ105" s="3"/>
      <c r="MJR105" s="3"/>
      <c r="MJS105" s="3"/>
      <c r="MJT105" s="3"/>
      <c r="MJU105" s="3"/>
      <c r="MJV105" s="3"/>
      <c r="MJW105" s="3"/>
      <c r="MJX105" s="3"/>
      <c r="MJY105" s="3"/>
      <c r="MJZ105" s="3"/>
      <c r="MKA105" s="3"/>
      <c r="MKB105" s="3"/>
      <c r="MKC105" s="3"/>
      <c r="MKD105" s="3"/>
      <c r="MKE105" s="3"/>
      <c r="MKF105" s="3"/>
      <c r="MKG105" s="3"/>
      <c r="MKH105" s="3"/>
      <c r="MKI105" s="3"/>
      <c r="MKJ105" s="3"/>
      <c r="MKK105" s="3"/>
      <c r="MKL105" s="3"/>
      <c r="MKM105" s="3"/>
      <c r="MKN105" s="3"/>
      <c r="MKO105" s="3"/>
      <c r="MKP105" s="3"/>
      <c r="MKQ105" s="3"/>
      <c r="MKR105" s="3"/>
      <c r="MKS105" s="3"/>
      <c r="MKT105" s="3"/>
      <c r="MKU105" s="3"/>
      <c r="MKV105" s="3"/>
      <c r="MKW105" s="3"/>
      <c r="MKX105" s="3"/>
      <c r="MKY105" s="3"/>
      <c r="MKZ105" s="3"/>
      <c r="MLA105" s="3"/>
      <c r="MLB105" s="3"/>
      <c r="MLC105" s="3"/>
      <c r="MLD105" s="3"/>
      <c r="MLE105" s="3"/>
      <c r="MLF105" s="3"/>
      <c r="MLG105" s="3"/>
      <c r="MLH105" s="3"/>
      <c r="MLI105" s="3"/>
      <c r="MLJ105" s="3"/>
      <c r="MLK105" s="3"/>
      <c r="MLL105" s="3"/>
      <c r="MLM105" s="3"/>
      <c r="MLN105" s="3"/>
      <c r="MLO105" s="3"/>
      <c r="MLP105" s="3"/>
      <c r="MLQ105" s="3"/>
      <c r="MLR105" s="3"/>
      <c r="MLS105" s="3"/>
      <c r="MLT105" s="3"/>
      <c r="MLU105" s="3"/>
      <c r="MLV105" s="3"/>
      <c r="MLW105" s="3"/>
      <c r="MLX105" s="3"/>
      <c r="MLY105" s="3"/>
      <c r="MLZ105" s="3"/>
      <c r="MMA105" s="3"/>
      <c r="MMB105" s="3"/>
      <c r="MMC105" s="3"/>
      <c r="MMD105" s="3"/>
      <c r="MME105" s="3"/>
      <c r="MMF105" s="3"/>
      <c r="MMG105" s="3"/>
      <c r="MMH105" s="3"/>
      <c r="MMI105" s="3"/>
      <c r="MMJ105" s="3"/>
      <c r="MMK105" s="3"/>
      <c r="MML105" s="3"/>
      <c r="MMM105" s="3"/>
      <c r="MMN105" s="3"/>
      <c r="MMO105" s="3"/>
      <c r="MMP105" s="3"/>
      <c r="MMQ105" s="3"/>
      <c r="MMR105" s="3"/>
      <c r="MMS105" s="3"/>
      <c r="MMT105" s="3"/>
      <c r="MMU105" s="3"/>
      <c r="MMV105" s="3"/>
      <c r="MMW105" s="3"/>
      <c r="MMX105" s="3"/>
      <c r="MMY105" s="3"/>
      <c r="MMZ105" s="3"/>
      <c r="MNA105" s="3"/>
      <c r="MNB105" s="3"/>
      <c r="MNC105" s="3"/>
      <c r="MND105" s="3"/>
      <c r="MNE105" s="3"/>
      <c r="MNF105" s="3"/>
      <c r="MNG105" s="3"/>
      <c r="MNH105" s="3"/>
      <c r="MNI105" s="3"/>
      <c r="MNJ105" s="3"/>
      <c r="MNK105" s="3"/>
      <c r="MNL105" s="3"/>
      <c r="MNM105" s="3"/>
      <c r="MNN105" s="3"/>
      <c r="MNO105" s="3"/>
      <c r="MNP105" s="3"/>
      <c r="MNQ105" s="3"/>
      <c r="MNR105" s="3"/>
      <c r="MNS105" s="3"/>
      <c r="MNT105" s="3"/>
      <c r="MNU105" s="3"/>
      <c r="MNV105" s="3"/>
      <c r="MNW105" s="3"/>
      <c r="MNX105" s="3"/>
      <c r="MNY105" s="3"/>
      <c r="MNZ105" s="3"/>
      <c r="MOA105" s="3"/>
      <c r="MOB105" s="3"/>
      <c r="MOC105" s="3"/>
      <c r="MOD105" s="3"/>
      <c r="MOE105" s="3"/>
      <c r="MOF105" s="3"/>
      <c r="MOG105" s="3"/>
      <c r="MOH105" s="3"/>
      <c r="MOI105" s="3"/>
      <c r="MOJ105" s="3"/>
      <c r="MOK105" s="3"/>
      <c r="MOL105" s="3"/>
      <c r="MOM105" s="3"/>
      <c r="MON105" s="3"/>
      <c r="MOO105" s="3"/>
      <c r="MOP105" s="3"/>
      <c r="MOQ105" s="3"/>
      <c r="MOR105" s="3"/>
      <c r="MOS105" s="3"/>
      <c r="MOT105" s="3"/>
      <c r="MOU105" s="3"/>
      <c r="MOV105" s="3"/>
      <c r="MOW105" s="3"/>
      <c r="MOX105" s="3"/>
      <c r="MOY105" s="3"/>
      <c r="MOZ105" s="3"/>
      <c r="MPA105" s="3"/>
      <c r="MPB105" s="3"/>
      <c r="MPC105" s="3"/>
      <c r="MPD105" s="3"/>
      <c r="MPE105" s="3"/>
      <c r="MPF105" s="3"/>
      <c r="MPG105" s="3"/>
      <c r="MPH105" s="3"/>
      <c r="MPI105" s="3"/>
      <c r="MPJ105" s="3"/>
      <c r="MPK105" s="3"/>
      <c r="MPL105" s="3"/>
      <c r="MPM105" s="3"/>
      <c r="MPN105" s="3"/>
      <c r="MPO105" s="3"/>
      <c r="MPP105" s="3"/>
      <c r="MPQ105" s="3"/>
      <c r="MPR105" s="3"/>
      <c r="MPS105" s="3"/>
      <c r="MPT105" s="3"/>
      <c r="MPU105" s="3"/>
      <c r="MPV105" s="3"/>
      <c r="MPW105" s="3"/>
      <c r="MPX105" s="3"/>
      <c r="MPY105" s="3"/>
      <c r="MPZ105" s="3"/>
      <c r="MQA105" s="3"/>
      <c r="MQB105" s="3"/>
      <c r="MQC105" s="3"/>
      <c r="MQD105" s="3"/>
      <c r="MQE105" s="3"/>
      <c r="MQF105" s="3"/>
      <c r="MQG105" s="3"/>
      <c r="MQH105" s="3"/>
      <c r="MQI105" s="3"/>
      <c r="MQJ105" s="3"/>
      <c r="MQK105" s="3"/>
      <c r="MQL105" s="3"/>
      <c r="MQM105" s="3"/>
      <c r="MQN105" s="3"/>
      <c r="MQO105" s="3"/>
      <c r="MQP105" s="3"/>
      <c r="MQQ105" s="3"/>
      <c r="MQR105" s="3"/>
      <c r="MQS105" s="3"/>
      <c r="MQT105" s="3"/>
      <c r="MQU105" s="3"/>
      <c r="MQV105" s="3"/>
      <c r="MQW105" s="3"/>
      <c r="MQX105" s="3"/>
      <c r="MQY105" s="3"/>
      <c r="MQZ105" s="3"/>
      <c r="MRA105" s="3"/>
      <c r="MRB105" s="3"/>
      <c r="MRC105" s="3"/>
      <c r="MRD105" s="3"/>
      <c r="MRE105" s="3"/>
      <c r="MRF105" s="3"/>
      <c r="MRG105" s="3"/>
      <c r="MRH105" s="3"/>
      <c r="MRI105" s="3"/>
      <c r="MRJ105" s="3"/>
      <c r="MRK105" s="3"/>
      <c r="MRL105" s="3"/>
      <c r="MRM105" s="3"/>
      <c r="MRN105" s="3"/>
      <c r="MRO105" s="3"/>
      <c r="MRP105" s="3"/>
      <c r="MRQ105" s="3"/>
      <c r="MRR105" s="3"/>
      <c r="MRS105" s="3"/>
      <c r="MRT105" s="3"/>
      <c r="MRU105" s="3"/>
      <c r="MRV105" s="3"/>
      <c r="MRW105" s="3"/>
      <c r="MRX105" s="3"/>
      <c r="MRY105" s="3"/>
      <c r="MRZ105" s="3"/>
      <c r="MSA105" s="3"/>
      <c r="MSB105" s="3"/>
      <c r="MSC105" s="3"/>
      <c r="MSD105" s="3"/>
      <c r="MSE105" s="3"/>
      <c r="MSF105" s="3"/>
      <c r="MSG105" s="3"/>
      <c r="MSH105" s="3"/>
      <c r="MSI105" s="3"/>
      <c r="MSJ105" s="3"/>
      <c r="MSK105" s="3"/>
      <c r="MSL105" s="3"/>
      <c r="MSM105" s="3"/>
      <c r="MSN105" s="3"/>
      <c r="MSO105" s="3"/>
      <c r="MSP105" s="3"/>
      <c r="MSQ105" s="3"/>
      <c r="MSR105" s="3"/>
      <c r="MSS105" s="3"/>
      <c r="MST105" s="3"/>
      <c r="MSU105" s="3"/>
      <c r="MSV105" s="3"/>
      <c r="MSW105" s="3"/>
      <c r="MSX105" s="3"/>
      <c r="MSY105" s="3"/>
      <c r="MSZ105" s="3"/>
      <c r="MTA105" s="3"/>
      <c r="MTB105" s="3"/>
      <c r="MTC105" s="3"/>
      <c r="MTD105" s="3"/>
      <c r="MTE105" s="3"/>
      <c r="MTF105" s="3"/>
      <c r="MTG105" s="3"/>
      <c r="MTH105" s="3"/>
      <c r="MTI105" s="3"/>
      <c r="MTJ105" s="3"/>
      <c r="MTK105" s="3"/>
      <c r="MTL105" s="3"/>
      <c r="MTM105" s="3"/>
      <c r="MTN105" s="3"/>
      <c r="MTO105" s="3"/>
      <c r="MTP105" s="3"/>
      <c r="MTQ105" s="3"/>
      <c r="MTR105" s="3"/>
      <c r="MTS105" s="3"/>
      <c r="MTT105" s="3"/>
      <c r="MTU105" s="3"/>
      <c r="MTV105" s="3"/>
      <c r="MTW105" s="3"/>
      <c r="MTX105" s="3"/>
      <c r="MTY105" s="3"/>
      <c r="MTZ105" s="3"/>
      <c r="MUA105" s="3"/>
      <c r="MUB105" s="3"/>
      <c r="MUC105" s="3"/>
      <c r="MUD105" s="3"/>
      <c r="MUE105" s="3"/>
      <c r="MUF105" s="3"/>
      <c r="MUG105" s="3"/>
      <c r="MUH105" s="3"/>
      <c r="MUI105" s="3"/>
      <c r="MUJ105" s="3"/>
      <c r="MUK105" s="3"/>
      <c r="MUL105" s="3"/>
      <c r="MUM105" s="3"/>
      <c r="MUN105" s="3"/>
      <c r="MUO105" s="3"/>
      <c r="MUP105" s="3"/>
      <c r="MUQ105" s="3"/>
      <c r="MUR105" s="3"/>
      <c r="MUS105" s="3"/>
      <c r="MUT105" s="3"/>
      <c r="MUU105" s="3"/>
      <c r="MUV105" s="3"/>
      <c r="MUW105" s="3"/>
      <c r="MUX105" s="3"/>
      <c r="MUY105" s="3"/>
      <c r="MUZ105" s="3"/>
      <c r="MVA105" s="3"/>
      <c r="MVB105" s="3"/>
      <c r="MVC105" s="3"/>
      <c r="MVD105" s="3"/>
      <c r="MVE105" s="3"/>
      <c r="MVF105" s="3"/>
      <c r="MVG105" s="3"/>
      <c r="MVH105" s="3"/>
      <c r="MVI105" s="3"/>
      <c r="MVJ105" s="3"/>
      <c r="MVK105" s="3"/>
      <c r="MVL105" s="3"/>
      <c r="MVM105" s="3"/>
      <c r="MVN105" s="3"/>
      <c r="MVO105" s="3"/>
      <c r="MVP105" s="3"/>
      <c r="MVQ105" s="3"/>
      <c r="MVR105" s="3"/>
      <c r="MVS105" s="3"/>
      <c r="MVT105" s="3"/>
      <c r="MVU105" s="3"/>
      <c r="MVV105" s="3"/>
      <c r="MVW105" s="3"/>
      <c r="MVX105" s="3"/>
      <c r="MVY105" s="3"/>
      <c r="MVZ105" s="3"/>
      <c r="MWA105" s="3"/>
      <c r="MWB105" s="3"/>
      <c r="MWC105" s="3"/>
      <c r="MWD105" s="3"/>
      <c r="MWE105" s="3"/>
      <c r="MWF105" s="3"/>
      <c r="MWG105" s="3"/>
      <c r="MWH105" s="3"/>
      <c r="MWI105" s="3"/>
      <c r="MWJ105" s="3"/>
      <c r="MWK105" s="3"/>
      <c r="MWL105" s="3"/>
      <c r="MWM105" s="3"/>
      <c r="MWN105" s="3"/>
      <c r="MWO105" s="3"/>
      <c r="MWP105" s="3"/>
      <c r="MWQ105" s="3"/>
      <c r="MWR105" s="3"/>
      <c r="MWS105" s="3"/>
      <c r="MWT105" s="3"/>
      <c r="MWU105" s="3"/>
      <c r="MWV105" s="3"/>
      <c r="MWW105" s="3"/>
      <c r="MWX105" s="3"/>
      <c r="MWY105" s="3"/>
      <c r="MWZ105" s="3"/>
      <c r="MXA105" s="3"/>
      <c r="MXB105" s="3"/>
      <c r="MXC105" s="3"/>
      <c r="MXD105" s="3"/>
      <c r="MXE105" s="3"/>
      <c r="MXF105" s="3"/>
      <c r="MXG105" s="3"/>
      <c r="MXH105" s="3"/>
      <c r="MXI105" s="3"/>
      <c r="MXJ105" s="3"/>
      <c r="MXK105" s="3"/>
      <c r="MXL105" s="3"/>
      <c r="MXM105" s="3"/>
      <c r="MXN105" s="3"/>
      <c r="MXO105" s="3"/>
      <c r="MXP105" s="3"/>
      <c r="MXQ105" s="3"/>
      <c r="MXR105" s="3"/>
      <c r="MXS105" s="3"/>
      <c r="MXT105" s="3"/>
      <c r="MXU105" s="3"/>
      <c r="MXV105" s="3"/>
      <c r="MXW105" s="3"/>
      <c r="MXX105" s="3"/>
      <c r="MXY105" s="3"/>
      <c r="MXZ105" s="3"/>
      <c r="MYA105" s="3"/>
      <c r="MYB105" s="3"/>
      <c r="MYC105" s="3"/>
      <c r="MYD105" s="3"/>
      <c r="MYE105" s="3"/>
      <c r="MYF105" s="3"/>
      <c r="MYG105" s="3"/>
      <c r="MYH105" s="3"/>
      <c r="MYI105" s="3"/>
      <c r="MYJ105" s="3"/>
      <c r="MYK105" s="3"/>
      <c r="MYL105" s="3"/>
      <c r="MYM105" s="3"/>
      <c r="MYN105" s="3"/>
      <c r="MYO105" s="3"/>
      <c r="MYP105" s="3"/>
      <c r="MYQ105" s="3"/>
      <c r="MYR105" s="3"/>
      <c r="MYS105" s="3"/>
      <c r="MYT105" s="3"/>
      <c r="MYU105" s="3"/>
      <c r="MYV105" s="3"/>
      <c r="MYW105" s="3"/>
      <c r="MYX105" s="3"/>
      <c r="MYY105" s="3"/>
      <c r="MYZ105" s="3"/>
      <c r="MZA105" s="3"/>
      <c r="MZB105" s="3"/>
      <c r="MZC105" s="3"/>
      <c r="MZD105" s="3"/>
      <c r="MZE105" s="3"/>
      <c r="MZF105" s="3"/>
      <c r="MZG105" s="3"/>
      <c r="MZH105" s="3"/>
      <c r="MZI105" s="3"/>
      <c r="MZJ105" s="3"/>
      <c r="MZK105" s="3"/>
      <c r="MZL105" s="3"/>
      <c r="MZM105" s="3"/>
      <c r="MZN105" s="3"/>
      <c r="MZO105" s="3"/>
      <c r="MZP105" s="3"/>
      <c r="MZQ105" s="3"/>
      <c r="MZR105" s="3"/>
      <c r="MZS105" s="3"/>
      <c r="MZT105" s="3"/>
      <c r="MZU105" s="3"/>
      <c r="MZV105" s="3"/>
      <c r="MZW105" s="3"/>
      <c r="MZX105" s="3"/>
      <c r="MZY105" s="3"/>
      <c r="MZZ105" s="3"/>
      <c r="NAA105" s="3"/>
      <c r="NAB105" s="3"/>
      <c r="NAC105" s="3"/>
      <c r="NAD105" s="3"/>
      <c r="NAE105" s="3"/>
      <c r="NAF105" s="3"/>
      <c r="NAG105" s="3"/>
      <c r="NAH105" s="3"/>
      <c r="NAI105" s="3"/>
      <c r="NAJ105" s="3"/>
      <c r="NAK105" s="3"/>
      <c r="NAL105" s="3"/>
      <c r="NAM105" s="3"/>
      <c r="NAN105" s="3"/>
      <c r="NAO105" s="3"/>
      <c r="NAP105" s="3"/>
      <c r="NAQ105" s="3"/>
      <c r="NAR105" s="3"/>
      <c r="NAS105" s="3"/>
      <c r="NAT105" s="3"/>
      <c r="NAU105" s="3"/>
      <c r="NAV105" s="3"/>
      <c r="NAW105" s="3"/>
      <c r="NAX105" s="3"/>
      <c r="NAY105" s="3"/>
      <c r="NAZ105" s="3"/>
      <c r="NBA105" s="3"/>
      <c r="NBB105" s="3"/>
      <c r="NBC105" s="3"/>
      <c r="NBD105" s="3"/>
      <c r="NBE105" s="3"/>
      <c r="NBF105" s="3"/>
      <c r="NBG105" s="3"/>
      <c r="NBH105" s="3"/>
      <c r="NBI105" s="3"/>
      <c r="NBJ105" s="3"/>
      <c r="NBK105" s="3"/>
      <c r="NBL105" s="3"/>
      <c r="NBM105" s="3"/>
      <c r="NBN105" s="3"/>
      <c r="NBO105" s="3"/>
      <c r="NBP105" s="3"/>
      <c r="NBQ105" s="3"/>
      <c r="NBR105" s="3"/>
      <c r="NBS105" s="3"/>
      <c r="NBT105" s="3"/>
      <c r="NBU105" s="3"/>
      <c r="NBV105" s="3"/>
      <c r="NBW105" s="3"/>
      <c r="NBX105" s="3"/>
      <c r="NBY105" s="3"/>
      <c r="NBZ105" s="3"/>
      <c r="NCA105" s="3"/>
      <c r="NCB105" s="3"/>
      <c r="NCC105" s="3"/>
      <c r="NCD105" s="3"/>
      <c r="NCE105" s="3"/>
      <c r="NCF105" s="3"/>
      <c r="NCG105" s="3"/>
      <c r="NCH105" s="3"/>
      <c r="NCI105" s="3"/>
      <c r="NCJ105" s="3"/>
      <c r="NCK105" s="3"/>
      <c r="NCL105" s="3"/>
      <c r="NCM105" s="3"/>
      <c r="NCN105" s="3"/>
      <c r="NCO105" s="3"/>
      <c r="NCP105" s="3"/>
      <c r="NCQ105" s="3"/>
      <c r="NCR105" s="3"/>
      <c r="NCS105" s="3"/>
      <c r="NCT105" s="3"/>
      <c r="NCU105" s="3"/>
      <c r="NCV105" s="3"/>
      <c r="NCW105" s="3"/>
      <c r="NCX105" s="3"/>
      <c r="NCY105" s="3"/>
      <c r="NCZ105" s="3"/>
      <c r="NDA105" s="3"/>
      <c r="NDB105" s="3"/>
      <c r="NDC105" s="3"/>
      <c r="NDD105" s="3"/>
      <c r="NDE105" s="3"/>
      <c r="NDF105" s="3"/>
      <c r="NDG105" s="3"/>
      <c r="NDH105" s="3"/>
      <c r="NDI105" s="3"/>
      <c r="NDJ105" s="3"/>
      <c r="NDK105" s="3"/>
      <c r="NDL105" s="3"/>
      <c r="NDM105" s="3"/>
      <c r="NDN105" s="3"/>
      <c r="NDO105" s="3"/>
      <c r="NDP105" s="3"/>
      <c r="NDQ105" s="3"/>
      <c r="NDR105" s="3"/>
      <c r="NDS105" s="3"/>
      <c r="NDT105" s="3"/>
      <c r="NDU105" s="3"/>
      <c r="NDV105" s="3"/>
      <c r="NDW105" s="3"/>
      <c r="NDX105" s="3"/>
      <c r="NDY105" s="3"/>
      <c r="NDZ105" s="3"/>
      <c r="NEA105" s="3"/>
      <c r="NEB105" s="3"/>
      <c r="NEC105" s="3"/>
      <c r="NED105" s="3"/>
      <c r="NEE105" s="3"/>
      <c r="NEF105" s="3"/>
      <c r="NEG105" s="3"/>
      <c r="NEH105" s="3"/>
      <c r="NEI105" s="3"/>
      <c r="NEJ105" s="3"/>
      <c r="NEK105" s="3"/>
      <c r="NEL105" s="3"/>
      <c r="NEM105" s="3"/>
      <c r="NEN105" s="3"/>
      <c r="NEO105" s="3"/>
      <c r="NEP105" s="3"/>
      <c r="NEQ105" s="3"/>
      <c r="NER105" s="3"/>
      <c r="NES105" s="3"/>
      <c r="NET105" s="3"/>
      <c r="NEU105" s="3"/>
      <c r="NEV105" s="3"/>
      <c r="NEW105" s="3"/>
      <c r="NEX105" s="3"/>
      <c r="NEY105" s="3"/>
      <c r="NEZ105" s="3"/>
      <c r="NFA105" s="3"/>
      <c r="NFB105" s="3"/>
      <c r="NFC105" s="3"/>
      <c r="NFD105" s="3"/>
      <c r="NFE105" s="3"/>
      <c r="NFF105" s="3"/>
      <c r="NFG105" s="3"/>
      <c r="NFH105" s="3"/>
      <c r="NFI105" s="3"/>
      <c r="NFJ105" s="3"/>
      <c r="NFK105" s="3"/>
      <c r="NFL105" s="3"/>
      <c r="NFM105" s="3"/>
      <c r="NFN105" s="3"/>
      <c r="NFO105" s="3"/>
      <c r="NFP105" s="3"/>
      <c r="NFQ105" s="3"/>
      <c r="NFR105" s="3"/>
      <c r="NFS105" s="3"/>
      <c r="NFT105" s="3"/>
      <c r="NFU105" s="3"/>
      <c r="NFV105" s="3"/>
      <c r="NFW105" s="3"/>
      <c r="NFX105" s="3"/>
      <c r="NFY105" s="3"/>
      <c r="NFZ105" s="3"/>
      <c r="NGA105" s="3"/>
      <c r="NGB105" s="3"/>
      <c r="NGC105" s="3"/>
      <c r="NGD105" s="3"/>
      <c r="NGE105" s="3"/>
      <c r="NGF105" s="3"/>
      <c r="NGG105" s="3"/>
      <c r="NGH105" s="3"/>
      <c r="NGI105" s="3"/>
      <c r="NGJ105" s="3"/>
      <c r="NGK105" s="3"/>
      <c r="NGL105" s="3"/>
      <c r="NGM105" s="3"/>
      <c r="NGN105" s="3"/>
      <c r="NGO105" s="3"/>
      <c r="NGP105" s="3"/>
      <c r="NGQ105" s="3"/>
      <c r="NGR105" s="3"/>
      <c r="NGS105" s="3"/>
      <c r="NGT105" s="3"/>
      <c r="NGU105" s="3"/>
      <c r="NGV105" s="3"/>
      <c r="NGW105" s="3"/>
      <c r="NGX105" s="3"/>
      <c r="NGY105" s="3"/>
      <c r="NGZ105" s="3"/>
      <c r="NHA105" s="3"/>
      <c r="NHB105" s="3"/>
      <c r="NHC105" s="3"/>
      <c r="NHD105" s="3"/>
      <c r="NHE105" s="3"/>
      <c r="NHF105" s="3"/>
      <c r="NHG105" s="3"/>
      <c r="NHH105" s="3"/>
      <c r="NHI105" s="3"/>
      <c r="NHJ105" s="3"/>
      <c r="NHK105" s="3"/>
      <c r="NHL105" s="3"/>
      <c r="NHM105" s="3"/>
      <c r="NHN105" s="3"/>
      <c r="NHO105" s="3"/>
      <c r="NHP105" s="3"/>
      <c r="NHQ105" s="3"/>
      <c r="NHR105" s="3"/>
      <c r="NHS105" s="3"/>
      <c r="NHT105" s="3"/>
      <c r="NHU105" s="3"/>
      <c r="NHV105" s="3"/>
      <c r="NHW105" s="3"/>
      <c r="NHX105" s="3"/>
      <c r="NHY105" s="3"/>
      <c r="NHZ105" s="3"/>
      <c r="NIA105" s="3"/>
      <c r="NIB105" s="3"/>
      <c r="NIC105" s="3"/>
      <c r="NID105" s="3"/>
      <c r="NIE105" s="3"/>
      <c r="NIF105" s="3"/>
      <c r="NIG105" s="3"/>
      <c r="NIH105" s="3"/>
      <c r="NII105" s="3"/>
      <c r="NIJ105" s="3"/>
      <c r="NIK105" s="3"/>
      <c r="NIL105" s="3"/>
      <c r="NIM105" s="3"/>
      <c r="NIN105" s="3"/>
      <c r="NIO105" s="3"/>
      <c r="NIP105" s="3"/>
      <c r="NIQ105" s="3"/>
      <c r="NIR105" s="3"/>
      <c r="NIS105" s="3"/>
      <c r="NIT105" s="3"/>
      <c r="NIU105" s="3"/>
      <c r="NIV105" s="3"/>
      <c r="NIW105" s="3"/>
      <c r="NIX105" s="3"/>
      <c r="NIY105" s="3"/>
      <c r="NIZ105" s="3"/>
      <c r="NJA105" s="3"/>
      <c r="NJB105" s="3"/>
      <c r="NJC105" s="3"/>
      <c r="NJD105" s="3"/>
      <c r="NJE105" s="3"/>
      <c r="NJF105" s="3"/>
      <c r="NJG105" s="3"/>
      <c r="NJH105" s="3"/>
      <c r="NJI105" s="3"/>
      <c r="NJJ105" s="3"/>
      <c r="NJK105" s="3"/>
      <c r="NJL105" s="3"/>
      <c r="NJM105" s="3"/>
      <c r="NJN105" s="3"/>
      <c r="NJO105" s="3"/>
      <c r="NJP105" s="3"/>
      <c r="NJQ105" s="3"/>
      <c r="NJR105" s="3"/>
      <c r="NJS105" s="3"/>
      <c r="NJT105" s="3"/>
      <c r="NJU105" s="3"/>
      <c r="NJV105" s="3"/>
      <c r="NJW105" s="3"/>
      <c r="NJX105" s="3"/>
      <c r="NJY105" s="3"/>
      <c r="NJZ105" s="3"/>
      <c r="NKA105" s="3"/>
      <c r="NKB105" s="3"/>
      <c r="NKC105" s="3"/>
      <c r="NKD105" s="3"/>
      <c r="NKE105" s="3"/>
      <c r="NKF105" s="3"/>
      <c r="NKG105" s="3"/>
      <c r="NKH105" s="3"/>
      <c r="NKI105" s="3"/>
      <c r="NKJ105" s="3"/>
      <c r="NKK105" s="3"/>
      <c r="NKL105" s="3"/>
      <c r="NKM105" s="3"/>
      <c r="NKN105" s="3"/>
      <c r="NKO105" s="3"/>
      <c r="NKP105" s="3"/>
      <c r="NKQ105" s="3"/>
      <c r="NKR105" s="3"/>
      <c r="NKS105" s="3"/>
      <c r="NKT105" s="3"/>
      <c r="NKU105" s="3"/>
      <c r="NKV105" s="3"/>
      <c r="NKW105" s="3"/>
      <c r="NKX105" s="3"/>
      <c r="NKY105" s="3"/>
      <c r="NKZ105" s="3"/>
      <c r="NLA105" s="3"/>
      <c r="NLB105" s="3"/>
      <c r="NLC105" s="3"/>
      <c r="NLD105" s="3"/>
      <c r="NLE105" s="3"/>
      <c r="NLF105" s="3"/>
      <c r="NLG105" s="3"/>
      <c r="NLH105" s="3"/>
      <c r="NLI105" s="3"/>
      <c r="NLJ105" s="3"/>
      <c r="NLK105" s="3"/>
      <c r="NLL105" s="3"/>
      <c r="NLM105" s="3"/>
      <c r="NLN105" s="3"/>
      <c r="NLO105" s="3"/>
      <c r="NLP105" s="3"/>
      <c r="NLQ105" s="3"/>
      <c r="NLR105" s="3"/>
      <c r="NLS105" s="3"/>
      <c r="NLT105" s="3"/>
      <c r="NLU105" s="3"/>
      <c r="NLV105" s="3"/>
      <c r="NLW105" s="3"/>
      <c r="NLX105" s="3"/>
      <c r="NLY105" s="3"/>
      <c r="NLZ105" s="3"/>
      <c r="NMA105" s="3"/>
      <c r="NMB105" s="3"/>
      <c r="NMC105" s="3"/>
      <c r="NMD105" s="3"/>
      <c r="NME105" s="3"/>
      <c r="NMF105" s="3"/>
      <c r="NMG105" s="3"/>
      <c r="NMH105" s="3"/>
      <c r="NMI105" s="3"/>
      <c r="NMJ105" s="3"/>
      <c r="NMK105" s="3"/>
      <c r="NML105" s="3"/>
      <c r="NMM105" s="3"/>
      <c r="NMN105" s="3"/>
      <c r="NMO105" s="3"/>
      <c r="NMP105" s="3"/>
      <c r="NMQ105" s="3"/>
      <c r="NMR105" s="3"/>
      <c r="NMS105" s="3"/>
      <c r="NMT105" s="3"/>
      <c r="NMU105" s="3"/>
      <c r="NMV105" s="3"/>
      <c r="NMW105" s="3"/>
      <c r="NMX105" s="3"/>
      <c r="NMY105" s="3"/>
      <c r="NMZ105" s="3"/>
      <c r="NNA105" s="3"/>
      <c r="NNB105" s="3"/>
      <c r="NNC105" s="3"/>
      <c r="NND105" s="3"/>
      <c r="NNE105" s="3"/>
      <c r="NNF105" s="3"/>
      <c r="NNG105" s="3"/>
      <c r="NNH105" s="3"/>
      <c r="NNI105" s="3"/>
      <c r="NNJ105" s="3"/>
      <c r="NNK105" s="3"/>
      <c r="NNL105" s="3"/>
      <c r="NNM105" s="3"/>
      <c r="NNN105" s="3"/>
      <c r="NNO105" s="3"/>
      <c r="NNP105" s="3"/>
      <c r="NNQ105" s="3"/>
      <c r="NNR105" s="3"/>
      <c r="NNS105" s="3"/>
      <c r="NNT105" s="3"/>
      <c r="NNU105" s="3"/>
      <c r="NNV105" s="3"/>
      <c r="NNW105" s="3"/>
      <c r="NNX105" s="3"/>
      <c r="NNY105" s="3"/>
      <c r="NNZ105" s="3"/>
      <c r="NOA105" s="3"/>
      <c r="NOB105" s="3"/>
      <c r="NOC105" s="3"/>
      <c r="NOD105" s="3"/>
      <c r="NOE105" s="3"/>
      <c r="NOF105" s="3"/>
      <c r="NOG105" s="3"/>
      <c r="NOH105" s="3"/>
      <c r="NOI105" s="3"/>
      <c r="NOJ105" s="3"/>
      <c r="NOK105" s="3"/>
      <c r="NOL105" s="3"/>
      <c r="NOM105" s="3"/>
      <c r="NON105" s="3"/>
      <c r="NOO105" s="3"/>
      <c r="NOP105" s="3"/>
      <c r="NOQ105" s="3"/>
      <c r="NOR105" s="3"/>
      <c r="NOS105" s="3"/>
      <c r="NOT105" s="3"/>
      <c r="NOU105" s="3"/>
      <c r="NOV105" s="3"/>
      <c r="NOW105" s="3"/>
      <c r="NOX105" s="3"/>
      <c r="NOY105" s="3"/>
      <c r="NOZ105" s="3"/>
      <c r="NPA105" s="3"/>
      <c r="NPB105" s="3"/>
      <c r="NPC105" s="3"/>
      <c r="NPD105" s="3"/>
      <c r="NPE105" s="3"/>
      <c r="NPF105" s="3"/>
      <c r="NPG105" s="3"/>
      <c r="NPH105" s="3"/>
      <c r="NPI105" s="3"/>
      <c r="NPJ105" s="3"/>
      <c r="NPK105" s="3"/>
      <c r="NPL105" s="3"/>
      <c r="NPM105" s="3"/>
      <c r="NPN105" s="3"/>
      <c r="NPO105" s="3"/>
      <c r="NPP105" s="3"/>
      <c r="NPQ105" s="3"/>
      <c r="NPR105" s="3"/>
      <c r="NPS105" s="3"/>
      <c r="NPT105" s="3"/>
      <c r="NPU105" s="3"/>
      <c r="NPV105" s="3"/>
      <c r="NPW105" s="3"/>
      <c r="NPX105" s="3"/>
      <c r="NPY105" s="3"/>
      <c r="NPZ105" s="3"/>
      <c r="NQA105" s="3"/>
      <c r="NQB105" s="3"/>
      <c r="NQC105" s="3"/>
      <c r="NQD105" s="3"/>
      <c r="NQE105" s="3"/>
      <c r="NQF105" s="3"/>
      <c r="NQG105" s="3"/>
      <c r="NQH105" s="3"/>
      <c r="NQI105" s="3"/>
      <c r="NQJ105" s="3"/>
      <c r="NQK105" s="3"/>
      <c r="NQL105" s="3"/>
      <c r="NQM105" s="3"/>
      <c r="NQN105" s="3"/>
      <c r="NQO105" s="3"/>
      <c r="NQP105" s="3"/>
      <c r="NQQ105" s="3"/>
      <c r="NQR105" s="3"/>
      <c r="NQS105" s="3"/>
      <c r="NQT105" s="3"/>
      <c r="NQU105" s="3"/>
      <c r="NQV105" s="3"/>
      <c r="NQW105" s="3"/>
      <c r="NQX105" s="3"/>
      <c r="NQY105" s="3"/>
      <c r="NQZ105" s="3"/>
      <c r="NRA105" s="3"/>
      <c r="NRB105" s="3"/>
      <c r="NRC105" s="3"/>
      <c r="NRD105" s="3"/>
      <c r="NRE105" s="3"/>
      <c r="NRF105" s="3"/>
      <c r="NRG105" s="3"/>
      <c r="NRH105" s="3"/>
      <c r="NRI105" s="3"/>
      <c r="NRJ105" s="3"/>
      <c r="NRK105" s="3"/>
      <c r="NRL105" s="3"/>
      <c r="NRM105" s="3"/>
      <c r="NRN105" s="3"/>
      <c r="NRO105" s="3"/>
      <c r="NRP105" s="3"/>
      <c r="NRQ105" s="3"/>
      <c r="NRR105" s="3"/>
      <c r="NRS105" s="3"/>
      <c r="NRT105" s="3"/>
      <c r="NRU105" s="3"/>
      <c r="NRV105" s="3"/>
      <c r="NRW105" s="3"/>
      <c r="NRX105" s="3"/>
      <c r="NRY105" s="3"/>
      <c r="NRZ105" s="3"/>
      <c r="NSA105" s="3"/>
      <c r="NSB105" s="3"/>
      <c r="NSC105" s="3"/>
      <c r="NSD105" s="3"/>
      <c r="NSE105" s="3"/>
      <c r="NSF105" s="3"/>
      <c r="NSG105" s="3"/>
      <c r="NSH105" s="3"/>
      <c r="NSI105" s="3"/>
      <c r="NSJ105" s="3"/>
      <c r="NSK105" s="3"/>
      <c r="NSL105" s="3"/>
      <c r="NSM105" s="3"/>
      <c r="NSN105" s="3"/>
      <c r="NSO105" s="3"/>
      <c r="NSP105" s="3"/>
      <c r="NSQ105" s="3"/>
      <c r="NSR105" s="3"/>
      <c r="NSS105" s="3"/>
      <c r="NST105" s="3"/>
      <c r="NSU105" s="3"/>
      <c r="NSV105" s="3"/>
      <c r="NSW105" s="3"/>
      <c r="NSX105" s="3"/>
      <c r="NSY105" s="3"/>
      <c r="NSZ105" s="3"/>
      <c r="NTA105" s="3"/>
      <c r="NTB105" s="3"/>
      <c r="NTC105" s="3"/>
      <c r="NTD105" s="3"/>
      <c r="NTE105" s="3"/>
      <c r="NTF105" s="3"/>
      <c r="NTG105" s="3"/>
      <c r="NTH105" s="3"/>
      <c r="NTI105" s="3"/>
      <c r="NTJ105" s="3"/>
      <c r="NTK105" s="3"/>
      <c r="NTL105" s="3"/>
      <c r="NTM105" s="3"/>
      <c r="NTN105" s="3"/>
      <c r="NTO105" s="3"/>
      <c r="NTP105" s="3"/>
      <c r="NTQ105" s="3"/>
      <c r="NTR105" s="3"/>
      <c r="NTS105" s="3"/>
      <c r="NTT105" s="3"/>
      <c r="NTU105" s="3"/>
      <c r="NTV105" s="3"/>
      <c r="NTW105" s="3"/>
      <c r="NTX105" s="3"/>
      <c r="NTY105" s="3"/>
      <c r="NTZ105" s="3"/>
      <c r="NUA105" s="3"/>
      <c r="NUB105" s="3"/>
      <c r="NUC105" s="3"/>
      <c r="NUD105" s="3"/>
      <c r="NUE105" s="3"/>
      <c r="NUF105" s="3"/>
      <c r="NUG105" s="3"/>
      <c r="NUH105" s="3"/>
      <c r="NUI105" s="3"/>
      <c r="NUJ105" s="3"/>
      <c r="NUK105" s="3"/>
      <c r="NUL105" s="3"/>
      <c r="NUM105" s="3"/>
      <c r="NUN105" s="3"/>
      <c r="NUO105" s="3"/>
      <c r="NUP105" s="3"/>
      <c r="NUQ105" s="3"/>
      <c r="NUR105" s="3"/>
      <c r="NUS105" s="3"/>
      <c r="NUT105" s="3"/>
      <c r="NUU105" s="3"/>
      <c r="NUV105" s="3"/>
      <c r="NUW105" s="3"/>
      <c r="NUX105" s="3"/>
      <c r="NUY105" s="3"/>
      <c r="NUZ105" s="3"/>
      <c r="NVA105" s="3"/>
      <c r="NVB105" s="3"/>
      <c r="NVC105" s="3"/>
      <c r="NVD105" s="3"/>
      <c r="NVE105" s="3"/>
      <c r="NVF105" s="3"/>
      <c r="NVG105" s="3"/>
      <c r="NVH105" s="3"/>
      <c r="NVI105" s="3"/>
      <c r="NVJ105" s="3"/>
      <c r="NVK105" s="3"/>
      <c r="NVL105" s="3"/>
      <c r="NVM105" s="3"/>
      <c r="NVN105" s="3"/>
      <c r="NVO105" s="3"/>
      <c r="NVP105" s="3"/>
      <c r="NVQ105" s="3"/>
      <c r="NVR105" s="3"/>
      <c r="NVS105" s="3"/>
      <c r="NVT105" s="3"/>
      <c r="NVU105" s="3"/>
      <c r="NVV105" s="3"/>
      <c r="NVW105" s="3"/>
      <c r="NVX105" s="3"/>
      <c r="NVY105" s="3"/>
      <c r="NVZ105" s="3"/>
      <c r="NWA105" s="3"/>
      <c r="NWB105" s="3"/>
      <c r="NWC105" s="3"/>
      <c r="NWD105" s="3"/>
      <c r="NWE105" s="3"/>
      <c r="NWF105" s="3"/>
      <c r="NWG105" s="3"/>
      <c r="NWH105" s="3"/>
      <c r="NWI105" s="3"/>
      <c r="NWJ105" s="3"/>
      <c r="NWK105" s="3"/>
      <c r="NWL105" s="3"/>
      <c r="NWM105" s="3"/>
      <c r="NWN105" s="3"/>
      <c r="NWO105" s="3"/>
      <c r="NWP105" s="3"/>
      <c r="NWQ105" s="3"/>
      <c r="NWR105" s="3"/>
      <c r="NWS105" s="3"/>
      <c r="NWT105" s="3"/>
      <c r="NWU105" s="3"/>
      <c r="NWV105" s="3"/>
      <c r="NWW105" s="3"/>
      <c r="NWX105" s="3"/>
      <c r="NWY105" s="3"/>
      <c r="NWZ105" s="3"/>
      <c r="NXA105" s="3"/>
      <c r="NXB105" s="3"/>
      <c r="NXC105" s="3"/>
      <c r="NXD105" s="3"/>
      <c r="NXE105" s="3"/>
      <c r="NXF105" s="3"/>
      <c r="NXG105" s="3"/>
      <c r="NXH105" s="3"/>
      <c r="NXI105" s="3"/>
      <c r="NXJ105" s="3"/>
      <c r="NXK105" s="3"/>
      <c r="NXL105" s="3"/>
      <c r="NXM105" s="3"/>
      <c r="NXN105" s="3"/>
      <c r="NXO105" s="3"/>
      <c r="NXP105" s="3"/>
      <c r="NXQ105" s="3"/>
      <c r="NXR105" s="3"/>
      <c r="NXS105" s="3"/>
      <c r="NXT105" s="3"/>
      <c r="NXU105" s="3"/>
      <c r="NXV105" s="3"/>
      <c r="NXW105" s="3"/>
      <c r="NXX105" s="3"/>
      <c r="NXY105" s="3"/>
      <c r="NXZ105" s="3"/>
      <c r="NYA105" s="3"/>
      <c r="NYB105" s="3"/>
      <c r="NYC105" s="3"/>
      <c r="NYD105" s="3"/>
      <c r="NYE105" s="3"/>
      <c r="NYF105" s="3"/>
      <c r="NYG105" s="3"/>
      <c r="NYH105" s="3"/>
      <c r="NYI105" s="3"/>
      <c r="NYJ105" s="3"/>
      <c r="NYK105" s="3"/>
      <c r="NYL105" s="3"/>
      <c r="NYM105" s="3"/>
      <c r="NYN105" s="3"/>
      <c r="NYO105" s="3"/>
      <c r="NYP105" s="3"/>
      <c r="NYQ105" s="3"/>
      <c r="NYR105" s="3"/>
      <c r="NYS105" s="3"/>
      <c r="NYT105" s="3"/>
      <c r="NYU105" s="3"/>
      <c r="NYV105" s="3"/>
      <c r="NYW105" s="3"/>
      <c r="NYX105" s="3"/>
      <c r="NYY105" s="3"/>
      <c r="NYZ105" s="3"/>
      <c r="NZA105" s="3"/>
      <c r="NZB105" s="3"/>
      <c r="NZC105" s="3"/>
      <c r="NZD105" s="3"/>
      <c r="NZE105" s="3"/>
      <c r="NZF105" s="3"/>
      <c r="NZG105" s="3"/>
      <c r="NZH105" s="3"/>
      <c r="NZI105" s="3"/>
      <c r="NZJ105" s="3"/>
      <c r="NZK105" s="3"/>
      <c r="NZL105" s="3"/>
      <c r="NZM105" s="3"/>
      <c r="NZN105" s="3"/>
      <c r="NZO105" s="3"/>
      <c r="NZP105" s="3"/>
      <c r="NZQ105" s="3"/>
      <c r="NZR105" s="3"/>
      <c r="NZS105" s="3"/>
      <c r="NZT105" s="3"/>
      <c r="NZU105" s="3"/>
      <c r="NZV105" s="3"/>
      <c r="NZW105" s="3"/>
      <c r="NZX105" s="3"/>
      <c r="NZY105" s="3"/>
      <c r="NZZ105" s="3"/>
      <c r="OAA105" s="3"/>
      <c r="OAB105" s="3"/>
      <c r="OAC105" s="3"/>
      <c r="OAD105" s="3"/>
      <c r="OAE105" s="3"/>
      <c r="OAF105" s="3"/>
      <c r="OAG105" s="3"/>
      <c r="OAH105" s="3"/>
      <c r="OAI105" s="3"/>
      <c r="OAJ105" s="3"/>
      <c r="OAK105" s="3"/>
      <c r="OAL105" s="3"/>
      <c r="OAM105" s="3"/>
      <c r="OAN105" s="3"/>
      <c r="OAO105" s="3"/>
      <c r="OAP105" s="3"/>
      <c r="OAQ105" s="3"/>
      <c r="OAR105" s="3"/>
      <c r="OAS105" s="3"/>
      <c r="OAT105" s="3"/>
      <c r="OAU105" s="3"/>
      <c r="OAV105" s="3"/>
      <c r="OAW105" s="3"/>
      <c r="OAX105" s="3"/>
      <c r="OAY105" s="3"/>
      <c r="OAZ105" s="3"/>
      <c r="OBA105" s="3"/>
      <c r="OBB105" s="3"/>
      <c r="OBC105" s="3"/>
      <c r="OBD105" s="3"/>
      <c r="OBE105" s="3"/>
      <c r="OBF105" s="3"/>
      <c r="OBG105" s="3"/>
      <c r="OBH105" s="3"/>
      <c r="OBI105" s="3"/>
      <c r="OBJ105" s="3"/>
      <c r="OBK105" s="3"/>
      <c r="OBL105" s="3"/>
      <c r="OBM105" s="3"/>
      <c r="OBN105" s="3"/>
      <c r="OBO105" s="3"/>
      <c r="OBP105" s="3"/>
      <c r="OBQ105" s="3"/>
      <c r="OBR105" s="3"/>
      <c r="OBS105" s="3"/>
      <c r="OBT105" s="3"/>
      <c r="OBU105" s="3"/>
      <c r="OBV105" s="3"/>
      <c r="OBW105" s="3"/>
      <c r="OBX105" s="3"/>
      <c r="OBY105" s="3"/>
      <c r="OBZ105" s="3"/>
      <c r="OCA105" s="3"/>
      <c r="OCB105" s="3"/>
      <c r="OCC105" s="3"/>
      <c r="OCD105" s="3"/>
      <c r="OCE105" s="3"/>
      <c r="OCF105" s="3"/>
      <c r="OCG105" s="3"/>
      <c r="OCH105" s="3"/>
      <c r="OCI105" s="3"/>
      <c r="OCJ105" s="3"/>
      <c r="OCK105" s="3"/>
      <c r="OCL105" s="3"/>
      <c r="OCM105" s="3"/>
      <c r="OCN105" s="3"/>
      <c r="OCO105" s="3"/>
      <c r="OCP105" s="3"/>
      <c r="OCQ105" s="3"/>
      <c r="OCR105" s="3"/>
      <c r="OCS105" s="3"/>
      <c r="OCT105" s="3"/>
      <c r="OCU105" s="3"/>
      <c r="OCV105" s="3"/>
      <c r="OCW105" s="3"/>
      <c r="OCX105" s="3"/>
      <c r="OCY105" s="3"/>
      <c r="OCZ105" s="3"/>
      <c r="ODA105" s="3"/>
      <c r="ODB105" s="3"/>
      <c r="ODC105" s="3"/>
      <c r="ODD105" s="3"/>
      <c r="ODE105" s="3"/>
      <c r="ODF105" s="3"/>
      <c r="ODG105" s="3"/>
      <c r="ODH105" s="3"/>
      <c r="ODI105" s="3"/>
      <c r="ODJ105" s="3"/>
      <c r="ODK105" s="3"/>
      <c r="ODL105" s="3"/>
      <c r="ODM105" s="3"/>
      <c r="ODN105" s="3"/>
      <c r="ODO105" s="3"/>
      <c r="ODP105" s="3"/>
      <c r="ODQ105" s="3"/>
      <c r="ODR105" s="3"/>
      <c r="ODS105" s="3"/>
      <c r="ODT105" s="3"/>
      <c r="ODU105" s="3"/>
      <c r="ODV105" s="3"/>
      <c r="ODW105" s="3"/>
      <c r="ODX105" s="3"/>
      <c r="ODY105" s="3"/>
      <c r="ODZ105" s="3"/>
      <c r="OEA105" s="3"/>
      <c r="OEB105" s="3"/>
      <c r="OEC105" s="3"/>
      <c r="OED105" s="3"/>
      <c r="OEE105" s="3"/>
      <c r="OEF105" s="3"/>
      <c r="OEG105" s="3"/>
      <c r="OEH105" s="3"/>
      <c r="OEI105" s="3"/>
      <c r="OEJ105" s="3"/>
      <c r="OEK105" s="3"/>
      <c r="OEL105" s="3"/>
      <c r="OEM105" s="3"/>
      <c r="OEN105" s="3"/>
      <c r="OEO105" s="3"/>
      <c r="OEP105" s="3"/>
      <c r="OEQ105" s="3"/>
      <c r="OER105" s="3"/>
      <c r="OES105" s="3"/>
      <c r="OET105" s="3"/>
      <c r="OEU105" s="3"/>
      <c r="OEV105" s="3"/>
      <c r="OEW105" s="3"/>
      <c r="OEX105" s="3"/>
      <c r="OEY105" s="3"/>
      <c r="OEZ105" s="3"/>
      <c r="OFA105" s="3"/>
      <c r="OFB105" s="3"/>
      <c r="OFC105" s="3"/>
      <c r="OFD105" s="3"/>
      <c r="OFE105" s="3"/>
      <c r="OFF105" s="3"/>
      <c r="OFG105" s="3"/>
      <c r="OFH105" s="3"/>
      <c r="OFI105" s="3"/>
      <c r="OFJ105" s="3"/>
      <c r="OFK105" s="3"/>
      <c r="OFL105" s="3"/>
      <c r="OFM105" s="3"/>
      <c r="OFN105" s="3"/>
      <c r="OFO105" s="3"/>
      <c r="OFP105" s="3"/>
      <c r="OFQ105" s="3"/>
      <c r="OFR105" s="3"/>
      <c r="OFS105" s="3"/>
      <c r="OFT105" s="3"/>
      <c r="OFU105" s="3"/>
      <c r="OFV105" s="3"/>
      <c r="OFW105" s="3"/>
      <c r="OFX105" s="3"/>
      <c r="OFY105" s="3"/>
      <c r="OFZ105" s="3"/>
      <c r="OGA105" s="3"/>
      <c r="OGB105" s="3"/>
      <c r="OGC105" s="3"/>
      <c r="OGD105" s="3"/>
      <c r="OGE105" s="3"/>
      <c r="OGF105" s="3"/>
      <c r="OGG105" s="3"/>
      <c r="OGH105" s="3"/>
      <c r="OGI105" s="3"/>
      <c r="OGJ105" s="3"/>
      <c r="OGK105" s="3"/>
      <c r="OGL105" s="3"/>
      <c r="OGM105" s="3"/>
      <c r="OGN105" s="3"/>
      <c r="OGO105" s="3"/>
      <c r="OGP105" s="3"/>
      <c r="OGQ105" s="3"/>
      <c r="OGR105" s="3"/>
      <c r="OGS105" s="3"/>
      <c r="OGT105" s="3"/>
      <c r="OGU105" s="3"/>
      <c r="OGV105" s="3"/>
      <c r="OGW105" s="3"/>
      <c r="OGX105" s="3"/>
      <c r="OGY105" s="3"/>
      <c r="OGZ105" s="3"/>
      <c r="OHA105" s="3"/>
      <c r="OHB105" s="3"/>
      <c r="OHC105" s="3"/>
      <c r="OHD105" s="3"/>
      <c r="OHE105" s="3"/>
      <c r="OHF105" s="3"/>
      <c r="OHG105" s="3"/>
      <c r="OHH105" s="3"/>
      <c r="OHI105" s="3"/>
      <c r="OHJ105" s="3"/>
      <c r="OHK105" s="3"/>
      <c r="OHL105" s="3"/>
      <c r="OHM105" s="3"/>
      <c r="OHN105" s="3"/>
      <c r="OHO105" s="3"/>
      <c r="OHP105" s="3"/>
      <c r="OHQ105" s="3"/>
      <c r="OHR105" s="3"/>
      <c r="OHS105" s="3"/>
      <c r="OHT105" s="3"/>
      <c r="OHU105" s="3"/>
      <c r="OHV105" s="3"/>
      <c r="OHW105" s="3"/>
      <c r="OHX105" s="3"/>
      <c r="OHY105" s="3"/>
      <c r="OHZ105" s="3"/>
      <c r="OIA105" s="3"/>
      <c r="OIB105" s="3"/>
      <c r="OIC105" s="3"/>
      <c r="OID105" s="3"/>
      <c r="OIE105" s="3"/>
      <c r="OIF105" s="3"/>
      <c r="OIG105" s="3"/>
      <c r="OIH105" s="3"/>
      <c r="OII105" s="3"/>
      <c r="OIJ105" s="3"/>
      <c r="OIK105" s="3"/>
      <c r="OIL105" s="3"/>
      <c r="OIM105" s="3"/>
      <c r="OIN105" s="3"/>
      <c r="OIO105" s="3"/>
      <c r="OIP105" s="3"/>
      <c r="OIQ105" s="3"/>
      <c r="OIR105" s="3"/>
      <c r="OIS105" s="3"/>
      <c r="OIT105" s="3"/>
      <c r="OIU105" s="3"/>
      <c r="OIV105" s="3"/>
      <c r="OIW105" s="3"/>
      <c r="OIX105" s="3"/>
      <c r="OIY105" s="3"/>
      <c r="OIZ105" s="3"/>
      <c r="OJA105" s="3"/>
      <c r="OJB105" s="3"/>
      <c r="OJC105" s="3"/>
      <c r="OJD105" s="3"/>
      <c r="OJE105" s="3"/>
      <c r="OJF105" s="3"/>
      <c r="OJG105" s="3"/>
      <c r="OJH105" s="3"/>
      <c r="OJI105" s="3"/>
      <c r="OJJ105" s="3"/>
      <c r="OJK105" s="3"/>
      <c r="OJL105" s="3"/>
      <c r="OJM105" s="3"/>
      <c r="OJN105" s="3"/>
      <c r="OJO105" s="3"/>
      <c r="OJP105" s="3"/>
      <c r="OJQ105" s="3"/>
      <c r="OJR105" s="3"/>
      <c r="OJS105" s="3"/>
      <c r="OJT105" s="3"/>
      <c r="OJU105" s="3"/>
      <c r="OJV105" s="3"/>
      <c r="OJW105" s="3"/>
      <c r="OJX105" s="3"/>
      <c r="OJY105" s="3"/>
      <c r="OJZ105" s="3"/>
      <c r="OKA105" s="3"/>
      <c r="OKB105" s="3"/>
      <c r="OKC105" s="3"/>
      <c r="OKD105" s="3"/>
      <c r="OKE105" s="3"/>
      <c r="OKF105" s="3"/>
      <c r="OKG105" s="3"/>
      <c r="OKH105" s="3"/>
      <c r="OKI105" s="3"/>
      <c r="OKJ105" s="3"/>
      <c r="OKK105" s="3"/>
      <c r="OKL105" s="3"/>
      <c r="OKM105" s="3"/>
      <c r="OKN105" s="3"/>
      <c r="OKO105" s="3"/>
      <c r="OKP105" s="3"/>
      <c r="OKQ105" s="3"/>
      <c r="OKR105" s="3"/>
      <c r="OKS105" s="3"/>
      <c r="OKT105" s="3"/>
      <c r="OKU105" s="3"/>
      <c r="OKV105" s="3"/>
      <c r="OKW105" s="3"/>
      <c r="OKX105" s="3"/>
      <c r="OKY105" s="3"/>
      <c r="OKZ105" s="3"/>
      <c r="OLA105" s="3"/>
      <c r="OLB105" s="3"/>
      <c r="OLC105" s="3"/>
      <c r="OLD105" s="3"/>
      <c r="OLE105" s="3"/>
      <c r="OLF105" s="3"/>
      <c r="OLG105" s="3"/>
      <c r="OLH105" s="3"/>
      <c r="OLI105" s="3"/>
      <c r="OLJ105" s="3"/>
      <c r="OLK105" s="3"/>
      <c r="OLL105" s="3"/>
      <c r="OLM105" s="3"/>
      <c r="OLN105" s="3"/>
      <c r="OLO105" s="3"/>
      <c r="OLP105" s="3"/>
      <c r="OLQ105" s="3"/>
      <c r="OLR105" s="3"/>
      <c r="OLS105" s="3"/>
      <c r="OLT105" s="3"/>
      <c r="OLU105" s="3"/>
      <c r="OLV105" s="3"/>
      <c r="OLW105" s="3"/>
      <c r="OLX105" s="3"/>
      <c r="OLY105" s="3"/>
      <c r="OLZ105" s="3"/>
      <c r="OMA105" s="3"/>
      <c r="OMB105" s="3"/>
      <c r="OMC105" s="3"/>
      <c r="OMD105" s="3"/>
      <c r="OME105" s="3"/>
      <c r="OMF105" s="3"/>
      <c r="OMG105" s="3"/>
      <c r="OMH105" s="3"/>
      <c r="OMI105" s="3"/>
      <c r="OMJ105" s="3"/>
      <c r="OMK105" s="3"/>
      <c r="OML105" s="3"/>
      <c r="OMM105" s="3"/>
      <c r="OMN105" s="3"/>
      <c r="OMO105" s="3"/>
      <c r="OMP105" s="3"/>
      <c r="OMQ105" s="3"/>
      <c r="OMR105" s="3"/>
      <c r="OMS105" s="3"/>
      <c r="OMT105" s="3"/>
      <c r="OMU105" s="3"/>
      <c r="OMV105" s="3"/>
      <c r="OMW105" s="3"/>
      <c r="OMX105" s="3"/>
      <c r="OMY105" s="3"/>
      <c r="OMZ105" s="3"/>
      <c r="ONA105" s="3"/>
      <c r="ONB105" s="3"/>
      <c r="ONC105" s="3"/>
      <c r="OND105" s="3"/>
      <c r="ONE105" s="3"/>
      <c r="ONF105" s="3"/>
      <c r="ONG105" s="3"/>
      <c r="ONH105" s="3"/>
      <c r="ONI105" s="3"/>
      <c r="ONJ105" s="3"/>
      <c r="ONK105" s="3"/>
      <c r="ONL105" s="3"/>
      <c r="ONM105" s="3"/>
      <c r="ONN105" s="3"/>
      <c r="ONO105" s="3"/>
      <c r="ONP105" s="3"/>
      <c r="ONQ105" s="3"/>
      <c r="ONR105" s="3"/>
      <c r="ONS105" s="3"/>
      <c r="ONT105" s="3"/>
      <c r="ONU105" s="3"/>
      <c r="ONV105" s="3"/>
      <c r="ONW105" s="3"/>
      <c r="ONX105" s="3"/>
      <c r="ONY105" s="3"/>
      <c r="ONZ105" s="3"/>
      <c r="OOA105" s="3"/>
      <c r="OOB105" s="3"/>
      <c r="OOC105" s="3"/>
      <c r="OOD105" s="3"/>
      <c r="OOE105" s="3"/>
      <c r="OOF105" s="3"/>
      <c r="OOG105" s="3"/>
      <c r="OOH105" s="3"/>
      <c r="OOI105" s="3"/>
      <c r="OOJ105" s="3"/>
      <c r="OOK105" s="3"/>
      <c r="OOL105" s="3"/>
      <c r="OOM105" s="3"/>
      <c r="OON105" s="3"/>
      <c r="OOO105" s="3"/>
      <c r="OOP105" s="3"/>
      <c r="OOQ105" s="3"/>
      <c r="OOR105" s="3"/>
      <c r="OOS105" s="3"/>
      <c r="OOT105" s="3"/>
      <c r="OOU105" s="3"/>
      <c r="OOV105" s="3"/>
      <c r="OOW105" s="3"/>
      <c r="OOX105" s="3"/>
      <c r="OOY105" s="3"/>
      <c r="OOZ105" s="3"/>
      <c r="OPA105" s="3"/>
      <c r="OPB105" s="3"/>
      <c r="OPC105" s="3"/>
      <c r="OPD105" s="3"/>
      <c r="OPE105" s="3"/>
      <c r="OPF105" s="3"/>
      <c r="OPG105" s="3"/>
      <c r="OPH105" s="3"/>
      <c r="OPI105" s="3"/>
      <c r="OPJ105" s="3"/>
      <c r="OPK105" s="3"/>
      <c r="OPL105" s="3"/>
      <c r="OPM105" s="3"/>
      <c r="OPN105" s="3"/>
      <c r="OPO105" s="3"/>
      <c r="OPP105" s="3"/>
      <c r="OPQ105" s="3"/>
      <c r="OPR105" s="3"/>
      <c r="OPS105" s="3"/>
      <c r="OPT105" s="3"/>
      <c r="OPU105" s="3"/>
      <c r="OPV105" s="3"/>
      <c r="OPW105" s="3"/>
      <c r="OPX105" s="3"/>
      <c r="OPY105" s="3"/>
      <c r="OPZ105" s="3"/>
      <c r="OQA105" s="3"/>
      <c r="OQB105" s="3"/>
      <c r="OQC105" s="3"/>
      <c r="OQD105" s="3"/>
      <c r="OQE105" s="3"/>
      <c r="OQF105" s="3"/>
      <c r="OQG105" s="3"/>
      <c r="OQH105" s="3"/>
      <c r="OQI105" s="3"/>
      <c r="OQJ105" s="3"/>
      <c r="OQK105" s="3"/>
      <c r="OQL105" s="3"/>
      <c r="OQM105" s="3"/>
      <c r="OQN105" s="3"/>
      <c r="OQO105" s="3"/>
      <c r="OQP105" s="3"/>
      <c r="OQQ105" s="3"/>
      <c r="OQR105" s="3"/>
      <c r="OQS105" s="3"/>
      <c r="OQT105" s="3"/>
      <c r="OQU105" s="3"/>
      <c r="OQV105" s="3"/>
      <c r="OQW105" s="3"/>
      <c r="OQX105" s="3"/>
      <c r="OQY105" s="3"/>
      <c r="OQZ105" s="3"/>
      <c r="ORA105" s="3"/>
      <c r="ORB105" s="3"/>
      <c r="ORC105" s="3"/>
      <c r="ORD105" s="3"/>
      <c r="ORE105" s="3"/>
      <c r="ORF105" s="3"/>
      <c r="ORG105" s="3"/>
      <c r="ORH105" s="3"/>
      <c r="ORI105" s="3"/>
      <c r="ORJ105" s="3"/>
      <c r="ORK105" s="3"/>
      <c r="ORL105" s="3"/>
      <c r="ORM105" s="3"/>
      <c r="ORN105" s="3"/>
      <c r="ORO105" s="3"/>
      <c r="ORP105" s="3"/>
      <c r="ORQ105" s="3"/>
      <c r="ORR105" s="3"/>
      <c r="ORS105" s="3"/>
      <c r="ORT105" s="3"/>
      <c r="ORU105" s="3"/>
      <c r="ORV105" s="3"/>
      <c r="ORW105" s="3"/>
      <c r="ORX105" s="3"/>
      <c r="ORY105" s="3"/>
      <c r="ORZ105" s="3"/>
      <c r="OSA105" s="3"/>
      <c r="OSB105" s="3"/>
      <c r="OSC105" s="3"/>
      <c r="OSD105" s="3"/>
      <c r="OSE105" s="3"/>
      <c r="OSF105" s="3"/>
      <c r="OSG105" s="3"/>
      <c r="OSH105" s="3"/>
      <c r="OSI105" s="3"/>
      <c r="OSJ105" s="3"/>
      <c r="OSK105" s="3"/>
      <c r="OSL105" s="3"/>
      <c r="OSM105" s="3"/>
      <c r="OSN105" s="3"/>
      <c r="OSO105" s="3"/>
      <c r="OSP105" s="3"/>
      <c r="OSQ105" s="3"/>
      <c r="OSR105" s="3"/>
      <c r="OSS105" s="3"/>
      <c r="OST105" s="3"/>
      <c r="OSU105" s="3"/>
      <c r="OSV105" s="3"/>
      <c r="OSW105" s="3"/>
      <c r="OSX105" s="3"/>
      <c r="OSY105" s="3"/>
      <c r="OSZ105" s="3"/>
      <c r="OTA105" s="3"/>
      <c r="OTB105" s="3"/>
      <c r="OTC105" s="3"/>
      <c r="OTD105" s="3"/>
      <c r="OTE105" s="3"/>
      <c r="OTF105" s="3"/>
      <c r="OTG105" s="3"/>
      <c r="OTH105" s="3"/>
      <c r="OTI105" s="3"/>
      <c r="OTJ105" s="3"/>
      <c r="OTK105" s="3"/>
      <c r="OTL105" s="3"/>
      <c r="OTM105" s="3"/>
      <c r="OTN105" s="3"/>
      <c r="OTO105" s="3"/>
      <c r="OTP105" s="3"/>
      <c r="OTQ105" s="3"/>
      <c r="OTR105" s="3"/>
      <c r="OTS105" s="3"/>
      <c r="OTT105" s="3"/>
      <c r="OTU105" s="3"/>
      <c r="OTV105" s="3"/>
      <c r="OTW105" s="3"/>
      <c r="OTX105" s="3"/>
      <c r="OTY105" s="3"/>
      <c r="OTZ105" s="3"/>
      <c r="OUA105" s="3"/>
      <c r="OUB105" s="3"/>
      <c r="OUC105" s="3"/>
      <c r="OUD105" s="3"/>
      <c r="OUE105" s="3"/>
      <c r="OUF105" s="3"/>
      <c r="OUG105" s="3"/>
      <c r="OUH105" s="3"/>
      <c r="OUI105" s="3"/>
      <c r="OUJ105" s="3"/>
      <c r="OUK105" s="3"/>
      <c r="OUL105" s="3"/>
      <c r="OUM105" s="3"/>
      <c r="OUN105" s="3"/>
      <c r="OUO105" s="3"/>
      <c r="OUP105" s="3"/>
      <c r="OUQ105" s="3"/>
      <c r="OUR105" s="3"/>
      <c r="OUS105" s="3"/>
      <c r="OUT105" s="3"/>
      <c r="OUU105" s="3"/>
      <c r="OUV105" s="3"/>
      <c r="OUW105" s="3"/>
      <c r="OUX105" s="3"/>
      <c r="OUY105" s="3"/>
      <c r="OUZ105" s="3"/>
      <c r="OVA105" s="3"/>
      <c r="OVB105" s="3"/>
      <c r="OVC105" s="3"/>
      <c r="OVD105" s="3"/>
      <c r="OVE105" s="3"/>
      <c r="OVF105" s="3"/>
      <c r="OVG105" s="3"/>
      <c r="OVH105" s="3"/>
      <c r="OVI105" s="3"/>
      <c r="OVJ105" s="3"/>
      <c r="OVK105" s="3"/>
      <c r="OVL105" s="3"/>
      <c r="OVM105" s="3"/>
      <c r="OVN105" s="3"/>
      <c r="OVO105" s="3"/>
      <c r="OVP105" s="3"/>
      <c r="OVQ105" s="3"/>
      <c r="OVR105" s="3"/>
      <c r="OVS105" s="3"/>
      <c r="OVT105" s="3"/>
      <c r="OVU105" s="3"/>
      <c r="OVV105" s="3"/>
      <c r="OVW105" s="3"/>
      <c r="OVX105" s="3"/>
      <c r="OVY105" s="3"/>
      <c r="OVZ105" s="3"/>
      <c r="OWA105" s="3"/>
      <c r="OWB105" s="3"/>
      <c r="OWC105" s="3"/>
      <c r="OWD105" s="3"/>
      <c r="OWE105" s="3"/>
      <c r="OWF105" s="3"/>
      <c r="OWG105" s="3"/>
      <c r="OWH105" s="3"/>
      <c r="OWI105" s="3"/>
      <c r="OWJ105" s="3"/>
      <c r="OWK105" s="3"/>
      <c r="OWL105" s="3"/>
      <c r="OWM105" s="3"/>
      <c r="OWN105" s="3"/>
      <c r="OWO105" s="3"/>
      <c r="OWP105" s="3"/>
      <c r="OWQ105" s="3"/>
      <c r="OWR105" s="3"/>
      <c r="OWS105" s="3"/>
      <c r="OWT105" s="3"/>
      <c r="OWU105" s="3"/>
      <c r="OWV105" s="3"/>
      <c r="OWW105" s="3"/>
      <c r="OWX105" s="3"/>
      <c r="OWY105" s="3"/>
      <c r="OWZ105" s="3"/>
      <c r="OXA105" s="3"/>
      <c r="OXB105" s="3"/>
      <c r="OXC105" s="3"/>
      <c r="OXD105" s="3"/>
      <c r="OXE105" s="3"/>
      <c r="OXF105" s="3"/>
      <c r="OXG105" s="3"/>
      <c r="OXH105" s="3"/>
      <c r="OXI105" s="3"/>
      <c r="OXJ105" s="3"/>
      <c r="OXK105" s="3"/>
      <c r="OXL105" s="3"/>
      <c r="OXM105" s="3"/>
      <c r="OXN105" s="3"/>
      <c r="OXO105" s="3"/>
      <c r="OXP105" s="3"/>
      <c r="OXQ105" s="3"/>
      <c r="OXR105" s="3"/>
      <c r="OXS105" s="3"/>
      <c r="OXT105" s="3"/>
      <c r="OXU105" s="3"/>
      <c r="OXV105" s="3"/>
      <c r="OXW105" s="3"/>
      <c r="OXX105" s="3"/>
      <c r="OXY105" s="3"/>
      <c r="OXZ105" s="3"/>
      <c r="OYA105" s="3"/>
      <c r="OYB105" s="3"/>
      <c r="OYC105" s="3"/>
      <c r="OYD105" s="3"/>
      <c r="OYE105" s="3"/>
      <c r="OYF105" s="3"/>
      <c r="OYG105" s="3"/>
      <c r="OYH105" s="3"/>
      <c r="OYI105" s="3"/>
      <c r="OYJ105" s="3"/>
      <c r="OYK105" s="3"/>
      <c r="OYL105" s="3"/>
      <c r="OYM105" s="3"/>
      <c r="OYN105" s="3"/>
      <c r="OYO105" s="3"/>
      <c r="OYP105" s="3"/>
      <c r="OYQ105" s="3"/>
      <c r="OYR105" s="3"/>
      <c r="OYS105" s="3"/>
      <c r="OYT105" s="3"/>
      <c r="OYU105" s="3"/>
      <c r="OYV105" s="3"/>
      <c r="OYW105" s="3"/>
      <c r="OYX105" s="3"/>
      <c r="OYY105" s="3"/>
      <c r="OYZ105" s="3"/>
      <c r="OZA105" s="3"/>
      <c r="OZB105" s="3"/>
      <c r="OZC105" s="3"/>
      <c r="OZD105" s="3"/>
      <c r="OZE105" s="3"/>
      <c r="OZF105" s="3"/>
      <c r="OZG105" s="3"/>
      <c r="OZH105" s="3"/>
      <c r="OZI105" s="3"/>
      <c r="OZJ105" s="3"/>
      <c r="OZK105" s="3"/>
      <c r="OZL105" s="3"/>
      <c r="OZM105" s="3"/>
      <c r="OZN105" s="3"/>
      <c r="OZO105" s="3"/>
      <c r="OZP105" s="3"/>
      <c r="OZQ105" s="3"/>
      <c r="OZR105" s="3"/>
      <c r="OZS105" s="3"/>
      <c r="OZT105" s="3"/>
      <c r="OZU105" s="3"/>
      <c r="OZV105" s="3"/>
      <c r="OZW105" s="3"/>
      <c r="OZX105" s="3"/>
      <c r="OZY105" s="3"/>
      <c r="OZZ105" s="3"/>
      <c r="PAA105" s="3"/>
      <c r="PAB105" s="3"/>
      <c r="PAC105" s="3"/>
      <c r="PAD105" s="3"/>
      <c r="PAE105" s="3"/>
      <c r="PAF105" s="3"/>
      <c r="PAG105" s="3"/>
      <c r="PAH105" s="3"/>
      <c r="PAI105" s="3"/>
      <c r="PAJ105" s="3"/>
      <c r="PAK105" s="3"/>
      <c r="PAL105" s="3"/>
      <c r="PAM105" s="3"/>
      <c r="PAN105" s="3"/>
      <c r="PAO105" s="3"/>
      <c r="PAP105" s="3"/>
      <c r="PAQ105" s="3"/>
      <c r="PAR105" s="3"/>
      <c r="PAS105" s="3"/>
      <c r="PAT105" s="3"/>
      <c r="PAU105" s="3"/>
      <c r="PAV105" s="3"/>
      <c r="PAW105" s="3"/>
      <c r="PAX105" s="3"/>
      <c r="PAY105" s="3"/>
      <c r="PAZ105" s="3"/>
      <c r="PBA105" s="3"/>
      <c r="PBB105" s="3"/>
      <c r="PBC105" s="3"/>
      <c r="PBD105" s="3"/>
      <c r="PBE105" s="3"/>
      <c r="PBF105" s="3"/>
      <c r="PBG105" s="3"/>
      <c r="PBH105" s="3"/>
      <c r="PBI105" s="3"/>
      <c r="PBJ105" s="3"/>
      <c r="PBK105" s="3"/>
      <c r="PBL105" s="3"/>
      <c r="PBM105" s="3"/>
      <c r="PBN105" s="3"/>
      <c r="PBO105" s="3"/>
      <c r="PBP105" s="3"/>
      <c r="PBQ105" s="3"/>
      <c r="PBR105" s="3"/>
      <c r="PBS105" s="3"/>
      <c r="PBT105" s="3"/>
      <c r="PBU105" s="3"/>
      <c r="PBV105" s="3"/>
      <c r="PBW105" s="3"/>
      <c r="PBX105" s="3"/>
      <c r="PBY105" s="3"/>
      <c r="PBZ105" s="3"/>
      <c r="PCA105" s="3"/>
      <c r="PCB105" s="3"/>
      <c r="PCC105" s="3"/>
      <c r="PCD105" s="3"/>
      <c r="PCE105" s="3"/>
      <c r="PCF105" s="3"/>
      <c r="PCG105" s="3"/>
      <c r="PCH105" s="3"/>
      <c r="PCI105" s="3"/>
      <c r="PCJ105" s="3"/>
      <c r="PCK105" s="3"/>
      <c r="PCL105" s="3"/>
      <c r="PCM105" s="3"/>
      <c r="PCN105" s="3"/>
      <c r="PCO105" s="3"/>
      <c r="PCP105" s="3"/>
      <c r="PCQ105" s="3"/>
      <c r="PCR105" s="3"/>
      <c r="PCS105" s="3"/>
      <c r="PCT105" s="3"/>
      <c r="PCU105" s="3"/>
      <c r="PCV105" s="3"/>
      <c r="PCW105" s="3"/>
      <c r="PCX105" s="3"/>
      <c r="PCY105" s="3"/>
      <c r="PCZ105" s="3"/>
      <c r="PDA105" s="3"/>
      <c r="PDB105" s="3"/>
      <c r="PDC105" s="3"/>
      <c r="PDD105" s="3"/>
      <c r="PDE105" s="3"/>
      <c r="PDF105" s="3"/>
      <c r="PDG105" s="3"/>
      <c r="PDH105" s="3"/>
      <c r="PDI105" s="3"/>
      <c r="PDJ105" s="3"/>
      <c r="PDK105" s="3"/>
      <c r="PDL105" s="3"/>
      <c r="PDM105" s="3"/>
      <c r="PDN105" s="3"/>
      <c r="PDO105" s="3"/>
      <c r="PDP105" s="3"/>
      <c r="PDQ105" s="3"/>
      <c r="PDR105" s="3"/>
      <c r="PDS105" s="3"/>
      <c r="PDT105" s="3"/>
      <c r="PDU105" s="3"/>
      <c r="PDV105" s="3"/>
      <c r="PDW105" s="3"/>
      <c r="PDX105" s="3"/>
      <c r="PDY105" s="3"/>
      <c r="PDZ105" s="3"/>
      <c r="PEA105" s="3"/>
      <c r="PEB105" s="3"/>
      <c r="PEC105" s="3"/>
      <c r="PED105" s="3"/>
      <c r="PEE105" s="3"/>
      <c r="PEF105" s="3"/>
      <c r="PEG105" s="3"/>
      <c r="PEH105" s="3"/>
      <c r="PEI105" s="3"/>
      <c r="PEJ105" s="3"/>
      <c r="PEK105" s="3"/>
      <c r="PEL105" s="3"/>
      <c r="PEM105" s="3"/>
      <c r="PEN105" s="3"/>
      <c r="PEO105" s="3"/>
      <c r="PEP105" s="3"/>
      <c r="PEQ105" s="3"/>
      <c r="PER105" s="3"/>
      <c r="PES105" s="3"/>
      <c r="PET105" s="3"/>
      <c r="PEU105" s="3"/>
      <c r="PEV105" s="3"/>
      <c r="PEW105" s="3"/>
      <c r="PEX105" s="3"/>
      <c r="PEY105" s="3"/>
      <c r="PEZ105" s="3"/>
      <c r="PFA105" s="3"/>
      <c r="PFB105" s="3"/>
      <c r="PFC105" s="3"/>
      <c r="PFD105" s="3"/>
      <c r="PFE105" s="3"/>
      <c r="PFF105" s="3"/>
      <c r="PFG105" s="3"/>
      <c r="PFH105" s="3"/>
      <c r="PFI105" s="3"/>
      <c r="PFJ105" s="3"/>
      <c r="PFK105" s="3"/>
      <c r="PFL105" s="3"/>
      <c r="PFM105" s="3"/>
      <c r="PFN105" s="3"/>
      <c r="PFO105" s="3"/>
      <c r="PFP105" s="3"/>
      <c r="PFQ105" s="3"/>
      <c r="PFR105" s="3"/>
      <c r="PFS105" s="3"/>
      <c r="PFT105" s="3"/>
      <c r="PFU105" s="3"/>
      <c r="PFV105" s="3"/>
      <c r="PFW105" s="3"/>
      <c r="PFX105" s="3"/>
      <c r="PFY105" s="3"/>
      <c r="PFZ105" s="3"/>
      <c r="PGA105" s="3"/>
      <c r="PGB105" s="3"/>
      <c r="PGC105" s="3"/>
      <c r="PGD105" s="3"/>
      <c r="PGE105" s="3"/>
      <c r="PGF105" s="3"/>
      <c r="PGG105" s="3"/>
      <c r="PGH105" s="3"/>
      <c r="PGI105" s="3"/>
      <c r="PGJ105" s="3"/>
      <c r="PGK105" s="3"/>
      <c r="PGL105" s="3"/>
      <c r="PGM105" s="3"/>
      <c r="PGN105" s="3"/>
      <c r="PGO105" s="3"/>
      <c r="PGP105" s="3"/>
      <c r="PGQ105" s="3"/>
      <c r="PGR105" s="3"/>
      <c r="PGS105" s="3"/>
      <c r="PGT105" s="3"/>
      <c r="PGU105" s="3"/>
      <c r="PGV105" s="3"/>
      <c r="PGW105" s="3"/>
      <c r="PGX105" s="3"/>
      <c r="PGY105" s="3"/>
      <c r="PGZ105" s="3"/>
      <c r="PHA105" s="3"/>
      <c r="PHB105" s="3"/>
      <c r="PHC105" s="3"/>
      <c r="PHD105" s="3"/>
      <c r="PHE105" s="3"/>
      <c r="PHF105" s="3"/>
      <c r="PHG105" s="3"/>
      <c r="PHH105" s="3"/>
      <c r="PHI105" s="3"/>
      <c r="PHJ105" s="3"/>
      <c r="PHK105" s="3"/>
      <c r="PHL105" s="3"/>
      <c r="PHM105" s="3"/>
      <c r="PHN105" s="3"/>
      <c r="PHO105" s="3"/>
      <c r="PHP105" s="3"/>
      <c r="PHQ105" s="3"/>
      <c r="PHR105" s="3"/>
      <c r="PHS105" s="3"/>
      <c r="PHT105" s="3"/>
      <c r="PHU105" s="3"/>
      <c r="PHV105" s="3"/>
      <c r="PHW105" s="3"/>
      <c r="PHX105" s="3"/>
      <c r="PHY105" s="3"/>
      <c r="PHZ105" s="3"/>
      <c r="PIA105" s="3"/>
      <c r="PIB105" s="3"/>
      <c r="PIC105" s="3"/>
      <c r="PID105" s="3"/>
      <c r="PIE105" s="3"/>
      <c r="PIF105" s="3"/>
      <c r="PIG105" s="3"/>
      <c r="PIH105" s="3"/>
      <c r="PII105" s="3"/>
      <c r="PIJ105" s="3"/>
      <c r="PIK105" s="3"/>
      <c r="PIL105" s="3"/>
      <c r="PIM105" s="3"/>
      <c r="PIN105" s="3"/>
      <c r="PIO105" s="3"/>
      <c r="PIP105" s="3"/>
      <c r="PIQ105" s="3"/>
      <c r="PIR105" s="3"/>
      <c r="PIS105" s="3"/>
      <c r="PIT105" s="3"/>
      <c r="PIU105" s="3"/>
      <c r="PIV105" s="3"/>
      <c r="PIW105" s="3"/>
      <c r="PIX105" s="3"/>
      <c r="PIY105" s="3"/>
      <c r="PIZ105" s="3"/>
      <c r="PJA105" s="3"/>
      <c r="PJB105" s="3"/>
      <c r="PJC105" s="3"/>
      <c r="PJD105" s="3"/>
      <c r="PJE105" s="3"/>
      <c r="PJF105" s="3"/>
      <c r="PJG105" s="3"/>
      <c r="PJH105" s="3"/>
      <c r="PJI105" s="3"/>
      <c r="PJJ105" s="3"/>
      <c r="PJK105" s="3"/>
      <c r="PJL105" s="3"/>
      <c r="PJM105" s="3"/>
      <c r="PJN105" s="3"/>
      <c r="PJO105" s="3"/>
      <c r="PJP105" s="3"/>
      <c r="PJQ105" s="3"/>
      <c r="PJR105" s="3"/>
      <c r="PJS105" s="3"/>
      <c r="PJT105" s="3"/>
      <c r="PJU105" s="3"/>
      <c r="PJV105" s="3"/>
      <c r="PJW105" s="3"/>
      <c r="PJX105" s="3"/>
      <c r="PJY105" s="3"/>
      <c r="PJZ105" s="3"/>
      <c r="PKA105" s="3"/>
      <c r="PKB105" s="3"/>
      <c r="PKC105" s="3"/>
      <c r="PKD105" s="3"/>
      <c r="PKE105" s="3"/>
      <c r="PKF105" s="3"/>
      <c r="PKG105" s="3"/>
      <c r="PKH105" s="3"/>
      <c r="PKI105" s="3"/>
      <c r="PKJ105" s="3"/>
      <c r="PKK105" s="3"/>
      <c r="PKL105" s="3"/>
      <c r="PKM105" s="3"/>
      <c r="PKN105" s="3"/>
      <c r="PKO105" s="3"/>
      <c r="PKP105" s="3"/>
      <c r="PKQ105" s="3"/>
      <c r="PKR105" s="3"/>
      <c r="PKS105" s="3"/>
      <c r="PKT105" s="3"/>
      <c r="PKU105" s="3"/>
      <c r="PKV105" s="3"/>
      <c r="PKW105" s="3"/>
      <c r="PKX105" s="3"/>
      <c r="PKY105" s="3"/>
      <c r="PKZ105" s="3"/>
      <c r="PLA105" s="3"/>
      <c r="PLB105" s="3"/>
      <c r="PLC105" s="3"/>
      <c r="PLD105" s="3"/>
      <c r="PLE105" s="3"/>
      <c r="PLF105" s="3"/>
      <c r="PLG105" s="3"/>
      <c r="PLH105" s="3"/>
      <c r="PLI105" s="3"/>
      <c r="PLJ105" s="3"/>
      <c r="PLK105" s="3"/>
      <c r="PLL105" s="3"/>
      <c r="PLM105" s="3"/>
      <c r="PLN105" s="3"/>
      <c r="PLO105" s="3"/>
      <c r="PLP105" s="3"/>
      <c r="PLQ105" s="3"/>
      <c r="PLR105" s="3"/>
      <c r="PLS105" s="3"/>
      <c r="PLT105" s="3"/>
      <c r="PLU105" s="3"/>
      <c r="PLV105" s="3"/>
      <c r="PLW105" s="3"/>
      <c r="PLX105" s="3"/>
      <c r="PLY105" s="3"/>
      <c r="PLZ105" s="3"/>
      <c r="PMA105" s="3"/>
      <c r="PMB105" s="3"/>
      <c r="PMC105" s="3"/>
      <c r="PMD105" s="3"/>
      <c r="PME105" s="3"/>
      <c r="PMF105" s="3"/>
      <c r="PMG105" s="3"/>
      <c r="PMH105" s="3"/>
      <c r="PMI105" s="3"/>
      <c r="PMJ105" s="3"/>
      <c r="PMK105" s="3"/>
      <c r="PML105" s="3"/>
      <c r="PMM105" s="3"/>
      <c r="PMN105" s="3"/>
      <c r="PMO105" s="3"/>
      <c r="PMP105" s="3"/>
      <c r="PMQ105" s="3"/>
      <c r="PMR105" s="3"/>
      <c r="PMS105" s="3"/>
      <c r="PMT105" s="3"/>
      <c r="PMU105" s="3"/>
      <c r="PMV105" s="3"/>
      <c r="PMW105" s="3"/>
      <c r="PMX105" s="3"/>
      <c r="PMY105" s="3"/>
      <c r="PMZ105" s="3"/>
      <c r="PNA105" s="3"/>
      <c r="PNB105" s="3"/>
      <c r="PNC105" s="3"/>
      <c r="PND105" s="3"/>
      <c r="PNE105" s="3"/>
      <c r="PNF105" s="3"/>
      <c r="PNG105" s="3"/>
      <c r="PNH105" s="3"/>
      <c r="PNI105" s="3"/>
      <c r="PNJ105" s="3"/>
      <c r="PNK105" s="3"/>
      <c r="PNL105" s="3"/>
      <c r="PNM105" s="3"/>
      <c r="PNN105" s="3"/>
      <c r="PNO105" s="3"/>
      <c r="PNP105" s="3"/>
      <c r="PNQ105" s="3"/>
      <c r="PNR105" s="3"/>
      <c r="PNS105" s="3"/>
      <c r="PNT105" s="3"/>
      <c r="PNU105" s="3"/>
      <c r="PNV105" s="3"/>
      <c r="PNW105" s="3"/>
      <c r="PNX105" s="3"/>
      <c r="PNY105" s="3"/>
      <c r="PNZ105" s="3"/>
      <c r="POA105" s="3"/>
      <c r="POB105" s="3"/>
      <c r="POC105" s="3"/>
      <c r="POD105" s="3"/>
      <c r="POE105" s="3"/>
      <c r="POF105" s="3"/>
      <c r="POG105" s="3"/>
      <c r="POH105" s="3"/>
      <c r="POI105" s="3"/>
      <c r="POJ105" s="3"/>
      <c r="POK105" s="3"/>
      <c r="POL105" s="3"/>
      <c r="POM105" s="3"/>
      <c r="PON105" s="3"/>
      <c r="POO105" s="3"/>
      <c r="POP105" s="3"/>
      <c r="POQ105" s="3"/>
      <c r="POR105" s="3"/>
      <c r="POS105" s="3"/>
      <c r="POT105" s="3"/>
      <c r="POU105" s="3"/>
      <c r="POV105" s="3"/>
      <c r="POW105" s="3"/>
      <c r="POX105" s="3"/>
      <c r="POY105" s="3"/>
      <c r="POZ105" s="3"/>
      <c r="PPA105" s="3"/>
      <c r="PPB105" s="3"/>
      <c r="PPC105" s="3"/>
      <c r="PPD105" s="3"/>
      <c r="PPE105" s="3"/>
      <c r="PPF105" s="3"/>
      <c r="PPG105" s="3"/>
      <c r="PPH105" s="3"/>
      <c r="PPI105" s="3"/>
      <c r="PPJ105" s="3"/>
      <c r="PPK105" s="3"/>
      <c r="PPL105" s="3"/>
      <c r="PPM105" s="3"/>
      <c r="PPN105" s="3"/>
      <c r="PPO105" s="3"/>
      <c r="PPP105" s="3"/>
      <c r="PPQ105" s="3"/>
      <c r="PPR105" s="3"/>
      <c r="PPS105" s="3"/>
      <c r="PPT105" s="3"/>
      <c r="PPU105" s="3"/>
      <c r="PPV105" s="3"/>
      <c r="PPW105" s="3"/>
      <c r="PPX105" s="3"/>
      <c r="PPY105" s="3"/>
      <c r="PPZ105" s="3"/>
      <c r="PQA105" s="3"/>
      <c r="PQB105" s="3"/>
      <c r="PQC105" s="3"/>
      <c r="PQD105" s="3"/>
      <c r="PQE105" s="3"/>
      <c r="PQF105" s="3"/>
      <c r="PQG105" s="3"/>
      <c r="PQH105" s="3"/>
      <c r="PQI105" s="3"/>
      <c r="PQJ105" s="3"/>
      <c r="PQK105" s="3"/>
      <c r="PQL105" s="3"/>
      <c r="PQM105" s="3"/>
      <c r="PQN105" s="3"/>
      <c r="PQO105" s="3"/>
      <c r="PQP105" s="3"/>
      <c r="PQQ105" s="3"/>
      <c r="PQR105" s="3"/>
      <c r="PQS105" s="3"/>
      <c r="PQT105" s="3"/>
      <c r="PQU105" s="3"/>
      <c r="PQV105" s="3"/>
      <c r="PQW105" s="3"/>
      <c r="PQX105" s="3"/>
      <c r="PQY105" s="3"/>
      <c r="PQZ105" s="3"/>
      <c r="PRA105" s="3"/>
      <c r="PRB105" s="3"/>
      <c r="PRC105" s="3"/>
      <c r="PRD105" s="3"/>
      <c r="PRE105" s="3"/>
      <c r="PRF105" s="3"/>
      <c r="PRG105" s="3"/>
      <c r="PRH105" s="3"/>
      <c r="PRI105" s="3"/>
      <c r="PRJ105" s="3"/>
      <c r="PRK105" s="3"/>
      <c r="PRL105" s="3"/>
      <c r="PRM105" s="3"/>
      <c r="PRN105" s="3"/>
      <c r="PRO105" s="3"/>
      <c r="PRP105" s="3"/>
      <c r="PRQ105" s="3"/>
      <c r="PRR105" s="3"/>
      <c r="PRS105" s="3"/>
      <c r="PRT105" s="3"/>
      <c r="PRU105" s="3"/>
      <c r="PRV105" s="3"/>
      <c r="PRW105" s="3"/>
      <c r="PRX105" s="3"/>
      <c r="PRY105" s="3"/>
      <c r="PRZ105" s="3"/>
      <c r="PSA105" s="3"/>
      <c r="PSB105" s="3"/>
      <c r="PSC105" s="3"/>
      <c r="PSD105" s="3"/>
      <c r="PSE105" s="3"/>
      <c r="PSF105" s="3"/>
      <c r="PSG105" s="3"/>
      <c r="PSH105" s="3"/>
      <c r="PSI105" s="3"/>
      <c r="PSJ105" s="3"/>
      <c r="PSK105" s="3"/>
      <c r="PSL105" s="3"/>
      <c r="PSM105" s="3"/>
      <c r="PSN105" s="3"/>
      <c r="PSO105" s="3"/>
      <c r="PSP105" s="3"/>
      <c r="PSQ105" s="3"/>
      <c r="PSR105" s="3"/>
      <c r="PSS105" s="3"/>
      <c r="PST105" s="3"/>
      <c r="PSU105" s="3"/>
      <c r="PSV105" s="3"/>
      <c r="PSW105" s="3"/>
      <c r="PSX105" s="3"/>
      <c r="PSY105" s="3"/>
      <c r="PSZ105" s="3"/>
      <c r="PTA105" s="3"/>
      <c r="PTB105" s="3"/>
      <c r="PTC105" s="3"/>
      <c r="PTD105" s="3"/>
      <c r="PTE105" s="3"/>
      <c r="PTF105" s="3"/>
      <c r="PTG105" s="3"/>
      <c r="PTH105" s="3"/>
      <c r="PTI105" s="3"/>
      <c r="PTJ105" s="3"/>
      <c r="PTK105" s="3"/>
      <c r="PTL105" s="3"/>
      <c r="PTM105" s="3"/>
      <c r="PTN105" s="3"/>
      <c r="PTO105" s="3"/>
      <c r="PTP105" s="3"/>
      <c r="PTQ105" s="3"/>
      <c r="PTR105" s="3"/>
      <c r="PTS105" s="3"/>
      <c r="PTT105" s="3"/>
      <c r="PTU105" s="3"/>
      <c r="PTV105" s="3"/>
      <c r="PTW105" s="3"/>
      <c r="PTX105" s="3"/>
      <c r="PTY105" s="3"/>
      <c r="PTZ105" s="3"/>
      <c r="PUA105" s="3"/>
      <c r="PUB105" s="3"/>
      <c r="PUC105" s="3"/>
      <c r="PUD105" s="3"/>
      <c r="PUE105" s="3"/>
      <c r="PUF105" s="3"/>
      <c r="PUG105" s="3"/>
      <c r="PUH105" s="3"/>
      <c r="PUI105" s="3"/>
      <c r="PUJ105" s="3"/>
      <c r="PUK105" s="3"/>
      <c r="PUL105" s="3"/>
      <c r="PUM105" s="3"/>
      <c r="PUN105" s="3"/>
      <c r="PUO105" s="3"/>
      <c r="PUP105" s="3"/>
      <c r="PUQ105" s="3"/>
      <c r="PUR105" s="3"/>
      <c r="PUS105" s="3"/>
      <c r="PUT105" s="3"/>
      <c r="PUU105" s="3"/>
      <c r="PUV105" s="3"/>
      <c r="PUW105" s="3"/>
      <c r="PUX105" s="3"/>
      <c r="PUY105" s="3"/>
      <c r="PUZ105" s="3"/>
      <c r="PVA105" s="3"/>
      <c r="PVB105" s="3"/>
      <c r="PVC105" s="3"/>
      <c r="PVD105" s="3"/>
      <c r="PVE105" s="3"/>
      <c r="PVF105" s="3"/>
      <c r="PVG105" s="3"/>
      <c r="PVH105" s="3"/>
      <c r="PVI105" s="3"/>
      <c r="PVJ105" s="3"/>
      <c r="PVK105" s="3"/>
      <c r="PVL105" s="3"/>
      <c r="PVM105" s="3"/>
      <c r="PVN105" s="3"/>
      <c r="PVO105" s="3"/>
      <c r="PVP105" s="3"/>
      <c r="PVQ105" s="3"/>
      <c r="PVR105" s="3"/>
      <c r="PVS105" s="3"/>
      <c r="PVT105" s="3"/>
      <c r="PVU105" s="3"/>
      <c r="PVV105" s="3"/>
      <c r="PVW105" s="3"/>
      <c r="PVX105" s="3"/>
      <c r="PVY105" s="3"/>
      <c r="PVZ105" s="3"/>
      <c r="PWA105" s="3"/>
      <c r="PWB105" s="3"/>
      <c r="PWC105" s="3"/>
      <c r="PWD105" s="3"/>
      <c r="PWE105" s="3"/>
      <c r="PWF105" s="3"/>
      <c r="PWG105" s="3"/>
      <c r="PWH105" s="3"/>
      <c r="PWI105" s="3"/>
      <c r="PWJ105" s="3"/>
      <c r="PWK105" s="3"/>
      <c r="PWL105" s="3"/>
      <c r="PWM105" s="3"/>
      <c r="PWN105" s="3"/>
      <c r="PWO105" s="3"/>
      <c r="PWP105" s="3"/>
      <c r="PWQ105" s="3"/>
      <c r="PWR105" s="3"/>
      <c r="PWS105" s="3"/>
      <c r="PWT105" s="3"/>
      <c r="PWU105" s="3"/>
      <c r="PWV105" s="3"/>
      <c r="PWW105" s="3"/>
      <c r="PWX105" s="3"/>
      <c r="PWY105" s="3"/>
      <c r="PWZ105" s="3"/>
      <c r="PXA105" s="3"/>
      <c r="PXB105" s="3"/>
      <c r="PXC105" s="3"/>
      <c r="PXD105" s="3"/>
      <c r="PXE105" s="3"/>
      <c r="PXF105" s="3"/>
      <c r="PXG105" s="3"/>
      <c r="PXH105" s="3"/>
      <c r="PXI105" s="3"/>
      <c r="PXJ105" s="3"/>
      <c r="PXK105" s="3"/>
      <c r="PXL105" s="3"/>
      <c r="PXM105" s="3"/>
      <c r="PXN105" s="3"/>
      <c r="PXO105" s="3"/>
      <c r="PXP105" s="3"/>
      <c r="PXQ105" s="3"/>
      <c r="PXR105" s="3"/>
      <c r="PXS105" s="3"/>
      <c r="PXT105" s="3"/>
      <c r="PXU105" s="3"/>
      <c r="PXV105" s="3"/>
      <c r="PXW105" s="3"/>
      <c r="PXX105" s="3"/>
      <c r="PXY105" s="3"/>
      <c r="PXZ105" s="3"/>
      <c r="PYA105" s="3"/>
      <c r="PYB105" s="3"/>
      <c r="PYC105" s="3"/>
      <c r="PYD105" s="3"/>
      <c r="PYE105" s="3"/>
      <c r="PYF105" s="3"/>
      <c r="PYG105" s="3"/>
      <c r="PYH105" s="3"/>
      <c r="PYI105" s="3"/>
      <c r="PYJ105" s="3"/>
      <c r="PYK105" s="3"/>
      <c r="PYL105" s="3"/>
      <c r="PYM105" s="3"/>
      <c r="PYN105" s="3"/>
      <c r="PYO105" s="3"/>
      <c r="PYP105" s="3"/>
      <c r="PYQ105" s="3"/>
      <c r="PYR105" s="3"/>
      <c r="PYS105" s="3"/>
      <c r="PYT105" s="3"/>
      <c r="PYU105" s="3"/>
      <c r="PYV105" s="3"/>
      <c r="PYW105" s="3"/>
      <c r="PYX105" s="3"/>
      <c r="PYY105" s="3"/>
      <c r="PYZ105" s="3"/>
      <c r="PZA105" s="3"/>
      <c r="PZB105" s="3"/>
      <c r="PZC105" s="3"/>
      <c r="PZD105" s="3"/>
      <c r="PZE105" s="3"/>
      <c r="PZF105" s="3"/>
      <c r="PZG105" s="3"/>
      <c r="PZH105" s="3"/>
      <c r="PZI105" s="3"/>
      <c r="PZJ105" s="3"/>
      <c r="PZK105" s="3"/>
      <c r="PZL105" s="3"/>
      <c r="PZM105" s="3"/>
      <c r="PZN105" s="3"/>
      <c r="PZO105" s="3"/>
      <c r="PZP105" s="3"/>
      <c r="PZQ105" s="3"/>
      <c r="PZR105" s="3"/>
      <c r="PZS105" s="3"/>
      <c r="PZT105" s="3"/>
      <c r="PZU105" s="3"/>
      <c r="PZV105" s="3"/>
      <c r="PZW105" s="3"/>
      <c r="PZX105" s="3"/>
      <c r="PZY105" s="3"/>
      <c r="PZZ105" s="3"/>
      <c r="QAA105" s="3"/>
      <c r="QAB105" s="3"/>
      <c r="QAC105" s="3"/>
      <c r="QAD105" s="3"/>
      <c r="QAE105" s="3"/>
      <c r="QAF105" s="3"/>
      <c r="QAG105" s="3"/>
      <c r="QAH105" s="3"/>
      <c r="QAI105" s="3"/>
      <c r="QAJ105" s="3"/>
      <c r="QAK105" s="3"/>
      <c r="QAL105" s="3"/>
      <c r="QAM105" s="3"/>
      <c r="QAN105" s="3"/>
      <c r="QAO105" s="3"/>
      <c r="QAP105" s="3"/>
      <c r="QAQ105" s="3"/>
      <c r="QAR105" s="3"/>
      <c r="QAS105" s="3"/>
      <c r="QAT105" s="3"/>
      <c r="QAU105" s="3"/>
      <c r="QAV105" s="3"/>
      <c r="QAW105" s="3"/>
      <c r="QAX105" s="3"/>
      <c r="QAY105" s="3"/>
      <c r="QAZ105" s="3"/>
      <c r="QBA105" s="3"/>
      <c r="QBB105" s="3"/>
      <c r="QBC105" s="3"/>
      <c r="QBD105" s="3"/>
      <c r="QBE105" s="3"/>
      <c r="QBF105" s="3"/>
      <c r="QBG105" s="3"/>
      <c r="QBH105" s="3"/>
      <c r="QBI105" s="3"/>
      <c r="QBJ105" s="3"/>
      <c r="QBK105" s="3"/>
      <c r="QBL105" s="3"/>
      <c r="QBM105" s="3"/>
      <c r="QBN105" s="3"/>
      <c r="QBO105" s="3"/>
      <c r="QBP105" s="3"/>
      <c r="QBQ105" s="3"/>
      <c r="QBR105" s="3"/>
      <c r="QBS105" s="3"/>
      <c r="QBT105" s="3"/>
      <c r="QBU105" s="3"/>
      <c r="QBV105" s="3"/>
      <c r="QBW105" s="3"/>
      <c r="QBX105" s="3"/>
      <c r="QBY105" s="3"/>
      <c r="QBZ105" s="3"/>
      <c r="QCA105" s="3"/>
      <c r="QCB105" s="3"/>
      <c r="QCC105" s="3"/>
      <c r="QCD105" s="3"/>
      <c r="QCE105" s="3"/>
      <c r="QCF105" s="3"/>
      <c r="QCG105" s="3"/>
      <c r="QCH105" s="3"/>
      <c r="QCI105" s="3"/>
      <c r="QCJ105" s="3"/>
      <c r="QCK105" s="3"/>
      <c r="QCL105" s="3"/>
      <c r="QCM105" s="3"/>
      <c r="QCN105" s="3"/>
      <c r="QCO105" s="3"/>
      <c r="QCP105" s="3"/>
      <c r="QCQ105" s="3"/>
      <c r="QCR105" s="3"/>
      <c r="QCS105" s="3"/>
      <c r="QCT105" s="3"/>
      <c r="QCU105" s="3"/>
      <c r="QCV105" s="3"/>
      <c r="QCW105" s="3"/>
      <c r="QCX105" s="3"/>
      <c r="QCY105" s="3"/>
      <c r="QCZ105" s="3"/>
      <c r="QDA105" s="3"/>
      <c r="QDB105" s="3"/>
      <c r="QDC105" s="3"/>
      <c r="QDD105" s="3"/>
      <c r="QDE105" s="3"/>
      <c r="QDF105" s="3"/>
      <c r="QDG105" s="3"/>
      <c r="QDH105" s="3"/>
      <c r="QDI105" s="3"/>
      <c r="QDJ105" s="3"/>
      <c r="QDK105" s="3"/>
      <c r="QDL105" s="3"/>
      <c r="QDM105" s="3"/>
      <c r="QDN105" s="3"/>
      <c r="QDO105" s="3"/>
      <c r="QDP105" s="3"/>
      <c r="QDQ105" s="3"/>
      <c r="QDR105" s="3"/>
      <c r="QDS105" s="3"/>
      <c r="QDT105" s="3"/>
      <c r="QDU105" s="3"/>
      <c r="QDV105" s="3"/>
      <c r="QDW105" s="3"/>
      <c r="QDX105" s="3"/>
      <c r="QDY105" s="3"/>
      <c r="QDZ105" s="3"/>
      <c r="QEA105" s="3"/>
      <c r="QEB105" s="3"/>
      <c r="QEC105" s="3"/>
      <c r="QED105" s="3"/>
      <c r="QEE105" s="3"/>
      <c r="QEF105" s="3"/>
      <c r="QEG105" s="3"/>
      <c r="QEH105" s="3"/>
      <c r="QEI105" s="3"/>
      <c r="QEJ105" s="3"/>
      <c r="QEK105" s="3"/>
      <c r="QEL105" s="3"/>
      <c r="QEM105" s="3"/>
      <c r="QEN105" s="3"/>
      <c r="QEO105" s="3"/>
      <c r="QEP105" s="3"/>
      <c r="QEQ105" s="3"/>
      <c r="QER105" s="3"/>
      <c r="QES105" s="3"/>
      <c r="QET105" s="3"/>
      <c r="QEU105" s="3"/>
      <c r="QEV105" s="3"/>
      <c r="QEW105" s="3"/>
      <c r="QEX105" s="3"/>
      <c r="QEY105" s="3"/>
      <c r="QEZ105" s="3"/>
      <c r="QFA105" s="3"/>
      <c r="QFB105" s="3"/>
      <c r="QFC105" s="3"/>
      <c r="QFD105" s="3"/>
      <c r="QFE105" s="3"/>
      <c r="QFF105" s="3"/>
      <c r="QFG105" s="3"/>
      <c r="QFH105" s="3"/>
      <c r="QFI105" s="3"/>
      <c r="QFJ105" s="3"/>
      <c r="QFK105" s="3"/>
      <c r="QFL105" s="3"/>
      <c r="QFM105" s="3"/>
      <c r="QFN105" s="3"/>
      <c r="QFO105" s="3"/>
      <c r="QFP105" s="3"/>
      <c r="QFQ105" s="3"/>
      <c r="QFR105" s="3"/>
      <c r="QFS105" s="3"/>
      <c r="QFT105" s="3"/>
      <c r="QFU105" s="3"/>
      <c r="QFV105" s="3"/>
      <c r="QFW105" s="3"/>
      <c r="QFX105" s="3"/>
      <c r="QFY105" s="3"/>
      <c r="QFZ105" s="3"/>
      <c r="QGA105" s="3"/>
      <c r="QGB105" s="3"/>
      <c r="QGC105" s="3"/>
      <c r="QGD105" s="3"/>
      <c r="QGE105" s="3"/>
      <c r="QGF105" s="3"/>
      <c r="QGG105" s="3"/>
      <c r="QGH105" s="3"/>
      <c r="QGI105" s="3"/>
      <c r="QGJ105" s="3"/>
      <c r="QGK105" s="3"/>
      <c r="QGL105" s="3"/>
      <c r="QGM105" s="3"/>
      <c r="QGN105" s="3"/>
      <c r="QGO105" s="3"/>
      <c r="QGP105" s="3"/>
      <c r="QGQ105" s="3"/>
      <c r="QGR105" s="3"/>
      <c r="QGS105" s="3"/>
      <c r="QGT105" s="3"/>
      <c r="QGU105" s="3"/>
      <c r="QGV105" s="3"/>
      <c r="QGW105" s="3"/>
      <c r="QGX105" s="3"/>
      <c r="QGY105" s="3"/>
      <c r="QGZ105" s="3"/>
      <c r="QHA105" s="3"/>
      <c r="QHB105" s="3"/>
      <c r="QHC105" s="3"/>
      <c r="QHD105" s="3"/>
      <c r="QHE105" s="3"/>
      <c r="QHF105" s="3"/>
      <c r="QHG105" s="3"/>
      <c r="QHH105" s="3"/>
      <c r="QHI105" s="3"/>
      <c r="QHJ105" s="3"/>
      <c r="QHK105" s="3"/>
      <c r="QHL105" s="3"/>
      <c r="QHM105" s="3"/>
      <c r="QHN105" s="3"/>
      <c r="QHO105" s="3"/>
      <c r="QHP105" s="3"/>
      <c r="QHQ105" s="3"/>
      <c r="QHR105" s="3"/>
      <c r="QHS105" s="3"/>
      <c r="QHT105" s="3"/>
      <c r="QHU105" s="3"/>
      <c r="QHV105" s="3"/>
      <c r="QHW105" s="3"/>
      <c r="QHX105" s="3"/>
      <c r="QHY105" s="3"/>
      <c r="QHZ105" s="3"/>
      <c r="QIA105" s="3"/>
      <c r="QIB105" s="3"/>
      <c r="QIC105" s="3"/>
      <c r="QID105" s="3"/>
      <c r="QIE105" s="3"/>
      <c r="QIF105" s="3"/>
      <c r="QIG105" s="3"/>
      <c r="QIH105" s="3"/>
      <c r="QII105" s="3"/>
      <c r="QIJ105" s="3"/>
      <c r="QIK105" s="3"/>
      <c r="QIL105" s="3"/>
      <c r="QIM105" s="3"/>
      <c r="QIN105" s="3"/>
      <c r="QIO105" s="3"/>
      <c r="QIP105" s="3"/>
      <c r="QIQ105" s="3"/>
      <c r="QIR105" s="3"/>
      <c r="QIS105" s="3"/>
      <c r="QIT105" s="3"/>
      <c r="QIU105" s="3"/>
      <c r="QIV105" s="3"/>
      <c r="QIW105" s="3"/>
      <c r="QIX105" s="3"/>
      <c r="QIY105" s="3"/>
      <c r="QIZ105" s="3"/>
      <c r="QJA105" s="3"/>
      <c r="QJB105" s="3"/>
      <c r="QJC105" s="3"/>
      <c r="QJD105" s="3"/>
      <c r="QJE105" s="3"/>
      <c r="QJF105" s="3"/>
      <c r="QJG105" s="3"/>
      <c r="QJH105" s="3"/>
      <c r="QJI105" s="3"/>
      <c r="QJJ105" s="3"/>
      <c r="QJK105" s="3"/>
      <c r="QJL105" s="3"/>
      <c r="QJM105" s="3"/>
      <c r="QJN105" s="3"/>
      <c r="QJO105" s="3"/>
      <c r="QJP105" s="3"/>
      <c r="QJQ105" s="3"/>
      <c r="QJR105" s="3"/>
      <c r="QJS105" s="3"/>
      <c r="QJT105" s="3"/>
      <c r="QJU105" s="3"/>
      <c r="QJV105" s="3"/>
      <c r="QJW105" s="3"/>
      <c r="QJX105" s="3"/>
      <c r="QJY105" s="3"/>
      <c r="QJZ105" s="3"/>
      <c r="QKA105" s="3"/>
      <c r="QKB105" s="3"/>
      <c r="QKC105" s="3"/>
      <c r="QKD105" s="3"/>
      <c r="QKE105" s="3"/>
      <c r="QKF105" s="3"/>
      <c r="QKG105" s="3"/>
      <c r="QKH105" s="3"/>
      <c r="QKI105" s="3"/>
      <c r="QKJ105" s="3"/>
      <c r="QKK105" s="3"/>
      <c r="QKL105" s="3"/>
      <c r="QKM105" s="3"/>
      <c r="QKN105" s="3"/>
      <c r="QKO105" s="3"/>
      <c r="QKP105" s="3"/>
      <c r="QKQ105" s="3"/>
      <c r="QKR105" s="3"/>
      <c r="QKS105" s="3"/>
      <c r="QKT105" s="3"/>
      <c r="QKU105" s="3"/>
      <c r="QKV105" s="3"/>
      <c r="QKW105" s="3"/>
      <c r="QKX105" s="3"/>
      <c r="QKY105" s="3"/>
      <c r="QKZ105" s="3"/>
      <c r="QLA105" s="3"/>
      <c r="QLB105" s="3"/>
      <c r="QLC105" s="3"/>
      <c r="QLD105" s="3"/>
      <c r="QLE105" s="3"/>
      <c r="QLF105" s="3"/>
      <c r="QLG105" s="3"/>
      <c r="QLH105" s="3"/>
      <c r="QLI105" s="3"/>
      <c r="QLJ105" s="3"/>
      <c r="QLK105" s="3"/>
      <c r="QLL105" s="3"/>
      <c r="QLM105" s="3"/>
      <c r="QLN105" s="3"/>
      <c r="QLO105" s="3"/>
      <c r="QLP105" s="3"/>
      <c r="QLQ105" s="3"/>
      <c r="QLR105" s="3"/>
      <c r="QLS105" s="3"/>
      <c r="QLT105" s="3"/>
      <c r="QLU105" s="3"/>
      <c r="QLV105" s="3"/>
      <c r="QLW105" s="3"/>
      <c r="QLX105" s="3"/>
      <c r="QLY105" s="3"/>
      <c r="QLZ105" s="3"/>
      <c r="QMA105" s="3"/>
      <c r="QMB105" s="3"/>
      <c r="QMC105" s="3"/>
      <c r="QMD105" s="3"/>
      <c r="QME105" s="3"/>
      <c r="QMF105" s="3"/>
      <c r="QMG105" s="3"/>
      <c r="QMH105" s="3"/>
      <c r="QMI105" s="3"/>
      <c r="QMJ105" s="3"/>
      <c r="QMK105" s="3"/>
      <c r="QML105" s="3"/>
      <c r="QMM105" s="3"/>
      <c r="QMN105" s="3"/>
      <c r="QMO105" s="3"/>
      <c r="QMP105" s="3"/>
      <c r="QMQ105" s="3"/>
      <c r="QMR105" s="3"/>
      <c r="QMS105" s="3"/>
      <c r="QMT105" s="3"/>
      <c r="QMU105" s="3"/>
      <c r="QMV105" s="3"/>
      <c r="QMW105" s="3"/>
      <c r="QMX105" s="3"/>
      <c r="QMY105" s="3"/>
      <c r="QMZ105" s="3"/>
      <c r="QNA105" s="3"/>
      <c r="QNB105" s="3"/>
      <c r="QNC105" s="3"/>
      <c r="QND105" s="3"/>
      <c r="QNE105" s="3"/>
      <c r="QNF105" s="3"/>
      <c r="QNG105" s="3"/>
      <c r="QNH105" s="3"/>
      <c r="QNI105" s="3"/>
      <c r="QNJ105" s="3"/>
      <c r="QNK105" s="3"/>
      <c r="QNL105" s="3"/>
      <c r="QNM105" s="3"/>
      <c r="QNN105" s="3"/>
      <c r="QNO105" s="3"/>
      <c r="QNP105" s="3"/>
      <c r="QNQ105" s="3"/>
      <c r="QNR105" s="3"/>
      <c r="QNS105" s="3"/>
      <c r="QNT105" s="3"/>
      <c r="QNU105" s="3"/>
      <c r="QNV105" s="3"/>
      <c r="QNW105" s="3"/>
      <c r="QNX105" s="3"/>
      <c r="QNY105" s="3"/>
      <c r="QNZ105" s="3"/>
      <c r="QOA105" s="3"/>
      <c r="QOB105" s="3"/>
      <c r="QOC105" s="3"/>
      <c r="QOD105" s="3"/>
      <c r="QOE105" s="3"/>
      <c r="QOF105" s="3"/>
      <c r="QOG105" s="3"/>
      <c r="QOH105" s="3"/>
      <c r="QOI105" s="3"/>
      <c r="QOJ105" s="3"/>
      <c r="QOK105" s="3"/>
      <c r="QOL105" s="3"/>
      <c r="QOM105" s="3"/>
      <c r="QON105" s="3"/>
      <c r="QOO105" s="3"/>
      <c r="QOP105" s="3"/>
      <c r="QOQ105" s="3"/>
      <c r="QOR105" s="3"/>
      <c r="QOS105" s="3"/>
      <c r="QOT105" s="3"/>
      <c r="QOU105" s="3"/>
      <c r="QOV105" s="3"/>
      <c r="QOW105" s="3"/>
      <c r="QOX105" s="3"/>
      <c r="QOY105" s="3"/>
      <c r="QOZ105" s="3"/>
      <c r="QPA105" s="3"/>
      <c r="QPB105" s="3"/>
      <c r="QPC105" s="3"/>
      <c r="QPD105" s="3"/>
      <c r="QPE105" s="3"/>
      <c r="QPF105" s="3"/>
      <c r="QPG105" s="3"/>
      <c r="QPH105" s="3"/>
      <c r="QPI105" s="3"/>
      <c r="QPJ105" s="3"/>
      <c r="QPK105" s="3"/>
      <c r="QPL105" s="3"/>
      <c r="QPM105" s="3"/>
      <c r="QPN105" s="3"/>
      <c r="QPO105" s="3"/>
      <c r="QPP105" s="3"/>
      <c r="QPQ105" s="3"/>
      <c r="QPR105" s="3"/>
      <c r="QPS105" s="3"/>
      <c r="QPT105" s="3"/>
      <c r="QPU105" s="3"/>
      <c r="QPV105" s="3"/>
      <c r="QPW105" s="3"/>
      <c r="QPX105" s="3"/>
      <c r="QPY105" s="3"/>
      <c r="QPZ105" s="3"/>
      <c r="QQA105" s="3"/>
      <c r="QQB105" s="3"/>
      <c r="QQC105" s="3"/>
      <c r="QQD105" s="3"/>
      <c r="QQE105" s="3"/>
      <c r="QQF105" s="3"/>
      <c r="QQG105" s="3"/>
      <c r="QQH105" s="3"/>
      <c r="QQI105" s="3"/>
      <c r="QQJ105" s="3"/>
      <c r="QQK105" s="3"/>
      <c r="QQL105" s="3"/>
      <c r="QQM105" s="3"/>
      <c r="QQN105" s="3"/>
      <c r="QQO105" s="3"/>
      <c r="QQP105" s="3"/>
      <c r="QQQ105" s="3"/>
      <c r="QQR105" s="3"/>
      <c r="QQS105" s="3"/>
      <c r="QQT105" s="3"/>
      <c r="QQU105" s="3"/>
      <c r="QQV105" s="3"/>
      <c r="QQW105" s="3"/>
      <c r="QQX105" s="3"/>
      <c r="QQY105" s="3"/>
      <c r="QQZ105" s="3"/>
      <c r="QRA105" s="3"/>
      <c r="QRB105" s="3"/>
      <c r="QRC105" s="3"/>
      <c r="QRD105" s="3"/>
      <c r="QRE105" s="3"/>
      <c r="QRF105" s="3"/>
      <c r="QRG105" s="3"/>
      <c r="QRH105" s="3"/>
      <c r="QRI105" s="3"/>
      <c r="QRJ105" s="3"/>
      <c r="QRK105" s="3"/>
      <c r="QRL105" s="3"/>
      <c r="QRM105" s="3"/>
      <c r="QRN105" s="3"/>
      <c r="QRO105" s="3"/>
      <c r="QRP105" s="3"/>
      <c r="QRQ105" s="3"/>
      <c r="QRR105" s="3"/>
      <c r="QRS105" s="3"/>
      <c r="QRT105" s="3"/>
      <c r="QRU105" s="3"/>
      <c r="QRV105" s="3"/>
      <c r="QRW105" s="3"/>
      <c r="QRX105" s="3"/>
      <c r="QRY105" s="3"/>
      <c r="QRZ105" s="3"/>
      <c r="QSA105" s="3"/>
      <c r="QSB105" s="3"/>
      <c r="QSC105" s="3"/>
      <c r="QSD105" s="3"/>
      <c r="QSE105" s="3"/>
      <c r="QSF105" s="3"/>
      <c r="QSG105" s="3"/>
      <c r="QSH105" s="3"/>
      <c r="QSI105" s="3"/>
      <c r="QSJ105" s="3"/>
      <c r="QSK105" s="3"/>
      <c r="QSL105" s="3"/>
      <c r="QSM105" s="3"/>
      <c r="QSN105" s="3"/>
      <c r="QSO105" s="3"/>
      <c r="QSP105" s="3"/>
      <c r="QSQ105" s="3"/>
      <c r="QSR105" s="3"/>
      <c r="QSS105" s="3"/>
      <c r="QST105" s="3"/>
      <c r="QSU105" s="3"/>
      <c r="QSV105" s="3"/>
      <c r="QSW105" s="3"/>
      <c r="QSX105" s="3"/>
      <c r="QSY105" s="3"/>
      <c r="QSZ105" s="3"/>
      <c r="QTA105" s="3"/>
      <c r="QTB105" s="3"/>
      <c r="QTC105" s="3"/>
      <c r="QTD105" s="3"/>
      <c r="QTE105" s="3"/>
      <c r="QTF105" s="3"/>
      <c r="QTG105" s="3"/>
      <c r="QTH105" s="3"/>
      <c r="QTI105" s="3"/>
      <c r="QTJ105" s="3"/>
      <c r="QTK105" s="3"/>
      <c r="QTL105" s="3"/>
      <c r="QTM105" s="3"/>
      <c r="QTN105" s="3"/>
      <c r="QTO105" s="3"/>
      <c r="QTP105" s="3"/>
      <c r="QTQ105" s="3"/>
      <c r="QTR105" s="3"/>
      <c r="QTS105" s="3"/>
      <c r="QTT105" s="3"/>
      <c r="QTU105" s="3"/>
      <c r="QTV105" s="3"/>
      <c r="QTW105" s="3"/>
      <c r="QTX105" s="3"/>
      <c r="QTY105" s="3"/>
      <c r="QTZ105" s="3"/>
      <c r="QUA105" s="3"/>
      <c r="QUB105" s="3"/>
      <c r="QUC105" s="3"/>
      <c r="QUD105" s="3"/>
      <c r="QUE105" s="3"/>
      <c r="QUF105" s="3"/>
      <c r="QUG105" s="3"/>
      <c r="QUH105" s="3"/>
      <c r="QUI105" s="3"/>
      <c r="QUJ105" s="3"/>
      <c r="QUK105" s="3"/>
      <c r="QUL105" s="3"/>
      <c r="QUM105" s="3"/>
      <c r="QUN105" s="3"/>
      <c r="QUO105" s="3"/>
      <c r="QUP105" s="3"/>
      <c r="QUQ105" s="3"/>
      <c r="QUR105" s="3"/>
      <c r="QUS105" s="3"/>
      <c r="QUT105" s="3"/>
      <c r="QUU105" s="3"/>
      <c r="QUV105" s="3"/>
      <c r="QUW105" s="3"/>
      <c r="QUX105" s="3"/>
      <c r="QUY105" s="3"/>
      <c r="QUZ105" s="3"/>
      <c r="QVA105" s="3"/>
      <c r="QVB105" s="3"/>
      <c r="QVC105" s="3"/>
      <c r="QVD105" s="3"/>
      <c r="QVE105" s="3"/>
      <c r="QVF105" s="3"/>
      <c r="QVG105" s="3"/>
      <c r="QVH105" s="3"/>
      <c r="QVI105" s="3"/>
      <c r="QVJ105" s="3"/>
      <c r="QVK105" s="3"/>
      <c r="QVL105" s="3"/>
      <c r="QVM105" s="3"/>
      <c r="QVN105" s="3"/>
      <c r="QVO105" s="3"/>
      <c r="QVP105" s="3"/>
      <c r="QVQ105" s="3"/>
      <c r="QVR105" s="3"/>
      <c r="QVS105" s="3"/>
      <c r="QVT105" s="3"/>
      <c r="QVU105" s="3"/>
      <c r="QVV105" s="3"/>
      <c r="QVW105" s="3"/>
      <c r="QVX105" s="3"/>
      <c r="QVY105" s="3"/>
      <c r="QVZ105" s="3"/>
      <c r="QWA105" s="3"/>
      <c r="QWB105" s="3"/>
      <c r="QWC105" s="3"/>
      <c r="QWD105" s="3"/>
      <c r="QWE105" s="3"/>
      <c r="QWF105" s="3"/>
      <c r="QWG105" s="3"/>
      <c r="QWH105" s="3"/>
      <c r="QWI105" s="3"/>
      <c r="QWJ105" s="3"/>
      <c r="QWK105" s="3"/>
      <c r="QWL105" s="3"/>
      <c r="QWM105" s="3"/>
      <c r="QWN105" s="3"/>
      <c r="QWO105" s="3"/>
      <c r="QWP105" s="3"/>
      <c r="QWQ105" s="3"/>
      <c r="QWR105" s="3"/>
      <c r="QWS105" s="3"/>
      <c r="QWT105" s="3"/>
      <c r="QWU105" s="3"/>
      <c r="QWV105" s="3"/>
      <c r="QWW105" s="3"/>
      <c r="QWX105" s="3"/>
      <c r="QWY105" s="3"/>
      <c r="QWZ105" s="3"/>
      <c r="QXA105" s="3"/>
      <c r="QXB105" s="3"/>
      <c r="QXC105" s="3"/>
      <c r="QXD105" s="3"/>
      <c r="QXE105" s="3"/>
      <c r="QXF105" s="3"/>
      <c r="QXG105" s="3"/>
      <c r="QXH105" s="3"/>
      <c r="QXI105" s="3"/>
      <c r="QXJ105" s="3"/>
      <c r="QXK105" s="3"/>
      <c r="QXL105" s="3"/>
      <c r="QXM105" s="3"/>
      <c r="QXN105" s="3"/>
      <c r="QXO105" s="3"/>
      <c r="QXP105" s="3"/>
      <c r="QXQ105" s="3"/>
      <c r="QXR105" s="3"/>
      <c r="QXS105" s="3"/>
      <c r="QXT105" s="3"/>
      <c r="QXU105" s="3"/>
      <c r="QXV105" s="3"/>
      <c r="QXW105" s="3"/>
      <c r="QXX105" s="3"/>
      <c r="QXY105" s="3"/>
      <c r="QXZ105" s="3"/>
      <c r="QYA105" s="3"/>
      <c r="QYB105" s="3"/>
      <c r="QYC105" s="3"/>
      <c r="QYD105" s="3"/>
      <c r="QYE105" s="3"/>
      <c r="QYF105" s="3"/>
      <c r="QYG105" s="3"/>
      <c r="QYH105" s="3"/>
      <c r="QYI105" s="3"/>
      <c r="QYJ105" s="3"/>
      <c r="QYK105" s="3"/>
      <c r="QYL105" s="3"/>
      <c r="QYM105" s="3"/>
      <c r="QYN105" s="3"/>
      <c r="QYO105" s="3"/>
      <c r="QYP105" s="3"/>
      <c r="QYQ105" s="3"/>
      <c r="QYR105" s="3"/>
      <c r="QYS105" s="3"/>
      <c r="QYT105" s="3"/>
      <c r="QYU105" s="3"/>
      <c r="QYV105" s="3"/>
      <c r="QYW105" s="3"/>
      <c r="QYX105" s="3"/>
      <c r="QYY105" s="3"/>
      <c r="QYZ105" s="3"/>
      <c r="QZA105" s="3"/>
      <c r="QZB105" s="3"/>
      <c r="QZC105" s="3"/>
      <c r="QZD105" s="3"/>
      <c r="QZE105" s="3"/>
      <c r="QZF105" s="3"/>
      <c r="QZG105" s="3"/>
      <c r="QZH105" s="3"/>
      <c r="QZI105" s="3"/>
      <c r="QZJ105" s="3"/>
      <c r="QZK105" s="3"/>
      <c r="QZL105" s="3"/>
      <c r="QZM105" s="3"/>
      <c r="QZN105" s="3"/>
      <c r="QZO105" s="3"/>
      <c r="QZP105" s="3"/>
      <c r="QZQ105" s="3"/>
      <c r="QZR105" s="3"/>
      <c r="QZS105" s="3"/>
      <c r="QZT105" s="3"/>
      <c r="QZU105" s="3"/>
      <c r="QZV105" s="3"/>
      <c r="QZW105" s="3"/>
      <c r="QZX105" s="3"/>
      <c r="QZY105" s="3"/>
      <c r="QZZ105" s="3"/>
      <c r="RAA105" s="3"/>
      <c r="RAB105" s="3"/>
      <c r="RAC105" s="3"/>
      <c r="RAD105" s="3"/>
      <c r="RAE105" s="3"/>
      <c r="RAF105" s="3"/>
      <c r="RAG105" s="3"/>
      <c r="RAH105" s="3"/>
      <c r="RAI105" s="3"/>
      <c r="RAJ105" s="3"/>
      <c r="RAK105" s="3"/>
      <c r="RAL105" s="3"/>
      <c r="RAM105" s="3"/>
      <c r="RAN105" s="3"/>
      <c r="RAO105" s="3"/>
      <c r="RAP105" s="3"/>
      <c r="RAQ105" s="3"/>
      <c r="RAR105" s="3"/>
      <c r="RAS105" s="3"/>
      <c r="RAT105" s="3"/>
      <c r="RAU105" s="3"/>
      <c r="RAV105" s="3"/>
      <c r="RAW105" s="3"/>
      <c r="RAX105" s="3"/>
      <c r="RAY105" s="3"/>
      <c r="RAZ105" s="3"/>
      <c r="RBA105" s="3"/>
      <c r="RBB105" s="3"/>
      <c r="RBC105" s="3"/>
      <c r="RBD105" s="3"/>
      <c r="RBE105" s="3"/>
      <c r="RBF105" s="3"/>
      <c r="RBG105" s="3"/>
      <c r="RBH105" s="3"/>
      <c r="RBI105" s="3"/>
      <c r="RBJ105" s="3"/>
      <c r="RBK105" s="3"/>
      <c r="RBL105" s="3"/>
      <c r="RBM105" s="3"/>
      <c r="RBN105" s="3"/>
      <c r="RBO105" s="3"/>
      <c r="RBP105" s="3"/>
      <c r="RBQ105" s="3"/>
      <c r="RBR105" s="3"/>
      <c r="RBS105" s="3"/>
      <c r="RBT105" s="3"/>
      <c r="RBU105" s="3"/>
      <c r="RBV105" s="3"/>
      <c r="RBW105" s="3"/>
      <c r="RBX105" s="3"/>
      <c r="RBY105" s="3"/>
      <c r="RBZ105" s="3"/>
      <c r="RCA105" s="3"/>
      <c r="RCB105" s="3"/>
      <c r="RCC105" s="3"/>
      <c r="RCD105" s="3"/>
      <c r="RCE105" s="3"/>
      <c r="RCF105" s="3"/>
      <c r="RCG105" s="3"/>
      <c r="RCH105" s="3"/>
      <c r="RCI105" s="3"/>
      <c r="RCJ105" s="3"/>
      <c r="RCK105" s="3"/>
      <c r="RCL105" s="3"/>
      <c r="RCM105" s="3"/>
      <c r="RCN105" s="3"/>
      <c r="RCO105" s="3"/>
      <c r="RCP105" s="3"/>
      <c r="RCQ105" s="3"/>
      <c r="RCR105" s="3"/>
      <c r="RCS105" s="3"/>
      <c r="RCT105" s="3"/>
      <c r="RCU105" s="3"/>
      <c r="RCV105" s="3"/>
      <c r="RCW105" s="3"/>
      <c r="RCX105" s="3"/>
      <c r="RCY105" s="3"/>
      <c r="RCZ105" s="3"/>
      <c r="RDA105" s="3"/>
      <c r="RDB105" s="3"/>
      <c r="RDC105" s="3"/>
      <c r="RDD105" s="3"/>
      <c r="RDE105" s="3"/>
      <c r="RDF105" s="3"/>
      <c r="RDG105" s="3"/>
      <c r="RDH105" s="3"/>
      <c r="RDI105" s="3"/>
      <c r="RDJ105" s="3"/>
      <c r="RDK105" s="3"/>
      <c r="RDL105" s="3"/>
      <c r="RDM105" s="3"/>
      <c r="RDN105" s="3"/>
      <c r="RDO105" s="3"/>
      <c r="RDP105" s="3"/>
      <c r="RDQ105" s="3"/>
      <c r="RDR105" s="3"/>
      <c r="RDS105" s="3"/>
      <c r="RDT105" s="3"/>
      <c r="RDU105" s="3"/>
      <c r="RDV105" s="3"/>
      <c r="RDW105" s="3"/>
      <c r="RDX105" s="3"/>
      <c r="RDY105" s="3"/>
      <c r="RDZ105" s="3"/>
      <c r="REA105" s="3"/>
      <c r="REB105" s="3"/>
      <c r="REC105" s="3"/>
      <c r="RED105" s="3"/>
      <c r="REE105" s="3"/>
      <c r="REF105" s="3"/>
      <c r="REG105" s="3"/>
      <c r="REH105" s="3"/>
      <c r="REI105" s="3"/>
      <c r="REJ105" s="3"/>
      <c r="REK105" s="3"/>
      <c r="REL105" s="3"/>
      <c r="REM105" s="3"/>
      <c r="REN105" s="3"/>
      <c r="REO105" s="3"/>
      <c r="REP105" s="3"/>
      <c r="REQ105" s="3"/>
      <c r="RER105" s="3"/>
      <c r="RES105" s="3"/>
      <c r="RET105" s="3"/>
      <c r="REU105" s="3"/>
      <c r="REV105" s="3"/>
      <c r="REW105" s="3"/>
      <c r="REX105" s="3"/>
      <c r="REY105" s="3"/>
      <c r="REZ105" s="3"/>
      <c r="RFA105" s="3"/>
      <c r="RFB105" s="3"/>
      <c r="RFC105" s="3"/>
      <c r="RFD105" s="3"/>
      <c r="RFE105" s="3"/>
      <c r="RFF105" s="3"/>
      <c r="RFG105" s="3"/>
      <c r="RFH105" s="3"/>
      <c r="RFI105" s="3"/>
      <c r="RFJ105" s="3"/>
      <c r="RFK105" s="3"/>
      <c r="RFL105" s="3"/>
      <c r="RFM105" s="3"/>
      <c r="RFN105" s="3"/>
      <c r="RFO105" s="3"/>
      <c r="RFP105" s="3"/>
      <c r="RFQ105" s="3"/>
      <c r="RFR105" s="3"/>
      <c r="RFS105" s="3"/>
      <c r="RFT105" s="3"/>
      <c r="RFU105" s="3"/>
      <c r="RFV105" s="3"/>
      <c r="RFW105" s="3"/>
      <c r="RFX105" s="3"/>
      <c r="RFY105" s="3"/>
      <c r="RFZ105" s="3"/>
      <c r="RGA105" s="3"/>
      <c r="RGB105" s="3"/>
      <c r="RGC105" s="3"/>
      <c r="RGD105" s="3"/>
      <c r="RGE105" s="3"/>
      <c r="RGF105" s="3"/>
      <c r="RGG105" s="3"/>
      <c r="RGH105" s="3"/>
      <c r="RGI105" s="3"/>
      <c r="RGJ105" s="3"/>
      <c r="RGK105" s="3"/>
      <c r="RGL105" s="3"/>
      <c r="RGM105" s="3"/>
      <c r="RGN105" s="3"/>
      <c r="RGO105" s="3"/>
      <c r="RGP105" s="3"/>
      <c r="RGQ105" s="3"/>
      <c r="RGR105" s="3"/>
      <c r="RGS105" s="3"/>
      <c r="RGT105" s="3"/>
      <c r="RGU105" s="3"/>
      <c r="RGV105" s="3"/>
      <c r="RGW105" s="3"/>
      <c r="RGX105" s="3"/>
      <c r="RGY105" s="3"/>
      <c r="RGZ105" s="3"/>
      <c r="RHA105" s="3"/>
      <c r="RHB105" s="3"/>
      <c r="RHC105" s="3"/>
      <c r="RHD105" s="3"/>
      <c r="RHE105" s="3"/>
      <c r="RHF105" s="3"/>
      <c r="RHG105" s="3"/>
      <c r="RHH105" s="3"/>
      <c r="RHI105" s="3"/>
      <c r="RHJ105" s="3"/>
      <c r="RHK105" s="3"/>
      <c r="RHL105" s="3"/>
      <c r="RHM105" s="3"/>
      <c r="RHN105" s="3"/>
      <c r="RHO105" s="3"/>
      <c r="RHP105" s="3"/>
      <c r="RHQ105" s="3"/>
      <c r="RHR105" s="3"/>
      <c r="RHS105" s="3"/>
      <c r="RHT105" s="3"/>
      <c r="RHU105" s="3"/>
      <c r="RHV105" s="3"/>
      <c r="RHW105" s="3"/>
      <c r="RHX105" s="3"/>
      <c r="RHY105" s="3"/>
      <c r="RHZ105" s="3"/>
      <c r="RIA105" s="3"/>
      <c r="RIB105" s="3"/>
      <c r="RIC105" s="3"/>
      <c r="RID105" s="3"/>
      <c r="RIE105" s="3"/>
      <c r="RIF105" s="3"/>
      <c r="RIG105" s="3"/>
      <c r="RIH105" s="3"/>
      <c r="RII105" s="3"/>
      <c r="RIJ105" s="3"/>
      <c r="RIK105" s="3"/>
      <c r="RIL105" s="3"/>
      <c r="RIM105" s="3"/>
      <c r="RIN105" s="3"/>
      <c r="RIO105" s="3"/>
      <c r="RIP105" s="3"/>
      <c r="RIQ105" s="3"/>
      <c r="RIR105" s="3"/>
      <c r="RIS105" s="3"/>
      <c r="RIT105" s="3"/>
      <c r="RIU105" s="3"/>
      <c r="RIV105" s="3"/>
      <c r="RIW105" s="3"/>
      <c r="RIX105" s="3"/>
      <c r="RIY105" s="3"/>
      <c r="RIZ105" s="3"/>
      <c r="RJA105" s="3"/>
      <c r="RJB105" s="3"/>
      <c r="RJC105" s="3"/>
      <c r="RJD105" s="3"/>
      <c r="RJE105" s="3"/>
      <c r="RJF105" s="3"/>
      <c r="RJG105" s="3"/>
      <c r="RJH105" s="3"/>
      <c r="RJI105" s="3"/>
      <c r="RJJ105" s="3"/>
      <c r="RJK105" s="3"/>
      <c r="RJL105" s="3"/>
      <c r="RJM105" s="3"/>
      <c r="RJN105" s="3"/>
      <c r="RJO105" s="3"/>
      <c r="RJP105" s="3"/>
      <c r="RJQ105" s="3"/>
      <c r="RJR105" s="3"/>
      <c r="RJS105" s="3"/>
      <c r="RJT105" s="3"/>
      <c r="RJU105" s="3"/>
      <c r="RJV105" s="3"/>
      <c r="RJW105" s="3"/>
      <c r="RJX105" s="3"/>
      <c r="RJY105" s="3"/>
      <c r="RJZ105" s="3"/>
      <c r="RKA105" s="3"/>
      <c r="RKB105" s="3"/>
      <c r="RKC105" s="3"/>
      <c r="RKD105" s="3"/>
      <c r="RKE105" s="3"/>
      <c r="RKF105" s="3"/>
      <c r="RKG105" s="3"/>
      <c r="RKH105" s="3"/>
      <c r="RKI105" s="3"/>
      <c r="RKJ105" s="3"/>
      <c r="RKK105" s="3"/>
      <c r="RKL105" s="3"/>
      <c r="RKM105" s="3"/>
      <c r="RKN105" s="3"/>
      <c r="RKO105" s="3"/>
      <c r="RKP105" s="3"/>
      <c r="RKQ105" s="3"/>
      <c r="RKR105" s="3"/>
      <c r="RKS105" s="3"/>
      <c r="RKT105" s="3"/>
      <c r="RKU105" s="3"/>
      <c r="RKV105" s="3"/>
      <c r="RKW105" s="3"/>
      <c r="RKX105" s="3"/>
      <c r="RKY105" s="3"/>
      <c r="RKZ105" s="3"/>
      <c r="RLA105" s="3"/>
      <c r="RLB105" s="3"/>
      <c r="RLC105" s="3"/>
      <c r="RLD105" s="3"/>
      <c r="RLE105" s="3"/>
      <c r="RLF105" s="3"/>
      <c r="RLG105" s="3"/>
      <c r="RLH105" s="3"/>
      <c r="RLI105" s="3"/>
      <c r="RLJ105" s="3"/>
      <c r="RLK105" s="3"/>
      <c r="RLL105" s="3"/>
      <c r="RLM105" s="3"/>
      <c r="RLN105" s="3"/>
      <c r="RLO105" s="3"/>
      <c r="RLP105" s="3"/>
      <c r="RLQ105" s="3"/>
      <c r="RLR105" s="3"/>
      <c r="RLS105" s="3"/>
      <c r="RLT105" s="3"/>
      <c r="RLU105" s="3"/>
      <c r="RLV105" s="3"/>
      <c r="RLW105" s="3"/>
      <c r="RLX105" s="3"/>
      <c r="RLY105" s="3"/>
      <c r="RLZ105" s="3"/>
      <c r="RMA105" s="3"/>
      <c r="RMB105" s="3"/>
      <c r="RMC105" s="3"/>
      <c r="RMD105" s="3"/>
      <c r="RME105" s="3"/>
      <c r="RMF105" s="3"/>
      <c r="RMG105" s="3"/>
      <c r="RMH105" s="3"/>
      <c r="RMI105" s="3"/>
      <c r="RMJ105" s="3"/>
      <c r="RMK105" s="3"/>
      <c r="RML105" s="3"/>
      <c r="RMM105" s="3"/>
      <c r="RMN105" s="3"/>
      <c r="RMO105" s="3"/>
      <c r="RMP105" s="3"/>
      <c r="RMQ105" s="3"/>
      <c r="RMR105" s="3"/>
      <c r="RMS105" s="3"/>
      <c r="RMT105" s="3"/>
      <c r="RMU105" s="3"/>
      <c r="RMV105" s="3"/>
      <c r="RMW105" s="3"/>
      <c r="RMX105" s="3"/>
      <c r="RMY105" s="3"/>
      <c r="RMZ105" s="3"/>
      <c r="RNA105" s="3"/>
      <c r="RNB105" s="3"/>
      <c r="RNC105" s="3"/>
      <c r="RND105" s="3"/>
      <c r="RNE105" s="3"/>
      <c r="RNF105" s="3"/>
      <c r="RNG105" s="3"/>
      <c r="RNH105" s="3"/>
      <c r="RNI105" s="3"/>
      <c r="RNJ105" s="3"/>
      <c r="RNK105" s="3"/>
      <c r="RNL105" s="3"/>
      <c r="RNM105" s="3"/>
      <c r="RNN105" s="3"/>
      <c r="RNO105" s="3"/>
      <c r="RNP105" s="3"/>
      <c r="RNQ105" s="3"/>
      <c r="RNR105" s="3"/>
      <c r="RNS105" s="3"/>
      <c r="RNT105" s="3"/>
      <c r="RNU105" s="3"/>
      <c r="RNV105" s="3"/>
      <c r="RNW105" s="3"/>
      <c r="RNX105" s="3"/>
      <c r="RNY105" s="3"/>
      <c r="RNZ105" s="3"/>
      <c r="ROA105" s="3"/>
      <c r="ROB105" s="3"/>
      <c r="ROC105" s="3"/>
      <c r="ROD105" s="3"/>
      <c r="ROE105" s="3"/>
      <c r="ROF105" s="3"/>
      <c r="ROG105" s="3"/>
      <c r="ROH105" s="3"/>
      <c r="ROI105" s="3"/>
      <c r="ROJ105" s="3"/>
      <c r="ROK105" s="3"/>
      <c r="ROL105" s="3"/>
      <c r="ROM105" s="3"/>
      <c r="RON105" s="3"/>
      <c r="ROO105" s="3"/>
      <c r="ROP105" s="3"/>
      <c r="ROQ105" s="3"/>
      <c r="ROR105" s="3"/>
      <c r="ROS105" s="3"/>
      <c r="ROT105" s="3"/>
      <c r="ROU105" s="3"/>
      <c r="ROV105" s="3"/>
      <c r="ROW105" s="3"/>
      <c r="ROX105" s="3"/>
      <c r="ROY105" s="3"/>
      <c r="ROZ105" s="3"/>
      <c r="RPA105" s="3"/>
      <c r="RPB105" s="3"/>
      <c r="RPC105" s="3"/>
      <c r="RPD105" s="3"/>
      <c r="RPE105" s="3"/>
      <c r="RPF105" s="3"/>
      <c r="RPG105" s="3"/>
      <c r="RPH105" s="3"/>
      <c r="RPI105" s="3"/>
      <c r="RPJ105" s="3"/>
      <c r="RPK105" s="3"/>
      <c r="RPL105" s="3"/>
      <c r="RPM105" s="3"/>
      <c r="RPN105" s="3"/>
      <c r="RPO105" s="3"/>
      <c r="RPP105" s="3"/>
      <c r="RPQ105" s="3"/>
      <c r="RPR105" s="3"/>
      <c r="RPS105" s="3"/>
      <c r="RPT105" s="3"/>
      <c r="RPU105" s="3"/>
      <c r="RPV105" s="3"/>
      <c r="RPW105" s="3"/>
      <c r="RPX105" s="3"/>
      <c r="RPY105" s="3"/>
      <c r="RPZ105" s="3"/>
      <c r="RQA105" s="3"/>
      <c r="RQB105" s="3"/>
      <c r="RQC105" s="3"/>
      <c r="RQD105" s="3"/>
      <c r="RQE105" s="3"/>
      <c r="RQF105" s="3"/>
      <c r="RQG105" s="3"/>
      <c r="RQH105" s="3"/>
      <c r="RQI105" s="3"/>
      <c r="RQJ105" s="3"/>
      <c r="RQK105" s="3"/>
      <c r="RQL105" s="3"/>
      <c r="RQM105" s="3"/>
      <c r="RQN105" s="3"/>
      <c r="RQO105" s="3"/>
      <c r="RQP105" s="3"/>
      <c r="RQQ105" s="3"/>
      <c r="RQR105" s="3"/>
      <c r="RQS105" s="3"/>
      <c r="RQT105" s="3"/>
      <c r="RQU105" s="3"/>
      <c r="RQV105" s="3"/>
      <c r="RQW105" s="3"/>
      <c r="RQX105" s="3"/>
      <c r="RQY105" s="3"/>
      <c r="RQZ105" s="3"/>
      <c r="RRA105" s="3"/>
      <c r="RRB105" s="3"/>
      <c r="RRC105" s="3"/>
      <c r="RRD105" s="3"/>
      <c r="RRE105" s="3"/>
      <c r="RRF105" s="3"/>
      <c r="RRG105" s="3"/>
      <c r="RRH105" s="3"/>
      <c r="RRI105" s="3"/>
      <c r="RRJ105" s="3"/>
      <c r="RRK105" s="3"/>
      <c r="RRL105" s="3"/>
      <c r="RRM105" s="3"/>
      <c r="RRN105" s="3"/>
      <c r="RRO105" s="3"/>
      <c r="RRP105" s="3"/>
      <c r="RRQ105" s="3"/>
      <c r="RRR105" s="3"/>
      <c r="RRS105" s="3"/>
      <c r="RRT105" s="3"/>
      <c r="RRU105" s="3"/>
      <c r="RRV105" s="3"/>
      <c r="RRW105" s="3"/>
      <c r="RRX105" s="3"/>
      <c r="RRY105" s="3"/>
      <c r="RRZ105" s="3"/>
      <c r="RSA105" s="3"/>
      <c r="RSB105" s="3"/>
      <c r="RSC105" s="3"/>
      <c r="RSD105" s="3"/>
      <c r="RSE105" s="3"/>
      <c r="RSF105" s="3"/>
      <c r="RSG105" s="3"/>
      <c r="RSH105" s="3"/>
      <c r="RSI105" s="3"/>
      <c r="RSJ105" s="3"/>
      <c r="RSK105" s="3"/>
      <c r="RSL105" s="3"/>
      <c r="RSM105" s="3"/>
      <c r="RSN105" s="3"/>
      <c r="RSO105" s="3"/>
      <c r="RSP105" s="3"/>
      <c r="RSQ105" s="3"/>
      <c r="RSR105" s="3"/>
      <c r="RSS105" s="3"/>
      <c r="RST105" s="3"/>
      <c r="RSU105" s="3"/>
      <c r="RSV105" s="3"/>
      <c r="RSW105" s="3"/>
      <c r="RSX105" s="3"/>
      <c r="RSY105" s="3"/>
      <c r="RSZ105" s="3"/>
      <c r="RTA105" s="3"/>
      <c r="RTB105" s="3"/>
      <c r="RTC105" s="3"/>
      <c r="RTD105" s="3"/>
      <c r="RTE105" s="3"/>
      <c r="RTF105" s="3"/>
      <c r="RTG105" s="3"/>
      <c r="RTH105" s="3"/>
      <c r="RTI105" s="3"/>
      <c r="RTJ105" s="3"/>
      <c r="RTK105" s="3"/>
      <c r="RTL105" s="3"/>
      <c r="RTM105" s="3"/>
      <c r="RTN105" s="3"/>
      <c r="RTO105" s="3"/>
      <c r="RTP105" s="3"/>
      <c r="RTQ105" s="3"/>
      <c r="RTR105" s="3"/>
      <c r="RTS105" s="3"/>
      <c r="RTT105" s="3"/>
      <c r="RTU105" s="3"/>
      <c r="RTV105" s="3"/>
      <c r="RTW105" s="3"/>
      <c r="RTX105" s="3"/>
      <c r="RTY105" s="3"/>
      <c r="RTZ105" s="3"/>
      <c r="RUA105" s="3"/>
      <c r="RUB105" s="3"/>
      <c r="RUC105" s="3"/>
      <c r="RUD105" s="3"/>
      <c r="RUE105" s="3"/>
      <c r="RUF105" s="3"/>
      <c r="RUG105" s="3"/>
      <c r="RUH105" s="3"/>
      <c r="RUI105" s="3"/>
      <c r="RUJ105" s="3"/>
      <c r="RUK105" s="3"/>
      <c r="RUL105" s="3"/>
      <c r="RUM105" s="3"/>
      <c r="RUN105" s="3"/>
      <c r="RUO105" s="3"/>
      <c r="RUP105" s="3"/>
      <c r="RUQ105" s="3"/>
      <c r="RUR105" s="3"/>
      <c r="RUS105" s="3"/>
      <c r="RUT105" s="3"/>
      <c r="RUU105" s="3"/>
      <c r="RUV105" s="3"/>
      <c r="RUW105" s="3"/>
      <c r="RUX105" s="3"/>
      <c r="RUY105" s="3"/>
      <c r="RUZ105" s="3"/>
      <c r="RVA105" s="3"/>
      <c r="RVB105" s="3"/>
      <c r="RVC105" s="3"/>
      <c r="RVD105" s="3"/>
      <c r="RVE105" s="3"/>
      <c r="RVF105" s="3"/>
      <c r="RVG105" s="3"/>
      <c r="RVH105" s="3"/>
      <c r="RVI105" s="3"/>
      <c r="RVJ105" s="3"/>
      <c r="RVK105" s="3"/>
      <c r="RVL105" s="3"/>
      <c r="RVM105" s="3"/>
      <c r="RVN105" s="3"/>
      <c r="RVO105" s="3"/>
      <c r="RVP105" s="3"/>
      <c r="RVQ105" s="3"/>
      <c r="RVR105" s="3"/>
      <c r="RVS105" s="3"/>
      <c r="RVT105" s="3"/>
      <c r="RVU105" s="3"/>
      <c r="RVV105" s="3"/>
      <c r="RVW105" s="3"/>
      <c r="RVX105" s="3"/>
      <c r="RVY105" s="3"/>
      <c r="RVZ105" s="3"/>
      <c r="RWA105" s="3"/>
      <c r="RWB105" s="3"/>
      <c r="RWC105" s="3"/>
      <c r="RWD105" s="3"/>
      <c r="RWE105" s="3"/>
      <c r="RWF105" s="3"/>
      <c r="RWG105" s="3"/>
      <c r="RWH105" s="3"/>
      <c r="RWI105" s="3"/>
      <c r="RWJ105" s="3"/>
      <c r="RWK105" s="3"/>
      <c r="RWL105" s="3"/>
      <c r="RWM105" s="3"/>
      <c r="RWN105" s="3"/>
      <c r="RWO105" s="3"/>
      <c r="RWP105" s="3"/>
      <c r="RWQ105" s="3"/>
      <c r="RWR105" s="3"/>
      <c r="RWS105" s="3"/>
      <c r="RWT105" s="3"/>
      <c r="RWU105" s="3"/>
      <c r="RWV105" s="3"/>
      <c r="RWW105" s="3"/>
      <c r="RWX105" s="3"/>
      <c r="RWY105" s="3"/>
      <c r="RWZ105" s="3"/>
      <c r="RXA105" s="3"/>
      <c r="RXB105" s="3"/>
      <c r="RXC105" s="3"/>
      <c r="RXD105" s="3"/>
      <c r="RXE105" s="3"/>
      <c r="RXF105" s="3"/>
      <c r="RXG105" s="3"/>
      <c r="RXH105" s="3"/>
      <c r="RXI105" s="3"/>
      <c r="RXJ105" s="3"/>
      <c r="RXK105" s="3"/>
      <c r="RXL105" s="3"/>
      <c r="RXM105" s="3"/>
      <c r="RXN105" s="3"/>
      <c r="RXO105" s="3"/>
      <c r="RXP105" s="3"/>
      <c r="RXQ105" s="3"/>
      <c r="RXR105" s="3"/>
      <c r="RXS105" s="3"/>
      <c r="RXT105" s="3"/>
      <c r="RXU105" s="3"/>
      <c r="RXV105" s="3"/>
      <c r="RXW105" s="3"/>
      <c r="RXX105" s="3"/>
      <c r="RXY105" s="3"/>
      <c r="RXZ105" s="3"/>
      <c r="RYA105" s="3"/>
      <c r="RYB105" s="3"/>
      <c r="RYC105" s="3"/>
      <c r="RYD105" s="3"/>
      <c r="RYE105" s="3"/>
      <c r="RYF105" s="3"/>
      <c r="RYG105" s="3"/>
      <c r="RYH105" s="3"/>
      <c r="RYI105" s="3"/>
      <c r="RYJ105" s="3"/>
      <c r="RYK105" s="3"/>
      <c r="RYL105" s="3"/>
      <c r="RYM105" s="3"/>
      <c r="RYN105" s="3"/>
      <c r="RYO105" s="3"/>
      <c r="RYP105" s="3"/>
      <c r="RYQ105" s="3"/>
      <c r="RYR105" s="3"/>
      <c r="RYS105" s="3"/>
      <c r="RYT105" s="3"/>
      <c r="RYU105" s="3"/>
      <c r="RYV105" s="3"/>
      <c r="RYW105" s="3"/>
      <c r="RYX105" s="3"/>
      <c r="RYY105" s="3"/>
      <c r="RYZ105" s="3"/>
      <c r="RZA105" s="3"/>
      <c r="RZB105" s="3"/>
      <c r="RZC105" s="3"/>
      <c r="RZD105" s="3"/>
      <c r="RZE105" s="3"/>
      <c r="RZF105" s="3"/>
      <c r="RZG105" s="3"/>
      <c r="RZH105" s="3"/>
      <c r="RZI105" s="3"/>
      <c r="RZJ105" s="3"/>
      <c r="RZK105" s="3"/>
      <c r="RZL105" s="3"/>
      <c r="RZM105" s="3"/>
      <c r="RZN105" s="3"/>
      <c r="RZO105" s="3"/>
      <c r="RZP105" s="3"/>
      <c r="RZQ105" s="3"/>
      <c r="RZR105" s="3"/>
      <c r="RZS105" s="3"/>
      <c r="RZT105" s="3"/>
      <c r="RZU105" s="3"/>
      <c r="RZV105" s="3"/>
      <c r="RZW105" s="3"/>
      <c r="RZX105" s="3"/>
      <c r="RZY105" s="3"/>
      <c r="RZZ105" s="3"/>
      <c r="SAA105" s="3"/>
      <c r="SAB105" s="3"/>
      <c r="SAC105" s="3"/>
      <c r="SAD105" s="3"/>
      <c r="SAE105" s="3"/>
      <c r="SAF105" s="3"/>
      <c r="SAG105" s="3"/>
      <c r="SAH105" s="3"/>
      <c r="SAI105" s="3"/>
      <c r="SAJ105" s="3"/>
      <c r="SAK105" s="3"/>
      <c r="SAL105" s="3"/>
      <c r="SAM105" s="3"/>
      <c r="SAN105" s="3"/>
      <c r="SAO105" s="3"/>
      <c r="SAP105" s="3"/>
      <c r="SAQ105" s="3"/>
      <c r="SAR105" s="3"/>
      <c r="SAS105" s="3"/>
      <c r="SAT105" s="3"/>
      <c r="SAU105" s="3"/>
      <c r="SAV105" s="3"/>
      <c r="SAW105" s="3"/>
      <c r="SAX105" s="3"/>
      <c r="SAY105" s="3"/>
      <c r="SAZ105" s="3"/>
      <c r="SBA105" s="3"/>
      <c r="SBB105" s="3"/>
      <c r="SBC105" s="3"/>
      <c r="SBD105" s="3"/>
      <c r="SBE105" s="3"/>
      <c r="SBF105" s="3"/>
      <c r="SBG105" s="3"/>
      <c r="SBH105" s="3"/>
      <c r="SBI105" s="3"/>
      <c r="SBJ105" s="3"/>
      <c r="SBK105" s="3"/>
      <c r="SBL105" s="3"/>
      <c r="SBM105" s="3"/>
      <c r="SBN105" s="3"/>
      <c r="SBO105" s="3"/>
      <c r="SBP105" s="3"/>
      <c r="SBQ105" s="3"/>
      <c r="SBR105" s="3"/>
      <c r="SBS105" s="3"/>
      <c r="SBT105" s="3"/>
      <c r="SBU105" s="3"/>
      <c r="SBV105" s="3"/>
      <c r="SBW105" s="3"/>
      <c r="SBX105" s="3"/>
      <c r="SBY105" s="3"/>
      <c r="SBZ105" s="3"/>
      <c r="SCA105" s="3"/>
      <c r="SCB105" s="3"/>
      <c r="SCC105" s="3"/>
      <c r="SCD105" s="3"/>
      <c r="SCE105" s="3"/>
      <c r="SCF105" s="3"/>
      <c r="SCG105" s="3"/>
      <c r="SCH105" s="3"/>
      <c r="SCI105" s="3"/>
      <c r="SCJ105" s="3"/>
      <c r="SCK105" s="3"/>
      <c r="SCL105" s="3"/>
      <c r="SCM105" s="3"/>
      <c r="SCN105" s="3"/>
      <c r="SCO105" s="3"/>
      <c r="SCP105" s="3"/>
      <c r="SCQ105" s="3"/>
      <c r="SCR105" s="3"/>
      <c r="SCS105" s="3"/>
      <c r="SCT105" s="3"/>
      <c r="SCU105" s="3"/>
      <c r="SCV105" s="3"/>
      <c r="SCW105" s="3"/>
      <c r="SCX105" s="3"/>
      <c r="SCY105" s="3"/>
      <c r="SCZ105" s="3"/>
      <c r="SDA105" s="3"/>
      <c r="SDB105" s="3"/>
      <c r="SDC105" s="3"/>
      <c r="SDD105" s="3"/>
      <c r="SDE105" s="3"/>
      <c r="SDF105" s="3"/>
      <c r="SDG105" s="3"/>
      <c r="SDH105" s="3"/>
      <c r="SDI105" s="3"/>
      <c r="SDJ105" s="3"/>
      <c r="SDK105" s="3"/>
      <c r="SDL105" s="3"/>
      <c r="SDM105" s="3"/>
      <c r="SDN105" s="3"/>
      <c r="SDO105" s="3"/>
      <c r="SDP105" s="3"/>
      <c r="SDQ105" s="3"/>
      <c r="SDR105" s="3"/>
      <c r="SDS105" s="3"/>
      <c r="SDT105" s="3"/>
      <c r="SDU105" s="3"/>
      <c r="SDV105" s="3"/>
      <c r="SDW105" s="3"/>
      <c r="SDX105" s="3"/>
      <c r="SDY105" s="3"/>
      <c r="SDZ105" s="3"/>
      <c r="SEA105" s="3"/>
      <c r="SEB105" s="3"/>
      <c r="SEC105" s="3"/>
      <c r="SED105" s="3"/>
      <c r="SEE105" s="3"/>
      <c r="SEF105" s="3"/>
      <c r="SEG105" s="3"/>
      <c r="SEH105" s="3"/>
      <c r="SEI105" s="3"/>
      <c r="SEJ105" s="3"/>
      <c r="SEK105" s="3"/>
      <c r="SEL105" s="3"/>
      <c r="SEM105" s="3"/>
      <c r="SEN105" s="3"/>
      <c r="SEO105" s="3"/>
      <c r="SEP105" s="3"/>
      <c r="SEQ105" s="3"/>
      <c r="SER105" s="3"/>
      <c r="SES105" s="3"/>
      <c r="SET105" s="3"/>
      <c r="SEU105" s="3"/>
      <c r="SEV105" s="3"/>
      <c r="SEW105" s="3"/>
      <c r="SEX105" s="3"/>
      <c r="SEY105" s="3"/>
      <c r="SEZ105" s="3"/>
      <c r="SFA105" s="3"/>
      <c r="SFB105" s="3"/>
      <c r="SFC105" s="3"/>
      <c r="SFD105" s="3"/>
      <c r="SFE105" s="3"/>
      <c r="SFF105" s="3"/>
      <c r="SFG105" s="3"/>
      <c r="SFH105" s="3"/>
      <c r="SFI105" s="3"/>
      <c r="SFJ105" s="3"/>
      <c r="SFK105" s="3"/>
      <c r="SFL105" s="3"/>
      <c r="SFM105" s="3"/>
      <c r="SFN105" s="3"/>
      <c r="SFO105" s="3"/>
      <c r="SFP105" s="3"/>
      <c r="SFQ105" s="3"/>
      <c r="SFR105" s="3"/>
      <c r="SFS105" s="3"/>
      <c r="SFT105" s="3"/>
      <c r="SFU105" s="3"/>
      <c r="SFV105" s="3"/>
      <c r="SFW105" s="3"/>
      <c r="SFX105" s="3"/>
      <c r="SFY105" s="3"/>
      <c r="SFZ105" s="3"/>
      <c r="SGA105" s="3"/>
      <c r="SGB105" s="3"/>
      <c r="SGC105" s="3"/>
      <c r="SGD105" s="3"/>
      <c r="SGE105" s="3"/>
      <c r="SGF105" s="3"/>
      <c r="SGG105" s="3"/>
      <c r="SGH105" s="3"/>
      <c r="SGI105" s="3"/>
      <c r="SGJ105" s="3"/>
      <c r="SGK105" s="3"/>
      <c r="SGL105" s="3"/>
      <c r="SGM105" s="3"/>
      <c r="SGN105" s="3"/>
      <c r="SGO105" s="3"/>
      <c r="SGP105" s="3"/>
      <c r="SGQ105" s="3"/>
      <c r="SGR105" s="3"/>
      <c r="SGS105" s="3"/>
      <c r="SGT105" s="3"/>
      <c r="SGU105" s="3"/>
      <c r="SGV105" s="3"/>
      <c r="SGW105" s="3"/>
      <c r="SGX105" s="3"/>
      <c r="SGY105" s="3"/>
      <c r="SGZ105" s="3"/>
      <c r="SHA105" s="3"/>
      <c r="SHB105" s="3"/>
      <c r="SHC105" s="3"/>
      <c r="SHD105" s="3"/>
      <c r="SHE105" s="3"/>
      <c r="SHF105" s="3"/>
      <c r="SHG105" s="3"/>
      <c r="SHH105" s="3"/>
      <c r="SHI105" s="3"/>
      <c r="SHJ105" s="3"/>
      <c r="SHK105" s="3"/>
      <c r="SHL105" s="3"/>
      <c r="SHM105" s="3"/>
      <c r="SHN105" s="3"/>
      <c r="SHO105" s="3"/>
      <c r="SHP105" s="3"/>
      <c r="SHQ105" s="3"/>
      <c r="SHR105" s="3"/>
      <c r="SHS105" s="3"/>
      <c r="SHT105" s="3"/>
      <c r="SHU105" s="3"/>
      <c r="SHV105" s="3"/>
      <c r="SHW105" s="3"/>
      <c r="SHX105" s="3"/>
      <c r="SHY105" s="3"/>
      <c r="SHZ105" s="3"/>
      <c r="SIA105" s="3"/>
      <c r="SIB105" s="3"/>
      <c r="SIC105" s="3"/>
      <c r="SID105" s="3"/>
      <c r="SIE105" s="3"/>
      <c r="SIF105" s="3"/>
      <c r="SIG105" s="3"/>
      <c r="SIH105" s="3"/>
      <c r="SII105" s="3"/>
      <c r="SIJ105" s="3"/>
      <c r="SIK105" s="3"/>
      <c r="SIL105" s="3"/>
      <c r="SIM105" s="3"/>
      <c r="SIN105" s="3"/>
      <c r="SIO105" s="3"/>
      <c r="SIP105" s="3"/>
      <c r="SIQ105" s="3"/>
      <c r="SIR105" s="3"/>
      <c r="SIS105" s="3"/>
      <c r="SIT105" s="3"/>
      <c r="SIU105" s="3"/>
      <c r="SIV105" s="3"/>
      <c r="SIW105" s="3"/>
      <c r="SIX105" s="3"/>
      <c r="SIY105" s="3"/>
      <c r="SIZ105" s="3"/>
      <c r="SJA105" s="3"/>
      <c r="SJB105" s="3"/>
      <c r="SJC105" s="3"/>
      <c r="SJD105" s="3"/>
      <c r="SJE105" s="3"/>
      <c r="SJF105" s="3"/>
      <c r="SJG105" s="3"/>
      <c r="SJH105" s="3"/>
      <c r="SJI105" s="3"/>
      <c r="SJJ105" s="3"/>
      <c r="SJK105" s="3"/>
      <c r="SJL105" s="3"/>
      <c r="SJM105" s="3"/>
      <c r="SJN105" s="3"/>
      <c r="SJO105" s="3"/>
      <c r="SJP105" s="3"/>
      <c r="SJQ105" s="3"/>
      <c r="SJR105" s="3"/>
      <c r="SJS105" s="3"/>
      <c r="SJT105" s="3"/>
      <c r="SJU105" s="3"/>
      <c r="SJV105" s="3"/>
      <c r="SJW105" s="3"/>
      <c r="SJX105" s="3"/>
      <c r="SJY105" s="3"/>
      <c r="SJZ105" s="3"/>
      <c r="SKA105" s="3"/>
      <c r="SKB105" s="3"/>
      <c r="SKC105" s="3"/>
      <c r="SKD105" s="3"/>
      <c r="SKE105" s="3"/>
      <c r="SKF105" s="3"/>
      <c r="SKG105" s="3"/>
      <c r="SKH105" s="3"/>
      <c r="SKI105" s="3"/>
      <c r="SKJ105" s="3"/>
      <c r="SKK105" s="3"/>
      <c r="SKL105" s="3"/>
      <c r="SKM105" s="3"/>
      <c r="SKN105" s="3"/>
      <c r="SKO105" s="3"/>
      <c r="SKP105" s="3"/>
      <c r="SKQ105" s="3"/>
      <c r="SKR105" s="3"/>
      <c r="SKS105" s="3"/>
      <c r="SKT105" s="3"/>
      <c r="SKU105" s="3"/>
      <c r="SKV105" s="3"/>
      <c r="SKW105" s="3"/>
      <c r="SKX105" s="3"/>
      <c r="SKY105" s="3"/>
      <c r="SKZ105" s="3"/>
      <c r="SLA105" s="3"/>
      <c r="SLB105" s="3"/>
      <c r="SLC105" s="3"/>
      <c r="SLD105" s="3"/>
      <c r="SLE105" s="3"/>
      <c r="SLF105" s="3"/>
      <c r="SLG105" s="3"/>
      <c r="SLH105" s="3"/>
      <c r="SLI105" s="3"/>
      <c r="SLJ105" s="3"/>
      <c r="SLK105" s="3"/>
      <c r="SLL105" s="3"/>
      <c r="SLM105" s="3"/>
      <c r="SLN105" s="3"/>
      <c r="SLO105" s="3"/>
      <c r="SLP105" s="3"/>
      <c r="SLQ105" s="3"/>
      <c r="SLR105" s="3"/>
      <c r="SLS105" s="3"/>
      <c r="SLT105" s="3"/>
      <c r="SLU105" s="3"/>
      <c r="SLV105" s="3"/>
      <c r="SLW105" s="3"/>
      <c r="SLX105" s="3"/>
      <c r="SLY105" s="3"/>
      <c r="SLZ105" s="3"/>
      <c r="SMA105" s="3"/>
      <c r="SMB105" s="3"/>
      <c r="SMC105" s="3"/>
      <c r="SMD105" s="3"/>
      <c r="SME105" s="3"/>
      <c r="SMF105" s="3"/>
      <c r="SMG105" s="3"/>
      <c r="SMH105" s="3"/>
      <c r="SMI105" s="3"/>
      <c r="SMJ105" s="3"/>
      <c r="SMK105" s="3"/>
      <c r="SML105" s="3"/>
      <c r="SMM105" s="3"/>
      <c r="SMN105" s="3"/>
      <c r="SMO105" s="3"/>
      <c r="SMP105" s="3"/>
      <c r="SMQ105" s="3"/>
      <c r="SMR105" s="3"/>
      <c r="SMS105" s="3"/>
      <c r="SMT105" s="3"/>
      <c r="SMU105" s="3"/>
      <c r="SMV105" s="3"/>
      <c r="SMW105" s="3"/>
      <c r="SMX105" s="3"/>
      <c r="SMY105" s="3"/>
      <c r="SMZ105" s="3"/>
      <c r="SNA105" s="3"/>
      <c r="SNB105" s="3"/>
      <c r="SNC105" s="3"/>
      <c r="SND105" s="3"/>
      <c r="SNE105" s="3"/>
      <c r="SNF105" s="3"/>
      <c r="SNG105" s="3"/>
      <c r="SNH105" s="3"/>
      <c r="SNI105" s="3"/>
      <c r="SNJ105" s="3"/>
      <c r="SNK105" s="3"/>
      <c r="SNL105" s="3"/>
      <c r="SNM105" s="3"/>
      <c r="SNN105" s="3"/>
      <c r="SNO105" s="3"/>
      <c r="SNP105" s="3"/>
      <c r="SNQ105" s="3"/>
      <c r="SNR105" s="3"/>
      <c r="SNS105" s="3"/>
      <c r="SNT105" s="3"/>
      <c r="SNU105" s="3"/>
      <c r="SNV105" s="3"/>
      <c r="SNW105" s="3"/>
      <c r="SNX105" s="3"/>
      <c r="SNY105" s="3"/>
      <c r="SNZ105" s="3"/>
      <c r="SOA105" s="3"/>
      <c r="SOB105" s="3"/>
      <c r="SOC105" s="3"/>
      <c r="SOD105" s="3"/>
      <c r="SOE105" s="3"/>
      <c r="SOF105" s="3"/>
      <c r="SOG105" s="3"/>
      <c r="SOH105" s="3"/>
      <c r="SOI105" s="3"/>
      <c r="SOJ105" s="3"/>
      <c r="SOK105" s="3"/>
      <c r="SOL105" s="3"/>
      <c r="SOM105" s="3"/>
      <c r="SON105" s="3"/>
      <c r="SOO105" s="3"/>
      <c r="SOP105" s="3"/>
      <c r="SOQ105" s="3"/>
      <c r="SOR105" s="3"/>
      <c r="SOS105" s="3"/>
      <c r="SOT105" s="3"/>
      <c r="SOU105" s="3"/>
      <c r="SOV105" s="3"/>
      <c r="SOW105" s="3"/>
      <c r="SOX105" s="3"/>
      <c r="SOY105" s="3"/>
      <c r="SOZ105" s="3"/>
      <c r="SPA105" s="3"/>
      <c r="SPB105" s="3"/>
      <c r="SPC105" s="3"/>
      <c r="SPD105" s="3"/>
      <c r="SPE105" s="3"/>
      <c r="SPF105" s="3"/>
      <c r="SPG105" s="3"/>
      <c r="SPH105" s="3"/>
      <c r="SPI105" s="3"/>
      <c r="SPJ105" s="3"/>
      <c r="SPK105" s="3"/>
      <c r="SPL105" s="3"/>
      <c r="SPM105" s="3"/>
      <c r="SPN105" s="3"/>
      <c r="SPO105" s="3"/>
      <c r="SPP105" s="3"/>
      <c r="SPQ105" s="3"/>
      <c r="SPR105" s="3"/>
      <c r="SPS105" s="3"/>
      <c r="SPT105" s="3"/>
      <c r="SPU105" s="3"/>
      <c r="SPV105" s="3"/>
      <c r="SPW105" s="3"/>
      <c r="SPX105" s="3"/>
      <c r="SPY105" s="3"/>
      <c r="SPZ105" s="3"/>
      <c r="SQA105" s="3"/>
      <c r="SQB105" s="3"/>
      <c r="SQC105" s="3"/>
      <c r="SQD105" s="3"/>
      <c r="SQE105" s="3"/>
      <c r="SQF105" s="3"/>
      <c r="SQG105" s="3"/>
      <c r="SQH105" s="3"/>
      <c r="SQI105" s="3"/>
      <c r="SQJ105" s="3"/>
      <c r="SQK105" s="3"/>
      <c r="SQL105" s="3"/>
      <c r="SQM105" s="3"/>
      <c r="SQN105" s="3"/>
      <c r="SQO105" s="3"/>
      <c r="SQP105" s="3"/>
      <c r="SQQ105" s="3"/>
      <c r="SQR105" s="3"/>
      <c r="SQS105" s="3"/>
      <c r="SQT105" s="3"/>
      <c r="SQU105" s="3"/>
      <c r="SQV105" s="3"/>
      <c r="SQW105" s="3"/>
      <c r="SQX105" s="3"/>
      <c r="SQY105" s="3"/>
      <c r="SQZ105" s="3"/>
      <c r="SRA105" s="3"/>
      <c r="SRB105" s="3"/>
      <c r="SRC105" s="3"/>
      <c r="SRD105" s="3"/>
      <c r="SRE105" s="3"/>
      <c r="SRF105" s="3"/>
      <c r="SRG105" s="3"/>
      <c r="SRH105" s="3"/>
      <c r="SRI105" s="3"/>
      <c r="SRJ105" s="3"/>
      <c r="SRK105" s="3"/>
      <c r="SRL105" s="3"/>
      <c r="SRM105" s="3"/>
      <c r="SRN105" s="3"/>
      <c r="SRO105" s="3"/>
      <c r="SRP105" s="3"/>
      <c r="SRQ105" s="3"/>
      <c r="SRR105" s="3"/>
      <c r="SRS105" s="3"/>
      <c r="SRT105" s="3"/>
      <c r="SRU105" s="3"/>
      <c r="SRV105" s="3"/>
      <c r="SRW105" s="3"/>
      <c r="SRX105" s="3"/>
      <c r="SRY105" s="3"/>
      <c r="SRZ105" s="3"/>
      <c r="SSA105" s="3"/>
      <c r="SSB105" s="3"/>
      <c r="SSC105" s="3"/>
      <c r="SSD105" s="3"/>
      <c r="SSE105" s="3"/>
      <c r="SSF105" s="3"/>
      <c r="SSG105" s="3"/>
      <c r="SSH105" s="3"/>
      <c r="SSI105" s="3"/>
      <c r="SSJ105" s="3"/>
      <c r="SSK105" s="3"/>
      <c r="SSL105" s="3"/>
      <c r="SSM105" s="3"/>
      <c r="SSN105" s="3"/>
      <c r="SSO105" s="3"/>
      <c r="SSP105" s="3"/>
      <c r="SSQ105" s="3"/>
      <c r="SSR105" s="3"/>
      <c r="SSS105" s="3"/>
      <c r="SST105" s="3"/>
      <c r="SSU105" s="3"/>
      <c r="SSV105" s="3"/>
      <c r="SSW105" s="3"/>
      <c r="SSX105" s="3"/>
      <c r="SSY105" s="3"/>
      <c r="SSZ105" s="3"/>
      <c r="STA105" s="3"/>
      <c r="STB105" s="3"/>
      <c r="STC105" s="3"/>
      <c r="STD105" s="3"/>
      <c r="STE105" s="3"/>
      <c r="STF105" s="3"/>
      <c r="STG105" s="3"/>
      <c r="STH105" s="3"/>
      <c r="STI105" s="3"/>
      <c r="STJ105" s="3"/>
      <c r="STK105" s="3"/>
      <c r="STL105" s="3"/>
      <c r="STM105" s="3"/>
      <c r="STN105" s="3"/>
      <c r="STO105" s="3"/>
      <c r="STP105" s="3"/>
      <c r="STQ105" s="3"/>
      <c r="STR105" s="3"/>
      <c r="STS105" s="3"/>
      <c r="STT105" s="3"/>
      <c r="STU105" s="3"/>
      <c r="STV105" s="3"/>
      <c r="STW105" s="3"/>
      <c r="STX105" s="3"/>
      <c r="STY105" s="3"/>
      <c r="STZ105" s="3"/>
      <c r="SUA105" s="3"/>
      <c r="SUB105" s="3"/>
      <c r="SUC105" s="3"/>
      <c r="SUD105" s="3"/>
      <c r="SUE105" s="3"/>
      <c r="SUF105" s="3"/>
      <c r="SUG105" s="3"/>
      <c r="SUH105" s="3"/>
      <c r="SUI105" s="3"/>
      <c r="SUJ105" s="3"/>
      <c r="SUK105" s="3"/>
      <c r="SUL105" s="3"/>
      <c r="SUM105" s="3"/>
      <c r="SUN105" s="3"/>
      <c r="SUO105" s="3"/>
      <c r="SUP105" s="3"/>
      <c r="SUQ105" s="3"/>
      <c r="SUR105" s="3"/>
      <c r="SUS105" s="3"/>
      <c r="SUT105" s="3"/>
      <c r="SUU105" s="3"/>
      <c r="SUV105" s="3"/>
      <c r="SUW105" s="3"/>
      <c r="SUX105" s="3"/>
      <c r="SUY105" s="3"/>
      <c r="SUZ105" s="3"/>
      <c r="SVA105" s="3"/>
      <c r="SVB105" s="3"/>
      <c r="SVC105" s="3"/>
      <c r="SVD105" s="3"/>
      <c r="SVE105" s="3"/>
      <c r="SVF105" s="3"/>
      <c r="SVG105" s="3"/>
      <c r="SVH105" s="3"/>
      <c r="SVI105" s="3"/>
      <c r="SVJ105" s="3"/>
      <c r="SVK105" s="3"/>
      <c r="SVL105" s="3"/>
      <c r="SVM105" s="3"/>
      <c r="SVN105" s="3"/>
      <c r="SVO105" s="3"/>
      <c r="SVP105" s="3"/>
      <c r="SVQ105" s="3"/>
      <c r="SVR105" s="3"/>
      <c r="SVS105" s="3"/>
      <c r="SVT105" s="3"/>
      <c r="SVU105" s="3"/>
      <c r="SVV105" s="3"/>
      <c r="SVW105" s="3"/>
      <c r="SVX105" s="3"/>
      <c r="SVY105" s="3"/>
      <c r="SVZ105" s="3"/>
      <c r="SWA105" s="3"/>
      <c r="SWB105" s="3"/>
      <c r="SWC105" s="3"/>
      <c r="SWD105" s="3"/>
      <c r="SWE105" s="3"/>
      <c r="SWF105" s="3"/>
      <c r="SWG105" s="3"/>
      <c r="SWH105" s="3"/>
      <c r="SWI105" s="3"/>
      <c r="SWJ105" s="3"/>
      <c r="SWK105" s="3"/>
      <c r="SWL105" s="3"/>
      <c r="SWM105" s="3"/>
      <c r="SWN105" s="3"/>
      <c r="SWO105" s="3"/>
      <c r="SWP105" s="3"/>
      <c r="SWQ105" s="3"/>
      <c r="SWR105" s="3"/>
      <c r="SWS105" s="3"/>
      <c r="SWT105" s="3"/>
      <c r="SWU105" s="3"/>
      <c r="SWV105" s="3"/>
      <c r="SWW105" s="3"/>
      <c r="SWX105" s="3"/>
      <c r="SWY105" s="3"/>
      <c r="SWZ105" s="3"/>
      <c r="SXA105" s="3"/>
      <c r="SXB105" s="3"/>
      <c r="SXC105" s="3"/>
      <c r="SXD105" s="3"/>
      <c r="SXE105" s="3"/>
      <c r="SXF105" s="3"/>
      <c r="SXG105" s="3"/>
      <c r="SXH105" s="3"/>
      <c r="SXI105" s="3"/>
      <c r="SXJ105" s="3"/>
      <c r="SXK105" s="3"/>
      <c r="SXL105" s="3"/>
      <c r="SXM105" s="3"/>
      <c r="SXN105" s="3"/>
      <c r="SXO105" s="3"/>
      <c r="SXP105" s="3"/>
      <c r="SXQ105" s="3"/>
      <c r="SXR105" s="3"/>
      <c r="SXS105" s="3"/>
      <c r="SXT105" s="3"/>
      <c r="SXU105" s="3"/>
      <c r="SXV105" s="3"/>
      <c r="SXW105" s="3"/>
      <c r="SXX105" s="3"/>
      <c r="SXY105" s="3"/>
      <c r="SXZ105" s="3"/>
      <c r="SYA105" s="3"/>
      <c r="SYB105" s="3"/>
      <c r="SYC105" s="3"/>
      <c r="SYD105" s="3"/>
      <c r="SYE105" s="3"/>
      <c r="SYF105" s="3"/>
      <c r="SYG105" s="3"/>
      <c r="SYH105" s="3"/>
      <c r="SYI105" s="3"/>
      <c r="SYJ105" s="3"/>
      <c r="SYK105" s="3"/>
      <c r="SYL105" s="3"/>
      <c r="SYM105" s="3"/>
      <c r="SYN105" s="3"/>
      <c r="SYO105" s="3"/>
      <c r="SYP105" s="3"/>
      <c r="SYQ105" s="3"/>
      <c r="SYR105" s="3"/>
      <c r="SYS105" s="3"/>
      <c r="SYT105" s="3"/>
      <c r="SYU105" s="3"/>
      <c r="SYV105" s="3"/>
      <c r="SYW105" s="3"/>
      <c r="SYX105" s="3"/>
      <c r="SYY105" s="3"/>
      <c r="SYZ105" s="3"/>
      <c r="SZA105" s="3"/>
      <c r="SZB105" s="3"/>
      <c r="SZC105" s="3"/>
      <c r="SZD105" s="3"/>
      <c r="SZE105" s="3"/>
      <c r="SZF105" s="3"/>
      <c r="SZG105" s="3"/>
      <c r="SZH105" s="3"/>
      <c r="SZI105" s="3"/>
      <c r="SZJ105" s="3"/>
      <c r="SZK105" s="3"/>
      <c r="SZL105" s="3"/>
      <c r="SZM105" s="3"/>
      <c r="SZN105" s="3"/>
      <c r="SZO105" s="3"/>
      <c r="SZP105" s="3"/>
      <c r="SZQ105" s="3"/>
      <c r="SZR105" s="3"/>
      <c r="SZS105" s="3"/>
      <c r="SZT105" s="3"/>
      <c r="SZU105" s="3"/>
      <c r="SZV105" s="3"/>
      <c r="SZW105" s="3"/>
      <c r="SZX105" s="3"/>
      <c r="SZY105" s="3"/>
      <c r="SZZ105" s="3"/>
      <c r="TAA105" s="3"/>
      <c r="TAB105" s="3"/>
      <c r="TAC105" s="3"/>
      <c r="TAD105" s="3"/>
      <c r="TAE105" s="3"/>
      <c r="TAF105" s="3"/>
      <c r="TAG105" s="3"/>
      <c r="TAH105" s="3"/>
      <c r="TAI105" s="3"/>
      <c r="TAJ105" s="3"/>
      <c r="TAK105" s="3"/>
      <c r="TAL105" s="3"/>
      <c r="TAM105" s="3"/>
      <c r="TAN105" s="3"/>
      <c r="TAO105" s="3"/>
      <c r="TAP105" s="3"/>
      <c r="TAQ105" s="3"/>
      <c r="TAR105" s="3"/>
      <c r="TAS105" s="3"/>
      <c r="TAT105" s="3"/>
      <c r="TAU105" s="3"/>
      <c r="TAV105" s="3"/>
      <c r="TAW105" s="3"/>
      <c r="TAX105" s="3"/>
      <c r="TAY105" s="3"/>
      <c r="TAZ105" s="3"/>
      <c r="TBA105" s="3"/>
      <c r="TBB105" s="3"/>
      <c r="TBC105" s="3"/>
      <c r="TBD105" s="3"/>
      <c r="TBE105" s="3"/>
      <c r="TBF105" s="3"/>
      <c r="TBG105" s="3"/>
      <c r="TBH105" s="3"/>
      <c r="TBI105" s="3"/>
      <c r="TBJ105" s="3"/>
      <c r="TBK105" s="3"/>
      <c r="TBL105" s="3"/>
      <c r="TBM105" s="3"/>
      <c r="TBN105" s="3"/>
      <c r="TBO105" s="3"/>
      <c r="TBP105" s="3"/>
      <c r="TBQ105" s="3"/>
      <c r="TBR105" s="3"/>
      <c r="TBS105" s="3"/>
      <c r="TBT105" s="3"/>
      <c r="TBU105" s="3"/>
      <c r="TBV105" s="3"/>
      <c r="TBW105" s="3"/>
      <c r="TBX105" s="3"/>
      <c r="TBY105" s="3"/>
      <c r="TBZ105" s="3"/>
      <c r="TCA105" s="3"/>
      <c r="TCB105" s="3"/>
      <c r="TCC105" s="3"/>
      <c r="TCD105" s="3"/>
      <c r="TCE105" s="3"/>
      <c r="TCF105" s="3"/>
      <c r="TCG105" s="3"/>
      <c r="TCH105" s="3"/>
      <c r="TCI105" s="3"/>
      <c r="TCJ105" s="3"/>
      <c r="TCK105" s="3"/>
      <c r="TCL105" s="3"/>
      <c r="TCM105" s="3"/>
      <c r="TCN105" s="3"/>
      <c r="TCO105" s="3"/>
      <c r="TCP105" s="3"/>
      <c r="TCQ105" s="3"/>
      <c r="TCR105" s="3"/>
      <c r="TCS105" s="3"/>
      <c r="TCT105" s="3"/>
      <c r="TCU105" s="3"/>
      <c r="TCV105" s="3"/>
      <c r="TCW105" s="3"/>
      <c r="TCX105" s="3"/>
      <c r="TCY105" s="3"/>
      <c r="TCZ105" s="3"/>
      <c r="TDA105" s="3"/>
      <c r="TDB105" s="3"/>
      <c r="TDC105" s="3"/>
      <c r="TDD105" s="3"/>
      <c r="TDE105" s="3"/>
      <c r="TDF105" s="3"/>
      <c r="TDG105" s="3"/>
      <c r="TDH105" s="3"/>
      <c r="TDI105" s="3"/>
      <c r="TDJ105" s="3"/>
      <c r="TDK105" s="3"/>
      <c r="TDL105" s="3"/>
      <c r="TDM105" s="3"/>
      <c r="TDN105" s="3"/>
      <c r="TDO105" s="3"/>
      <c r="TDP105" s="3"/>
      <c r="TDQ105" s="3"/>
      <c r="TDR105" s="3"/>
      <c r="TDS105" s="3"/>
      <c r="TDT105" s="3"/>
      <c r="TDU105" s="3"/>
      <c r="TDV105" s="3"/>
      <c r="TDW105" s="3"/>
      <c r="TDX105" s="3"/>
      <c r="TDY105" s="3"/>
      <c r="TDZ105" s="3"/>
      <c r="TEA105" s="3"/>
      <c r="TEB105" s="3"/>
      <c r="TEC105" s="3"/>
      <c r="TED105" s="3"/>
      <c r="TEE105" s="3"/>
      <c r="TEF105" s="3"/>
      <c r="TEG105" s="3"/>
      <c r="TEH105" s="3"/>
      <c r="TEI105" s="3"/>
      <c r="TEJ105" s="3"/>
      <c r="TEK105" s="3"/>
      <c r="TEL105" s="3"/>
      <c r="TEM105" s="3"/>
      <c r="TEN105" s="3"/>
      <c r="TEO105" s="3"/>
      <c r="TEP105" s="3"/>
      <c r="TEQ105" s="3"/>
      <c r="TER105" s="3"/>
      <c r="TES105" s="3"/>
      <c r="TET105" s="3"/>
      <c r="TEU105" s="3"/>
      <c r="TEV105" s="3"/>
      <c r="TEW105" s="3"/>
      <c r="TEX105" s="3"/>
      <c r="TEY105" s="3"/>
      <c r="TEZ105" s="3"/>
      <c r="TFA105" s="3"/>
      <c r="TFB105" s="3"/>
      <c r="TFC105" s="3"/>
      <c r="TFD105" s="3"/>
      <c r="TFE105" s="3"/>
      <c r="TFF105" s="3"/>
      <c r="TFG105" s="3"/>
      <c r="TFH105" s="3"/>
      <c r="TFI105" s="3"/>
      <c r="TFJ105" s="3"/>
      <c r="TFK105" s="3"/>
      <c r="TFL105" s="3"/>
      <c r="TFM105" s="3"/>
      <c r="TFN105" s="3"/>
      <c r="TFO105" s="3"/>
      <c r="TFP105" s="3"/>
      <c r="TFQ105" s="3"/>
      <c r="TFR105" s="3"/>
      <c r="TFS105" s="3"/>
      <c r="TFT105" s="3"/>
      <c r="TFU105" s="3"/>
      <c r="TFV105" s="3"/>
      <c r="TFW105" s="3"/>
      <c r="TFX105" s="3"/>
      <c r="TFY105" s="3"/>
      <c r="TFZ105" s="3"/>
      <c r="TGA105" s="3"/>
      <c r="TGB105" s="3"/>
      <c r="TGC105" s="3"/>
      <c r="TGD105" s="3"/>
      <c r="TGE105" s="3"/>
      <c r="TGF105" s="3"/>
      <c r="TGG105" s="3"/>
      <c r="TGH105" s="3"/>
      <c r="TGI105" s="3"/>
      <c r="TGJ105" s="3"/>
      <c r="TGK105" s="3"/>
      <c r="TGL105" s="3"/>
      <c r="TGM105" s="3"/>
      <c r="TGN105" s="3"/>
      <c r="TGO105" s="3"/>
      <c r="TGP105" s="3"/>
      <c r="TGQ105" s="3"/>
      <c r="TGR105" s="3"/>
      <c r="TGS105" s="3"/>
      <c r="TGT105" s="3"/>
      <c r="TGU105" s="3"/>
      <c r="TGV105" s="3"/>
      <c r="TGW105" s="3"/>
      <c r="TGX105" s="3"/>
      <c r="TGY105" s="3"/>
      <c r="TGZ105" s="3"/>
      <c r="THA105" s="3"/>
      <c r="THB105" s="3"/>
      <c r="THC105" s="3"/>
      <c r="THD105" s="3"/>
      <c r="THE105" s="3"/>
      <c r="THF105" s="3"/>
      <c r="THG105" s="3"/>
      <c r="THH105" s="3"/>
      <c r="THI105" s="3"/>
      <c r="THJ105" s="3"/>
      <c r="THK105" s="3"/>
      <c r="THL105" s="3"/>
      <c r="THM105" s="3"/>
      <c r="THN105" s="3"/>
      <c r="THO105" s="3"/>
      <c r="THP105" s="3"/>
      <c r="THQ105" s="3"/>
      <c r="THR105" s="3"/>
      <c r="THS105" s="3"/>
      <c r="THT105" s="3"/>
      <c r="THU105" s="3"/>
      <c r="THV105" s="3"/>
      <c r="THW105" s="3"/>
      <c r="THX105" s="3"/>
      <c r="THY105" s="3"/>
      <c r="THZ105" s="3"/>
      <c r="TIA105" s="3"/>
      <c r="TIB105" s="3"/>
      <c r="TIC105" s="3"/>
      <c r="TID105" s="3"/>
      <c r="TIE105" s="3"/>
      <c r="TIF105" s="3"/>
      <c r="TIG105" s="3"/>
      <c r="TIH105" s="3"/>
      <c r="TII105" s="3"/>
      <c r="TIJ105" s="3"/>
      <c r="TIK105" s="3"/>
      <c r="TIL105" s="3"/>
      <c r="TIM105" s="3"/>
      <c r="TIN105" s="3"/>
      <c r="TIO105" s="3"/>
      <c r="TIP105" s="3"/>
      <c r="TIQ105" s="3"/>
      <c r="TIR105" s="3"/>
      <c r="TIS105" s="3"/>
      <c r="TIT105" s="3"/>
      <c r="TIU105" s="3"/>
      <c r="TIV105" s="3"/>
      <c r="TIW105" s="3"/>
      <c r="TIX105" s="3"/>
      <c r="TIY105" s="3"/>
      <c r="TIZ105" s="3"/>
      <c r="TJA105" s="3"/>
      <c r="TJB105" s="3"/>
      <c r="TJC105" s="3"/>
      <c r="TJD105" s="3"/>
      <c r="TJE105" s="3"/>
      <c r="TJF105" s="3"/>
      <c r="TJG105" s="3"/>
      <c r="TJH105" s="3"/>
      <c r="TJI105" s="3"/>
      <c r="TJJ105" s="3"/>
      <c r="TJK105" s="3"/>
      <c r="TJL105" s="3"/>
      <c r="TJM105" s="3"/>
      <c r="TJN105" s="3"/>
      <c r="TJO105" s="3"/>
      <c r="TJP105" s="3"/>
      <c r="TJQ105" s="3"/>
      <c r="TJR105" s="3"/>
      <c r="TJS105" s="3"/>
      <c r="TJT105" s="3"/>
      <c r="TJU105" s="3"/>
      <c r="TJV105" s="3"/>
      <c r="TJW105" s="3"/>
      <c r="TJX105" s="3"/>
      <c r="TJY105" s="3"/>
      <c r="TJZ105" s="3"/>
      <c r="TKA105" s="3"/>
      <c r="TKB105" s="3"/>
      <c r="TKC105" s="3"/>
      <c r="TKD105" s="3"/>
      <c r="TKE105" s="3"/>
      <c r="TKF105" s="3"/>
      <c r="TKG105" s="3"/>
      <c r="TKH105" s="3"/>
      <c r="TKI105" s="3"/>
      <c r="TKJ105" s="3"/>
      <c r="TKK105" s="3"/>
      <c r="TKL105" s="3"/>
      <c r="TKM105" s="3"/>
      <c r="TKN105" s="3"/>
      <c r="TKO105" s="3"/>
      <c r="TKP105" s="3"/>
      <c r="TKQ105" s="3"/>
      <c r="TKR105" s="3"/>
      <c r="TKS105" s="3"/>
      <c r="TKT105" s="3"/>
      <c r="TKU105" s="3"/>
      <c r="TKV105" s="3"/>
      <c r="TKW105" s="3"/>
      <c r="TKX105" s="3"/>
      <c r="TKY105" s="3"/>
      <c r="TKZ105" s="3"/>
      <c r="TLA105" s="3"/>
      <c r="TLB105" s="3"/>
      <c r="TLC105" s="3"/>
      <c r="TLD105" s="3"/>
      <c r="TLE105" s="3"/>
      <c r="TLF105" s="3"/>
      <c r="TLG105" s="3"/>
      <c r="TLH105" s="3"/>
      <c r="TLI105" s="3"/>
      <c r="TLJ105" s="3"/>
      <c r="TLK105" s="3"/>
      <c r="TLL105" s="3"/>
      <c r="TLM105" s="3"/>
      <c r="TLN105" s="3"/>
      <c r="TLO105" s="3"/>
      <c r="TLP105" s="3"/>
      <c r="TLQ105" s="3"/>
      <c r="TLR105" s="3"/>
      <c r="TLS105" s="3"/>
      <c r="TLT105" s="3"/>
      <c r="TLU105" s="3"/>
      <c r="TLV105" s="3"/>
      <c r="TLW105" s="3"/>
      <c r="TLX105" s="3"/>
      <c r="TLY105" s="3"/>
      <c r="TLZ105" s="3"/>
      <c r="TMA105" s="3"/>
      <c r="TMB105" s="3"/>
      <c r="TMC105" s="3"/>
      <c r="TMD105" s="3"/>
      <c r="TME105" s="3"/>
      <c r="TMF105" s="3"/>
      <c r="TMG105" s="3"/>
      <c r="TMH105" s="3"/>
      <c r="TMI105" s="3"/>
      <c r="TMJ105" s="3"/>
      <c r="TMK105" s="3"/>
      <c r="TML105" s="3"/>
      <c r="TMM105" s="3"/>
      <c r="TMN105" s="3"/>
      <c r="TMO105" s="3"/>
      <c r="TMP105" s="3"/>
      <c r="TMQ105" s="3"/>
      <c r="TMR105" s="3"/>
      <c r="TMS105" s="3"/>
      <c r="TMT105" s="3"/>
      <c r="TMU105" s="3"/>
      <c r="TMV105" s="3"/>
      <c r="TMW105" s="3"/>
      <c r="TMX105" s="3"/>
      <c r="TMY105" s="3"/>
      <c r="TMZ105" s="3"/>
      <c r="TNA105" s="3"/>
      <c r="TNB105" s="3"/>
      <c r="TNC105" s="3"/>
      <c r="TND105" s="3"/>
      <c r="TNE105" s="3"/>
      <c r="TNF105" s="3"/>
      <c r="TNG105" s="3"/>
      <c r="TNH105" s="3"/>
      <c r="TNI105" s="3"/>
      <c r="TNJ105" s="3"/>
      <c r="TNK105" s="3"/>
      <c r="TNL105" s="3"/>
      <c r="TNM105" s="3"/>
      <c r="TNN105" s="3"/>
      <c r="TNO105" s="3"/>
      <c r="TNP105" s="3"/>
      <c r="TNQ105" s="3"/>
      <c r="TNR105" s="3"/>
      <c r="TNS105" s="3"/>
      <c r="TNT105" s="3"/>
      <c r="TNU105" s="3"/>
      <c r="TNV105" s="3"/>
      <c r="TNW105" s="3"/>
      <c r="TNX105" s="3"/>
      <c r="TNY105" s="3"/>
      <c r="TNZ105" s="3"/>
      <c r="TOA105" s="3"/>
      <c r="TOB105" s="3"/>
      <c r="TOC105" s="3"/>
      <c r="TOD105" s="3"/>
      <c r="TOE105" s="3"/>
      <c r="TOF105" s="3"/>
      <c r="TOG105" s="3"/>
      <c r="TOH105" s="3"/>
      <c r="TOI105" s="3"/>
      <c r="TOJ105" s="3"/>
      <c r="TOK105" s="3"/>
      <c r="TOL105" s="3"/>
      <c r="TOM105" s="3"/>
      <c r="TON105" s="3"/>
      <c r="TOO105" s="3"/>
      <c r="TOP105" s="3"/>
      <c r="TOQ105" s="3"/>
      <c r="TOR105" s="3"/>
      <c r="TOS105" s="3"/>
      <c r="TOT105" s="3"/>
      <c r="TOU105" s="3"/>
      <c r="TOV105" s="3"/>
      <c r="TOW105" s="3"/>
      <c r="TOX105" s="3"/>
      <c r="TOY105" s="3"/>
      <c r="TOZ105" s="3"/>
      <c r="TPA105" s="3"/>
      <c r="TPB105" s="3"/>
      <c r="TPC105" s="3"/>
      <c r="TPD105" s="3"/>
      <c r="TPE105" s="3"/>
      <c r="TPF105" s="3"/>
      <c r="TPG105" s="3"/>
      <c r="TPH105" s="3"/>
      <c r="TPI105" s="3"/>
      <c r="TPJ105" s="3"/>
      <c r="TPK105" s="3"/>
      <c r="TPL105" s="3"/>
      <c r="TPM105" s="3"/>
      <c r="TPN105" s="3"/>
      <c r="TPO105" s="3"/>
      <c r="TPP105" s="3"/>
      <c r="TPQ105" s="3"/>
      <c r="TPR105" s="3"/>
      <c r="TPS105" s="3"/>
      <c r="TPT105" s="3"/>
      <c r="TPU105" s="3"/>
      <c r="TPV105" s="3"/>
      <c r="TPW105" s="3"/>
      <c r="TPX105" s="3"/>
      <c r="TPY105" s="3"/>
      <c r="TPZ105" s="3"/>
      <c r="TQA105" s="3"/>
      <c r="TQB105" s="3"/>
      <c r="TQC105" s="3"/>
      <c r="TQD105" s="3"/>
      <c r="TQE105" s="3"/>
      <c r="TQF105" s="3"/>
      <c r="TQG105" s="3"/>
      <c r="TQH105" s="3"/>
      <c r="TQI105" s="3"/>
      <c r="TQJ105" s="3"/>
      <c r="TQK105" s="3"/>
      <c r="TQL105" s="3"/>
      <c r="TQM105" s="3"/>
      <c r="TQN105" s="3"/>
      <c r="TQO105" s="3"/>
      <c r="TQP105" s="3"/>
      <c r="TQQ105" s="3"/>
      <c r="TQR105" s="3"/>
      <c r="TQS105" s="3"/>
      <c r="TQT105" s="3"/>
      <c r="TQU105" s="3"/>
      <c r="TQV105" s="3"/>
      <c r="TQW105" s="3"/>
      <c r="TQX105" s="3"/>
      <c r="TQY105" s="3"/>
      <c r="TQZ105" s="3"/>
      <c r="TRA105" s="3"/>
      <c r="TRB105" s="3"/>
      <c r="TRC105" s="3"/>
      <c r="TRD105" s="3"/>
      <c r="TRE105" s="3"/>
      <c r="TRF105" s="3"/>
      <c r="TRG105" s="3"/>
      <c r="TRH105" s="3"/>
      <c r="TRI105" s="3"/>
      <c r="TRJ105" s="3"/>
      <c r="TRK105" s="3"/>
      <c r="TRL105" s="3"/>
      <c r="TRM105" s="3"/>
      <c r="TRN105" s="3"/>
      <c r="TRO105" s="3"/>
      <c r="TRP105" s="3"/>
      <c r="TRQ105" s="3"/>
      <c r="TRR105" s="3"/>
      <c r="TRS105" s="3"/>
      <c r="TRT105" s="3"/>
      <c r="TRU105" s="3"/>
      <c r="TRV105" s="3"/>
      <c r="TRW105" s="3"/>
      <c r="TRX105" s="3"/>
      <c r="TRY105" s="3"/>
      <c r="TRZ105" s="3"/>
      <c r="TSA105" s="3"/>
      <c r="TSB105" s="3"/>
      <c r="TSC105" s="3"/>
      <c r="TSD105" s="3"/>
      <c r="TSE105" s="3"/>
      <c r="TSF105" s="3"/>
      <c r="TSG105" s="3"/>
      <c r="TSH105" s="3"/>
      <c r="TSI105" s="3"/>
      <c r="TSJ105" s="3"/>
      <c r="TSK105" s="3"/>
      <c r="TSL105" s="3"/>
      <c r="TSM105" s="3"/>
      <c r="TSN105" s="3"/>
      <c r="TSO105" s="3"/>
      <c r="TSP105" s="3"/>
      <c r="TSQ105" s="3"/>
      <c r="TSR105" s="3"/>
      <c r="TSS105" s="3"/>
      <c r="TST105" s="3"/>
      <c r="TSU105" s="3"/>
      <c r="TSV105" s="3"/>
      <c r="TSW105" s="3"/>
      <c r="TSX105" s="3"/>
      <c r="TSY105" s="3"/>
      <c r="TSZ105" s="3"/>
      <c r="TTA105" s="3"/>
      <c r="TTB105" s="3"/>
      <c r="TTC105" s="3"/>
      <c r="TTD105" s="3"/>
      <c r="TTE105" s="3"/>
      <c r="TTF105" s="3"/>
      <c r="TTG105" s="3"/>
      <c r="TTH105" s="3"/>
      <c r="TTI105" s="3"/>
      <c r="TTJ105" s="3"/>
      <c r="TTK105" s="3"/>
      <c r="TTL105" s="3"/>
      <c r="TTM105" s="3"/>
      <c r="TTN105" s="3"/>
      <c r="TTO105" s="3"/>
      <c r="TTP105" s="3"/>
      <c r="TTQ105" s="3"/>
      <c r="TTR105" s="3"/>
      <c r="TTS105" s="3"/>
      <c r="TTT105" s="3"/>
      <c r="TTU105" s="3"/>
      <c r="TTV105" s="3"/>
      <c r="TTW105" s="3"/>
      <c r="TTX105" s="3"/>
      <c r="TTY105" s="3"/>
      <c r="TTZ105" s="3"/>
      <c r="TUA105" s="3"/>
      <c r="TUB105" s="3"/>
      <c r="TUC105" s="3"/>
      <c r="TUD105" s="3"/>
      <c r="TUE105" s="3"/>
      <c r="TUF105" s="3"/>
      <c r="TUG105" s="3"/>
      <c r="TUH105" s="3"/>
      <c r="TUI105" s="3"/>
      <c r="TUJ105" s="3"/>
      <c r="TUK105" s="3"/>
      <c r="TUL105" s="3"/>
      <c r="TUM105" s="3"/>
      <c r="TUN105" s="3"/>
      <c r="TUO105" s="3"/>
      <c r="TUP105" s="3"/>
      <c r="TUQ105" s="3"/>
      <c r="TUR105" s="3"/>
      <c r="TUS105" s="3"/>
      <c r="TUT105" s="3"/>
      <c r="TUU105" s="3"/>
      <c r="TUV105" s="3"/>
      <c r="TUW105" s="3"/>
      <c r="TUX105" s="3"/>
      <c r="TUY105" s="3"/>
      <c r="TUZ105" s="3"/>
      <c r="TVA105" s="3"/>
      <c r="TVB105" s="3"/>
      <c r="TVC105" s="3"/>
      <c r="TVD105" s="3"/>
      <c r="TVE105" s="3"/>
      <c r="TVF105" s="3"/>
      <c r="TVG105" s="3"/>
      <c r="TVH105" s="3"/>
      <c r="TVI105" s="3"/>
      <c r="TVJ105" s="3"/>
      <c r="TVK105" s="3"/>
      <c r="TVL105" s="3"/>
      <c r="TVM105" s="3"/>
      <c r="TVN105" s="3"/>
      <c r="TVO105" s="3"/>
      <c r="TVP105" s="3"/>
      <c r="TVQ105" s="3"/>
      <c r="TVR105" s="3"/>
      <c r="TVS105" s="3"/>
      <c r="TVT105" s="3"/>
      <c r="TVU105" s="3"/>
      <c r="TVV105" s="3"/>
      <c r="TVW105" s="3"/>
      <c r="TVX105" s="3"/>
      <c r="TVY105" s="3"/>
      <c r="TVZ105" s="3"/>
      <c r="TWA105" s="3"/>
      <c r="TWB105" s="3"/>
      <c r="TWC105" s="3"/>
      <c r="TWD105" s="3"/>
      <c r="TWE105" s="3"/>
      <c r="TWF105" s="3"/>
      <c r="TWG105" s="3"/>
      <c r="TWH105" s="3"/>
      <c r="TWI105" s="3"/>
      <c r="TWJ105" s="3"/>
      <c r="TWK105" s="3"/>
      <c r="TWL105" s="3"/>
      <c r="TWM105" s="3"/>
      <c r="TWN105" s="3"/>
      <c r="TWO105" s="3"/>
      <c r="TWP105" s="3"/>
      <c r="TWQ105" s="3"/>
      <c r="TWR105" s="3"/>
      <c r="TWS105" s="3"/>
      <c r="TWT105" s="3"/>
      <c r="TWU105" s="3"/>
      <c r="TWV105" s="3"/>
      <c r="TWW105" s="3"/>
      <c r="TWX105" s="3"/>
      <c r="TWY105" s="3"/>
      <c r="TWZ105" s="3"/>
      <c r="TXA105" s="3"/>
      <c r="TXB105" s="3"/>
      <c r="TXC105" s="3"/>
      <c r="TXD105" s="3"/>
      <c r="TXE105" s="3"/>
      <c r="TXF105" s="3"/>
      <c r="TXG105" s="3"/>
      <c r="TXH105" s="3"/>
      <c r="TXI105" s="3"/>
      <c r="TXJ105" s="3"/>
      <c r="TXK105" s="3"/>
      <c r="TXL105" s="3"/>
      <c r="TXM105" s="3"/>
      <c r="TXN105" s="3"/>
      <c r="TXO105" s="3"/>
      <c r="TXP105" s="3"/>
      <c r="TXQ105" s="3"/>
      <c r="TXR105" s="3"/>
      <c r="TXS105" s="3"/>
      <c r="TXT105" s="3"/>
      <c r="TXU105" s="3"/>
      <c r="TXV105" s="3"/>
      <c r="TXW105" s="3"/>
      <c r="TXX105" s="3"/>
      <c r="TXY105" s="3"/>
      <c r="TXZ105" s="3"/>
      <c r="TYA105" s="3"/>
      <c r="TYB105" s="3"/>
      <c r="TYC105" s="3"/>
      <c r="TYD105" s="3"/>
      <c r="TYE105" s="3"/>
      <c r="TYF105" s="3"/>
      <c r="TYG105" s="3"/>
      <c r="TYH105" s="3"/>
      <c r="TYI105" s="3"/>
      <c r="TYJ105" s="3"/>
      <c r="TYK105" s="3"/>
      <c r="TYL105" s="3"/>
      <c r="TYM105" s="3"/>
      <c r="TYN105" s="3"/>
      <c r="TYO105" s="3"/>
      <c r="TYP105" s="3"/>
      <c r="TYQ105" s="3"/>
      <c r="TYR105" s="3"/>
      <c r="TYS105" s="3"/>
      <c r="TYT105" s="3"/>
      <c r="TYU105" s="3"/>
      <c r="TYV105" s="3"/>
      <c r="TYW105" s="3"/>
      <c r="TYX105" s="3"/>
      <c r="TYY105" s="3"/>
      <c r="TYZ105" s="3"/>
      <c r="TZA105" s="3"/>
      <c r="TZB105" s="3"/>
      <c r="TZC105" s="3"/>
      <c r="TZD105" s="3"/>
      <c r="TZE105" s="3"/>
      <c r="TZF105" s="3"/>
      <c r="TZG105" s="3"/>
      <c r="TZH105" s="3"/>
      <c r="TZI105" s="3"/>
      <c r="TZJ105" s="3"/>
      <c r="TZK105" s="3"/>
      <c r="TZL105" s="3"/>
      <c r="TZM105" s="3"/>
      <c r="TZN105" s="3"/>
      <c r="TZO105" s="3"/>
      <c r="TZP105" s="3"/>
      <c r="TZQ105" s="3"/>
      <c r="TZR105" s="3"/>
      <c r="TZS105" s="3"/>
      <c r="TZT105" s="3"/>
      <c r="TZU105" s="3"/>
      <c r="TZV105" s="3"/>
      <c r="TZW105" s="3"/>
      <c r="TZX105" s="3"/>
      <c r="TZY105" s="3"/>
      <c r="TZZ105" s="3"/>
      <c r="UAA105" s="3"/>
      <c r="UAB105" s="3"/>
      <c r="UAC105" s="3"/>
      <c r="UAD105" s="3"/>
      <c r="UAE105" s="3"/>
      <c r="UAF105" s="3"/>
      <c r="UAG105" s="3"/>
      <c r="UAH105" s="3"/>
      <c r="UAI105" s="3"/>
      <c r="UAJ105" s="3"/>
      <c r="UAK105" s="3"/>
      <c r="UAL105" s="3"/>
      <c r="UAM105" s="3"/>
      <c r="UAN105" s="3"/>
      <c r="UAO105" s="3"/>
      <c r="UAP105" s="3"/>
      <c r="UAQ105" s="3"/>
      <c r="UAR105" s="3"/>
      <c r="UAS105" s="3"/>
      <c r="UAT105" s="3"/>
      <c r="UAU105" s="3"/>
      <c r="UAV105" s="3"/>
      <c r="UAW105" s="3"/>
      <c r="UAX105" s="3"/>
      <c r="UAY105" s="3"/>
      <c r="UAZ105" s="3"/>
      <c r="UBA105" s="3"/>
      <c r="UBB105" s="3"/>
      <c r="UBC105" s="3"/>
      <c r="UBD105" s="3"/>
      <c r="UBE105" s="3"/>
      <c r="UBF105" s="3"/>
      <c r="UBG105" s="3"/>
      <c r="UBH105" s="3"/>
      <c r="UBI105" s="3"/>
      <c r="UBJ105" s="3"/>
      <c r="UBK105" s="3"/>
      <c r="UBL105" s="3"/>
      <c r="UBM105" s="3"/>
      <c r="UBN105" s="3"/>
      <c r="UBO105" s="3"/>
      <c r="UBP105" s="3"/>
      <c r="UBQ105" s="3"/>
      <c r="UBR105" s="3"/>
      <c r="UBS105" s="3"/>
      <c r="UBT105" s="3"/>
      <c r="UBU105" s="3"/>
      <c r="UBV105" s="3"/>
      <c r="UBW105" s="3"/>
      <c r="UBX105" s="3"/>
      <c r="UBY105" s="3"/>
      <c r="UBZ105" s="3"/>
      <c r="UCA105" s="3"/>
      <c r="UCB105" s="3"/>
      <c r="UCC105" s="3"/>
      <c r="UCD105" s="3"/>
      <c r="UCE105" s="3"/>
      <c r="UCF105" s="3"/>
      <c r="UCG105" s="3"/>
      <c r="UCH105" s="3"/>
      <c r="UCI105" s="3"/>
      <c r="UCJ105" s="3"/>
      <c r="UCK105" s="3"/>
      <c r="UCL105" s="3"/>
      <c r="UCM105" s="3"/>
      <c r="UCN105" s="3"/>
      <c r="UCO105" s="3"/>
      <c r="UCP105" s="3"/>
      <c r="UCQ105" s="3"/>
      <c r="UCR105" s="3"/>
      <c r="UCS105" s="3"/>
      <c r="UCT105" s="3"/>
      <c r="UCU105" s="3"/>
      <c r="UCV105" s="3"/>
      <c r="UCW105" s="3"/>
      <c r="UCX105" s="3"/>
      <c r="UCY105" s="3"/>
      <c r="UCZ105" s="3"/>
      <c r="UDA105" s="3"/>
      <c r="UDB105" s="3"/>
      <c r="UDC105" s="3"/>
      <c r="UDD105" s="3"/>
      <c r="UDE105" s="3"/>
      <c r="UDF105" s="3"/>
      <c r="UDG105" s="3"/>
      <c r="UDH105" s="3"/>
      <c r="UDI105" s="3"/>
      <c r="UDJ105" s="3"/>
      <c r="UDK105" s="3"/>
      <c r="UDL105" s="3"/>
      <c r="UDM105" s="3"/>
      <c r="UDN105" s="3"/>
      <c r="UDO105" s="3"/>
      <c r="UDP105" s="3"/>
      <c r="UDQ105" s="3"/>
      <c r="UDR105" s="3"/>
      <c r="UDS105" s="3"/>
      <c r="UDT105" s="3"/>
      <c r="UDU105" s="3"/>
      <c r="UDV105" s="3"/>
      <c r="UDW105" s="3"/>
      <c r="UDX105" s="3"/>
      <c r="UDY105" s="3"/>
      <c r="UDZ105" s="3"/>
      <c r="UEA105" s="3"/>
      <c r="UEB105" s="3"/>
      <c r="UEC105" s="3"/>
      <c r="UED105" s="3"/>
      <c r="UEE105" s="3"/>
      <c r="UEF105" s="3"/>
      <c r="UEG105" s="3"/>
      <c r="UEH105" s="3"/>
      <c r="UEI105" s="3"/>
      <c r="UEJ105" s="3"/>
      <c r="UEK105" s="3"/>
      <c r="UEL105" s="3"/>
      <c r="UEM105" s="3"/>
      <c r="UEN105" s="3"/>
      <c r="UEO105" s="3"/>
      <c r="UEP105" s="3"/>
      <c r="UEQ105" s="3"/>
      <c r="UER105" s="3"/>
      <c r="UES105" s="3"/>
      <c r="UET105" s="3"/>
      <c r="UEU105" s="3"/>
      <c r="UEV105" s="3"/>
      <c r="UEW105" s="3"/>
      <c r="UEX105" s="3"/>
      <c r="UEY105" s="3"/>
      <c r="UEZ105" s="3"/>
      <c r="UFA105" s="3"/>
      <c r="UFB105" s="3"/>
      <c r="UFC105" s="3"/>
      <c r="UFD105" s="3"/>
      <c r="UFE105" s="3"/>
      <c r="UFF105" s="3"/>
      <c r="UFG105" s="3"/>
      <c r="UFH105" s="3"/>
      <c r="UFI105" s="3"/>
      <c r="UFJ105" s="3"/>
      <c r="UFK105" s="3"/>
      <c r="UFL105" s="3"/>
      <c r="UFM105" s="3"/>
      <c r="UFN105" s="3"/>
      <c r="UFO105" s="3"/>
      <c r="UFP105" s="3"/>
      <c r="UFQ105" s="3"/>
      <c r="UFR105" s="3"/>
      <c r="UFS105" s="3"/>
      <c r="UFT105" s="3"/>
      <c r="UFU105" s="3"/>
      <c r="UFV105" s="3"/>
      <c r="UFW105" s="3"/>
      <c r="UFX105" s="3"/>
      <c r="UFY105" s="3"/>
      <c r="UFZ105" s="3"/>
      <c r="UGA105" s="3"/>
      <c r="UGB105" s="3"/>
      <c r="UGC105" s="3"/>
      <c r="UGD105" s="3"/>
      <c r="UGE105" s="3"/>
      <c r="UGF105" s="3"/>
      <c r="UGG105" s="3"/>
      <c r="UGH105" s="3"/>
      <c r="UGI105" s="3"/>
      <c r="UGJ105" s="3"/>
      <c r="UGK105" s="3"/>
      <c r="UGL105" s="3"/>
      <c r="UGM105" s="3"/>
      <c r="UGN105" s="3"/>
      <c r="UGO105" s="3"/>
      <c r="UGP105" s="3"/>
      <c r="UGQ105" s="3"/>
      <c r="UGR105" s="3"/>
      <c r="UGS105" s="3"/>
      <c r="UGT105" s="3"/>
      <c r="UGU105" s="3"/>
      <c r="UGV105" s="3"/>
      <c r="UGW105" s="3"/>
      <c r="UGX105" s="3"/>
      <c r="UGY105" s="3"/>
      <c r="UGZ105" s="3"/>
      <c r="UHA105" s="3"/>
      <c r="UHB105" s="3"/>
      <c r="UHC105" s="3"/>
      <c r="UHD105" s="3"/>
      <c r="UHE105" s="3"/>
      <c r="UHF105" s="3"/>
      <c r="UHG105" s="3"/>
      <c r="UHH105" s="3"/>
      <c r="UHI105" s="3"/>
      <c r="UHJ105" s="3"/>
      <c r="UHK105" s="3"/>
      <c r="UHL105" s="3"/>
      <c r="UHM105" s="3"/>
      <c r="UHN105" s="3"/>
      <c r="UHO105" s="3"/>
      <c r="UHP105" s="3"/>
      <c r="UHQ105" s="3"/>
      <c r="UHR105" s="3"/>
      <c r="UHS105" s="3"/>
      <c r="UHT105" s="3"/>
      <c r="UHU105" s="3"/>
      <c r="UHV105" s="3"/>
      <c r="UHW105" s="3"/>
      <c r="UHX105" s="3"/>
      <c r="UHY105" s="3"/>
      <c r="UHZ105" s="3"/>
      <c r="UIA105" s="3"/>
      <c r="UIB105" s="3"/>
      <c r="UIC105" s="3"/>
      <c r="UID105" s="3"/>
      <c r="UIE105" s="3"/>
      <c r="UIF105" s="3"/>
      <c r="UIG105" s="3"/>
      <c r="UIH105" s="3"/>
      <c r="UII105" s="3"/>
      <c r="UIJ105" s="3"/>
      <c r="UIK105" s="3"/>
      <c r="UIL105" s="3"/>
      <c r="UIM105" s="3"/>
      <c r="UIN105" s="3"/>
      <c r="UIO105" s="3"/>
      <c r="UIP105" s="3"/>
      <c r="UIQ105" s="3"/>
      <c r="UIR105" s="3"/>
      <c r="UIS105" s="3"/>
      <c r="UIT105" s="3"/>
      <c r="UIU105" s="3"/>
      <c r="UIV105" s="3"/>
      <c r="UIW105" s="3"/>
      <c r="UIX105" s="3"/>
      <c r="UIY105" s="3"/>
      <c r="UIZ105" s="3"/>
      <c r="UJA105" s="3"/>
      <c r="UJB105" s="3"/>
      <c r="UJC105" s="3"/>
      <c r="UJD105" s="3"/>
      <c r="UJE105" s="3"/>
      <c r="UJF105" s="3"/>
      <c r="UJG105" s="3"/>
      <c r="UJH105" s="3"/>
      <c r="UJI105" s="3"/>
      <c r="UJJ105" s="3"/>
      <c r="UJK105" s="3"/>
      <c r="UJL105" s="3"/>
      <c r="UJM105" s="3"/>
      <c r="UJN105" s="3"/>
      <c r="UJO105" s="3"/>
      <c r="UJP105" s="3"/>
      <c r="UJQ105" s="3"/>
      <c r="UJR105" s="3"/>
      <c r="UJS105" s="3"/>
      <c r="UJT105" s="3"/>
      <c r="UJU105" s="3"/>
      <c r="UJV105" s="3"/>
      <c r="UJW105" s="3"/>
      <c r="UJX105" s="3"/>
      <c r="UJY105" s="3"/>
      <c r="UJZ105" s="3"/>
      <c r="UKA105" s="3"/>
      <c r="UKB105" s="3"/>
      <c r="UKC105" s="3"/>
      <c r="UKD105" s="3"/>
      <c r="UKE105" s="3"/>
      <c r="UKF105" s="3"/>
      <c r="UKG105" s="3"/>
      <c r="UKH105" s="3"/>
      <c r="UKI105" s="3"/>
      <c r="UKJ105" s="3"/>
      <c r="UKK105" s="3"/>
      <c r="UKL105" s="3"/>
      <c r="UKM105" s="3"/>
      <c r="UKN105" s="3"/>
      <c r="UKO105" s="3"/>
      <c r="UKP105" s="3"/>
      <c r="UKQ105" s="3"/>
      <c r="UKR105" s="3"/>
      <c r="UKS105" s="3"/>
      <c r="UKT105" s="3"/>
      <c r="UKU105" s="3"/>
      <c r="UKV105" s="3"/>
      <c r="UKW105" s="3"/>
      <c r="UKX105" s="3"/>
      <c r="UKY105" s="3"/>
      <c r="UKZ105" s="3"/>
      <c r="ULA105" s="3"/>
      <c r="ULB105" s="3"/>
      <c r="ULC105" s="3"/>
      <c r="ULD105" s="3"/>
      <c r="ULE105" s="3"/>
      <c r="ULF105" s="3"/>
      <c r="ULG105" s="3"/>
      <c r="ULH105" s="3"/>
      <c r="ULI105" s="3"/>
      <c r="ULJ105" s="3"/>
      <c r="ULK105" s="3"/>
      <c r="ULL105" s="3"/>
      <c r="ULM105" s="3"/>
      <c r="ULN105" s="3"/>
      <c r="ULO105" s="3"/>
      <c r="ULP105" s="3"/>
      <c r="ULQ105" s="3"/>
      <c r="ULR105" s="3"/>
      <c r="ULS105" s="3"/>
      <c r="ULT105" s="3"/>
      <c r="ULU105" s="3"/>
      <c r="ULV105" s="3"/>
      <c r="ULW105" s="3"/>
      <c r="ULX105" s="3"/>
      <c r="ULY105" s="3"/>
      <c r="ULZ105" s="3"/>
      <c r="UMA105" s="3"/>
      <c r="UMB105" s="3"/>
      <c r="UMC105" s="3"/>
      <c r="UMD105" s="3"/>
      <c r="UME105" s="3"/>
      <c r="UMF105" s="3"/>
      <c r="UMG105" s="3"/>
      <c r="UMH105" s="3"/>
      <c r="UMI105" s="3"/>
      <c r="UMJ105" s="3"/>
      <c r="UMK105" s="3"/>
      <c r="UML105" s="3"/>
      <c r="UMM105" s="3"/>
      <c r="UMN105" s="3"/>
      <c r="UMO105" s="3"/>
      <c r="UMP105" s="3"/>
      <c r="UMQ105" s="3"/>
      <c r="UMR105" s="3"/>
      <c r="UMS105" s="3"/>
      <c r="UMT105" s="3"/>
      <c r="UMU105" s="3"/>
      <c r="UMV105" s="3"/>
      <c r="UMW105" s="3"/>
      <c r="UMX105" s="3"/>
      <c r="UMY105" s="3"/>
      <c r="UMZ105" s="3"/>
      <c r="UNA105" s="3"/>
      <c r="UNB105" s="3"/>
      <c r="UNC105" s="3"/>
      <c r="UND105" s="3"/>
      <c r="UNE105" s="3"/>
      <c r="UNF105" s="3"/>
      <c r="UNG105" s="3"/>
      <c r="UNH105" s="3"/>
      <c r="UNI105" s="3"/>
      <c r="UNJ105" s="3"/>
      <c r="UNK105" s="3"/>
      <c r="UNL105" s="3"/>
      <c r="UNM105" s="3"/>
      <c r="UNN105" s="3"/>
      <c r="UNO105" s="3"/>
      <c r="UNP105" s="3"/>
      <c r="UNQ105" s="3"/>
      <c r="UNR105" s="3"/>
      <c r="UNS105" s="3"/>
      <c r="UNT105" s="3"/>
      <c r="UNU105" s="3"/>
      <c r="UNV105" s="3"/>
      <c r="UNW105" s="3"/>
      <c r="UNX105" s="3"/>
      <c r="UNY105" s="3"/>
      <c r="UNZ105" s="3"/>
      <c r="UOA105" s="3"/>
      <c r="UOB105" s="3"/>
      <c r="UOC105" s="3"/>
      <c r="UOD105" s="3"/>
      <c r="UOE105" s="3"/>
      <c r="UOF105" s="3"/>
      <c r="UOG105" s="3"/>
      <c r="UOH105" s="3"/>
      <c r="UOI105" s="3"/>
      <c r="UOJ105" s="3"/>
      <c r="UOK105" s="3"/>
      <c r="UOL105" s="3"/>
      <c r="UOM105" s="3"/>
      <c r="UON105" s="3"/>
      <c r="UOO105" s="3"/>
      <c r="UOP105" s="3"/>
      <c r="UOQ105" s="3"/>
      <c r="UOR105" s="3"/>
      <c r="UOS105" s="3"/>
      <c r="UOT105" s="3"/>
      <c r="UOU105" s="3"/>
      <c r="UOV105" s="3"/>
      <c r="UOW105" s="3"/>
      <c r="UOX105" s="3"/>
      <c r="UOY105" s="3"/>
      <c r="UOZ105" s="3"/>
      <c r="UPA105" s="3"/>
      <c r="UPB105" s="3"/>
      <c r="UPC105" s="3"/>
      <c r="UPD105" s="3"/>
      <c r="UPE105" s="3"/>
      <c r="UPF105" s="3"/>
      <c r="UPG105" s="3"/>
      <c r="UPH105" s="3"/>
      <c r="UPI105" s="3"/>
      <c r="UPJ105" s="3"/>
      <c r="UPK105" s="3"/>
      <c r="UPL105" s="3"/>
      <c r="UPM105" s="3"/>
      <c r="UPN105" s="3"/>
      <c r="UPO105" s="3"/>
      <c r="UPP105" s="3"/>
      <c r="UPQ105" s="3"/>
      <c r="UPR105" s="3"/>
      <c r="UPS105" s="3"/>
      <c r="UPT105" s="3"/>
      <c r="UPU105" s="3"/>
      <c r="UPV105" s="3"/>
      <c r="UPW105" s="3"/>
      <c r="UPX105" s="3"/>
      <c r="UPY105" s="3"/>
      <c r="UPZ105" s="3"/>
      <c r="UQA105" s="3"/>
      <c r="UQB105" s="3"/>
      <c r="UQC105" s="3"/>
      <c r="UQD105" s="3"/>
      <c r="UQE105" s="3"/>
      <c r="UQF105" s="3"/>
      <c r="UQG105" s="3"/>
      <c r="UQH105" s="3"/>
      <c r="UQI105" s="3"/>
      <c r="UQJ105" s="3"/>
      <c r="UQK105" s="3"/>
      <c r="UQL105" s="3"/>
      <c r="UQM105" s="3"/>
      <c r="UQN105" s="3"/>
      <c r="UQO105" s="3"/>
      <c r="UQP105" s="3"/>
      <c r="UQQ105" s="3"/>
      <c r="UQR105" s="3"/>
      <c r="UQS105" s="3"/>
      <c r="UQT105" s="3"/>
      <c r="UQU105" s="3"/>
      <c r="UQV105" s="3"/>
      <c r="UQW105" s="3"/>
      <c r="UQX105" s="3"/>
      <c r="UQY105" s="3"/>
      <c r="UQZ105" s="3"/>
      <c r="URA105" s="3"/>
      <c r="URB105" s="3"/>
      <c r="URC105" s="3"/>
      <c r="URD105" s="3"/>
      <c r="URE105" s="3"/>
      <c r="URF105" s="3"/>
      <c r="URG105" s="3"/>
      <c r="URH105" s="3"/>
      <c r="URI105" s="3"/>
      <c r="URJ105" s="3"/>
      <c r="URK105" s="3"/>
      <c r="URL105" s="3"/>
      <c r="URM105" s="3"/>
      <c r="URN105" s="3"/>
      <c r="URO105" s="3"/>
      <c r="URP105" s="3"/>
      <c r="URQ105" s="3"/>
      <c r="URR105" s="3"/>
      <c r="URS105" s="3"/>
      <c r="URT105" s="3"/>
      <c r="URU105" s="3"/>
      <c r="URV105" s="3"/>
      <c r="URW105" s="3"/>
      <c r="URX105" s="3"/>
      <c r="URY105" s="3"/>
      <c r="URZ105" s="3"/>
      <c r="USA105" s="3"/>
      <c r="USB105" s="3"/>
      <c r="USC105" s="3"/>
      <c r="USD105" s="3"/>
      <c r="USE105" s="3"/>
      <c r="USF105" s="3"/>
      <c r="USG105" s="3"/>
      <c r="USH105" s="3"/>
      <c r="USI105" s="3"/>
      <c r="USJ105" s="3"/>
      <c r="USK105" s="3"/>
      <c r="USL105" s="3"/>
      <c r="USM105" s="3"/>
      <c r="USN105" s="3"/>
      <c r="USO105" s="3"/>
      <c r="USP105" s="3"/>
      <c r="USQ105" s="3"/>
      <c r="USR105" s="3"/>
      <c r="USS105" s="3"/>
      <c r="UST105" s="3"/>
      <c r="USU105" s="3"/>
      <c r="USV105" s="3"/>
      <c r="USW105" s="3"/>
      <c r="USX105" s="3"/>
      <c r="USY105" s="3"/>
      <c r="USZ105" s="3"/>
      <c r="UTA105" s="3"/>
      <c r="UTB105" s="3"/>
      <c r="UTC105" s="3"/>
      <c r="UTD105" s="3"/>
      <c r="UTE105" s="3"/>
      <c r="UTF105" s="3"/>
      <c r="UTG105" s="3"/>
      <c r="UTH105" s="3"/>
      <c r="UTI105" s="3"/>
      <c r="UTJ105" s="3"/>
      <c r="UTK105" s="3"/>
      <c r="UTL105" s="3"/>
      <c r="UTM105" s="3"/>
      <c r="UTN105" s="3"/>
      <c r="UTO105" s="3"/>
      <c r="UTP105" s="3"/>
      <c r="UTQ105" s="3"/>
      <c r="UTR105" s="3"/>
      <c r="UTS105" s="3"/>
      <c r="UTT105" s="3"/>
      <c r="UTU105" s="3"/>
      <c r="UTV105" s="3"/>
      <c r="UTW105" s="3"/>
      <c r="UTX105" s="3"/>
      <c r="UTY105" s="3"/>
      <c r="UTZ105" s="3"/>
      <c r="UUA105" s="3"/>
      <c r="UUB105" s="3"/>
      <c r="UUC105" s="3"/>
      <c r="UUD105" s="3"/>
      <c r="UUE105" s="3"/>
      <c r="UUF105" s="3"/>
      <c r="UUG105" s="3"/>
      <c r="UUH105" s="3"/>
      <c r="UUI105" s="3"/>
      <c r="UUJ105" s="3"/>
      <c r="UUK105" s="3"/>
      <c r="UUL105" s="3"/>
      <c r="UUM105" s="3"/>
      <c r="UUN105" s="3"/>
      <c r="UUO105" s="3"/>
      <c r="UUP105" s="3"/>
      <c r="UUQ105" s="3"/>
      <c r="UUR105" s="3"/>
      <c r="UUS105" s="3"/>
      <c r="UUT105" s="3"/>
      <c r="UUU105" s="3"/>
      <c r="UUV105" s="3"/>
      <c r="UUW105" s="3"/>
      <c r="UUX105" s="3"/>
      <c r="UUY105" s="3"/>
      <c r="UUZ105" s="3"/>
      <c r="UVA105" s="3"/>
      <c r="UVB105" s="3"/>
      <c r="UVC105" s="3"/>
      <c r="UVD105" s="3"/>
      <c r="UVE105" s="3"/>
      <c r="UVF105" s="3"/>
      <c r="UVG105" s="3"/>
      <c r="UVH105" s="3"/>
      <c r="UVI105" s="3"/>
      <c r="UVJ105" s="3"/>
      <c r="UVK105" s="3"/>
      <c r="UVL105" s="3"/>
      <c r="UVM105" s="3"/>
      <c r="UVN105" s="3"/>
      <c r="UVO105" s="3"/>
      <c r="UVP105" s="3"/>
      <c r="UVQ105" s="3"/>
      <c r="UVR105" s="3"/>
      <c r="UVS105" s="3"/>
      <c r="UVT105" s="3"/>
      <c r="UVU105" s="3"/>
      <c r="UVV105" s="3"/>
      <c r="UVW105" s="3"/>
      <c r="UVX105" s="3"/>
      <c r="UVY105" s="3"/>
      <c r="UVZ105" s="3"/>
      <c r="UWA105" s="3"/>
      <c r="UWB105" s="3"/>
      <c r="UWC105" s="3"/>
      <c r="UWD105" s="3"/>
      <c r="UWE105" s="3"/>
      <c r="UWF105" s="3"/>
      <c r="UWG105" s="3"/>
      <c r="UWH105" s="3"/>
      <c r="UWI105" s="3"/>
      <c r="UWJ105" s="3"/>
      <c r="UWK105" s="3"/>
      <c r="UWL105" s="3"/>
      <c r="UWM105" s="3"/>
      <c r="UWN105" s="3"/>
      <c r="UWO105" s="3"/>
      <c r="UWP105" s="3"/>
      <c r="UWQ105" s="3"/>
      <c r="UWR105" s="3"/>
      <c r="UWS105" s="3"/>
      <c r="UWT105" s="3"/>
      <c r="UWU105" s="3"/>
      <c r="UWV105" s="3"/>
      <c r="UWW105" s="3"/>
      <c r="UWX105" s="3"/>
      <c r="UWY105" s="3"/>
      <c r="UWZ105" s="3"/>
      <c r="UXA105" s="3"/>
      <c r="UXB105" s="3"/>
      <c r="UXC105" s="3"/>
      <c r="UXD105" s="3"/>
      <c r="UXE105" s="3"/>
      <c r="UXF105" s="3"/>
      <c r="UXG105" s="3"/>
      <c r="UXH105" s="3"/>
      <c r="UXI105" s="3"/>
      <c r="UXJ105" s="3"/>
      <c r="UXK105" s="3"/>
      <c r="UXL105" s="3"/>
      <c r="UXM105" s="3"/>
      <c r="UXN105" s="3"/>
      <c r="UXO105" s="3"/>
      <c r="UXP105" s="3"/>
      <c r="UXQ105" s="3"/>
      <c r="UXR105" s="3"/>
      <c r="UXS105" s="3"/>
      <c r="UXT105" s="3"/>
      <c r="UXU105" s="3"/>
      <c r="UXV105" s="3"/>
      <c r="UXW105" s="3"/>
      <c r="UXX105" s="3"/>
      <c r="UXY105" s="3"/>
      <c r="UXZ105" s="3"/>
      <c r="UYA105" s="3"/>
      <c r="UYB105" s="3"/>
      <c r="UYC105" s="3"/>
      <c r="UYD105" s="3"/>
      <c r="UYE105" s="3"/>
      <c r="UYF105" s="3"/>
      <c r="UYG105" s="3"/>
      <c r="UYH105" s="3"/>
      <c r="UYI105" s="3"/>
      <c r="UYJ105" s="3"/>
      <c r="UYK105" s="3"/>
      <c r="UYL105" s="3"/>
      <c r="UYM105" s="3"/>
      <c r="UYN105" s="3"/>
      <c r="UYO105" s="3"/>
      <c r="UYP105" s="3"/>
      <c r="UYQ105" s="3"/>
      <c r="UYR105" s="3"/>
      <c r="UYS105" s="3"/>
      <c r="UYT105" s="3"/>
      <c r="UYU105" s="3"/>
      <c r="UYV105" s="3"/>
      <c r="UYW105" s="3"/>
      <c r="UYX105" s="3"/>
      <c r="UYY105" s="3"/>
      <c r="UYZ105" s="3"/>
      <c r="UZA105" s="3"/>
      <c r="UZB105" s="3"/>
      <c r="UZC105" s="3"/>
      <c r="UZD105" s="3"/>
      <c r="UZE105" s="3"/>
      <c r="UZF105" s="3"/>
      <c r="UZG105" s="3"/>
      <c r="UZH105" s="3"/>
      <c r="UZI105" s="3"/>
      <c r="UZJ105" s="3"/>
      <c r="UZK105" s="3"/>
      <c r="UZL105" s="3"/>
      <c r="UZM105" s="3"/>
      <c r="UZN105" s="3"/>
      <c r="UZO105" s="3"/>
      <c r="UZP105" s="3"/>
      <c r="UZQ105" s="3"/>
      <c r="UZR105" s="3"/>
      <c r="UZS105" s="3"/>
      <c r="UZT105" s="3"/>
      <c r="UZU105" s="3"/>
      <c r="UZV105" s="3"/>
      <c r="UZW105" s="3"/>
      <c r="UZX105" s="3"/>
      <c r="UZY105" s="3"/>
      <c r="UZZ105" s="3"/>
      <c r="VAA105" s="3"/>
      <c r="VAB105" s="3"/>
      <c r="VAC105" s="3"/>
      <c r="VAD105" s="3"/>
      <c r="VAE105" s="3"/>
      <c r="VAF105" s="3"/>
      <c r="VAG105" s="3"/>
      <c r="VAH105" s="3"/>
      <c r="VAI105" s="3"/>
      <c r="VAJ105" s="3"/>
      <c r="VAK105" s="3"/>
      <c r="VAL105" s="3"/>
      <c r="VAM105" s="3"/>
      <c r="VAN105" s="3"/>
      <c r="VAO105" s="3"/>
      <c r="VAP105" s="3"/>
      <c r="VAQ105" s="3"/>
      <c r="VAR105" s="3"/>
      <c r="VAS105" s="3"/>
      <c r="VAT105" s="3"/>
      <c r="VAU105" s="3"/>
      <c r="VAV105" s="3"/>
      <c r="VAW105" s="3"/>
      <c r="VAX105" s="3"/>
      <c r="VAY105" s="3"/>
      <c r="VAZ105" s="3"/>
      <c r="VBA105" s="3"/>
      <c r="VBB105" s="3"/>
      <c r="VBC105" s="3"/>
      <c r="VBD105" s="3"/>
      <c r="VBE105" s="3"/>
      <c r="VBF105" s="3"/>
      <c r="VBG105" s="3"/>
      <c r="VBH105" s="3"/>
      <c r="VBI105" s="3"/>
      <c r="VBJ105" s="3"/>
      <c r="VBK105" s="3"/>
      <c r="VBL105" s="3"/>
      <c r="VBM105" s="3"/>
      <c r="VBN105" s="3"/>
      <c r="VBO105" s="3"/>
      <c r="VBP105" s="3"/>
      <c r="VBQ105" s="3"/>
      <c r="VBR105" s="3"/>
      <c r="VBS105" s="3"/>
      <c r="VBT105" s="3"/>
      <c r="VBU105" s="3"/>
      <c r="VBV105" s="3"/>
      <c r="VBW105" s="3"/>
      <c r="VBX105" s="3"/>
      <c r="VBY105" s="3"/>
      <c r="VBZ105" s="3"/>
      <c r="VCA105" s="3"/>
      <c r="VCB105" s="3"/>
      <c r="VCC105" s="3"/>
      <c r="VCD105" s="3"/>
      <c r="VCE105" s="3"/>
      <c r="VCF105" s="3"/>
      <c r="VCG105" s="3"/>
      <c r="VCH105" s="3"/>
      <c r="VCI105" s="3"/>
      <c r="VCJ105" s="3"/>
      <c r="VCK105" s="3"/>
      <c r="VCL105" s="3"/>
      <c r="VCM105" s="3"/>
      <c r="VCN105" s="3"/>
      <c r="VCO105" s="3"/>
      <c r="VCP105" s="3"/>
      <c r="VCQ105" s="3"/>
      <c r="VCR105" s="3"/>
      <c r="VCS105" s="3"/>
      <c r="VCT105" s="3"/>
      <c r="VCU105" s="3"/>
      <c r="VCV105" s="3"/>
      <c r="VCW105" s="3"/>
      <c r="VCX105" s="3"/>
      <c r="VCY105" s="3"/>
      <c r="VCZ105" s="3"/>
      <c r="VDA105" s="3"/>
      <c r="VDB105" s="3"/>
      <c r="VDC105" s="3"/>
      <c r="VDD105" s="3"/>
      <c r="VDE105" s="3"/>
      <c r="VDF105" s="3"/>
      <c r="VDG105" s="3"/>
      <c r="VDH105" s="3"/>
      <c r="VDI105" s="3"/>
      <c r="VDJ105" s="3"/>
      <c r="VDK105" s="3"/>
      <c r="VDL105" s="3"/>
      <c r="VDM105" s="3"/>
      <c r="VDN105" s="3"/>
      <c r="VDO105" s="3"/>
      <c r="VDP105" s="3"/>
      <c r="VDQ105" s="3"/>
      <c r="VDR105" s="3"/>
      <c r="VDS105" s="3"/>
      <c r="VDT105" s="3"/>
      <c r="VDU105" s="3"/>
      <c r="VDV105" s="3"/>
      <c r="VDW105" s="3"/>
      <c r="VDX105" s="3"/>
      <c r="VDY105" s="3"/>
      <c r="VDZ105" s="3"/>
      <c r="VEA105" s="3"/>
      <c r="VEB105" s="3"/>
      <c r="VEC105" s="3"/>
      <c r="VED105" s="3"/>
      <c r="VEE105" s="3"/>
      <c r="VEF105" s="3"/>
      <c r="VEG105" s="3"/>
      <c r="VEH105" s="3"/>
      <c r="VEI105" s="3"/>
      <c r="VEJ105" s="3"/>
      <c r="VEK105" s="3"/>
      <c r="VEL105" s="3"/>
      <c r="VEM105" s="3"/>
      <c r="VEN105" s="3"/>
      <c r="VEO105" s="3"/>
      <c r="VEP105" s="3"/>
      <c r="VEQ105" s="3"/>
      <c r="VER105" s="3"/>
      <c r="VES105" s="3"/>
      <c r="VET105" s="3"/>
      <c r="VEU105" s="3"/>
      <c r="VEV105" s="3"/>
      <c r="VEW105" s="3"/>
      <c r="VEX105" s="3"/>
      <c r="VEY105" s="3"/>
      <c r="VEZ105" s="3"/>
      <c r="VFA105" s="3"/>
      <c r="VFB105" s="3"/>
      <c r="VFC105" s="3"/>
      <c r="VFD105" s="3"/>
      <c r="VFE105" s="3"/>
      <c r="VFF105" s="3"/>
      <c r="VFG105" s="3"/>
      <c r="VFH105" s="3"/>
      <c r="VFI105" s="3"/>
      <c r="VFJ105" s="3"/>
      <c r="VFK105" s="3"/>
      <c r="VFL105" s="3"/>
      <c r="VFM105" s="3"/>
      <c r="VFN105" s="3"/>
      <c r="VFO105" s="3"/>
      <c r="VFP105" s="3"/>
      <c r="VFQ105" s="3"/>
      <c r="VFR105" s="3"/>
      <c r="VFS105" s="3"/>
      <c r="VFT105" s="3"/>
      <c r="VFU105" s="3"/>
      <c r="VFV105" s="3"/>
      <c r="VFW105" s="3"/>
      <c r="VFX105" s="3"/>
      <c r="VFY105" s="3"/>
      <c r="VFZ105" s="3"/>
      <c r="VGA105" s="3"/>
      <c r="VGB105" s="3"/>
      <c r="VGC105" s="3"/>
      <c r="VGD105" s="3"/>
      <c r="VGE105" s="3"/>
      <c r="VGF105" s="3"/>
      <c r="VGG105" s="3"/>
      <c r="VGH105" s="3"/>
      <c r="VGI105" s="3"/>
      <c r="VGJ105" s="3"/>
      <c r="VGK105" s="3"/>
      <c r="VGL105" s="3"/>
      <c r="VGM105" s="3"/>
      <c r="VGN105" s="3"/>
      <c r="VGO105" s="3"/>
      <c r="VGP105" s="3"/>
      <c r="VGQ105" s="3"/>
      <c r="VGR105" s="3"/>
      <c r="VGS105" s="3"/>
      <c r="VGT105" s="3"/>
      <c r="VGU105" s="3"/>
      <c r="VGV105" s="3"/>
      <c r="VGW105" s="3"/>
      <c r="VGX105" s="3"/>
      <c r="VGY105" s="3"/>
      <c r="VGZ105" s="3"/>
      <c r="VHA105" s="3"/>
      <c r="VHB105" s="3"/>
      <c r="VHC105" s="3"/>
      <c r="VHD105" s="3"/>
      <c r="VHE105" s="3"/>
      <c r="VHF105" s="3"/>
      <c r="VHG105" s="3"/>
      <c r="VHH105" s="3"/>
      <c r="VHI105" s="3"/>
      <c r="VHJ105" s="3"/>
      <c r="VHK105" s="3"/>
      <c r="VHL105" s="3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</row>
    <row r="106" spans="1:15485" s="1" customFormat="1" ht="14.25">
      <c r="B106" s="75"/>
      <c r="C106" s="238" t="s">
        <v>68</v>
      </c>
      <c r="D106" s="79"/>
      <c r="E106" s="75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125"/>
      <c r="AL106" s="173" t="s">
        <v>68</v>
      </c>
      <c r="AN106" s="126"/>
    </row>
    <row r="107" spans="1:15485" s="1" customFormat="1" ht="14.25">
      <c r="B107" s="75"/>
      <c r="C107" s="157" t="s">
        <v>81</v>
      </c>
      <c r="D107" s="79"/>
      <c r="E107" s="239" t="s">
        <v>70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3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1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2</v>
      </c>
      <c r="AH107" s="64">
        <v>0</v>
      </c>
      <c r="AI107" s="64">
        <v>0</v>
      </c>
      <c r="AJ107" s="64">
        <v>0</v>
      </c>
      <c r="AK107" s="125"/>
      <c r="AL107" s="175">
        <f t="shared" ref="AL107:AL111" si="75">SUM(F107:AJ107)</f>
        <v>6</v>
      </c>
      <c r="AN107" s="126"/>
    </row>
    <row r="108" spans="1:15485" s="1" customFormat="1" ht="14.25">
      <c r="B108" s="75"/>
      <c r="C108" s="157" t="s">
        <v>82</v>
      </c>
      <c r="D108" s="79"/>
      <c r="E108" s="239" t="s">
        <v>70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7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2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1</v>
      </c>
      <c r="AG108" s="64">
        <v>4</v>
      </c>
      <c r="AH108" s="64">
        <v>0</v>
      </c>
      <c r="AI108" s="64">
        <v>0</v>
      </c>
      <c r="AJ108" s="64">
        <v>0</v>
      </c>
      <c r="AK108" s="125"/>
      <c r="AL108" s="175">
        <f t="shared" si="75"/>
        <v>14</v>
      </c>
      <c r="AN108" s="126"/>
    </row>
    <row r="109" spans="1:15485" s="1" customFormat="1" ht="14.25">
      <c r="B109" s="75"/>
      <c r="C109" s="238" t="s">
        <v>72</v>
      </c>
      <c r="D109" s="79"/>
      <c r="E109" s="75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125"/>
      <c r="AL109" s="173" t="s">
        <v>72</v>
      </c>
      <c r="AN109" s="126"/>
    </row>
    <row r="110" spans="1:15485" s="1" customFormat="1" ht="14.25">
      <c r="B110" s="75"/>
      <c r="C110" s="157" t="s">
        <v>81</v>
      </c>
      <c r="D110" s="79"/>
      <c r="E110" s="239" t="s">
        <v>72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12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9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125"/>
      <c r="AL110" s="175">
        <f t="shared" si="75"/>
        <v>21</v>
      </c>
      <c r="AN110" s="126"/>
    </row>
    <row r="111" spans="1:15485" s="1" customFormat="1" ht="14.25">
      <c r="B111" s="75"/>
      <c r="C111" s="157" t="s">
        <v>82</v>
      </c>
      <c r="D111" s="79"/>
      <c r="E111" s="239" t="s">
        <v>72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11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9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12</v>
      </c>
      <c r="AH111" s="64">
        <v>0</v>
      </c>
      <c r="AI111" s="64">
        <v>0</v>
      </c>
      <c r="AJ111" s="64">
        <v>0</v>
      </c>
      <c r="AK111" s="125"/>
      <c r="AL111" s="175">
        <f t="shared" si="75"/>
        <v>32</v>
      </c>
      <c r="AN111" s="126"/>
    </row>
    <row r="112" spans="1:15485" s="1" customFormat="1">
      <c r="A112" s="3"/>
      <c r="B112" s="61"/>
      <c r="C112" s="40" t="s">
        <v>79</v>
      </c>
      <c r="D112" s="59"/>
      <c r="E112" s="59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111"/>
      <c r="AD112" s="60"/>
      <c r="AE112" s="60"/>
      <c r="AF112" s="60"/>
      <c r="AG112" s="60"/>
      <c r="AH112" s="111"/>
      <c r="AI112" s="111"/>
      <c r="AJ112" s="111"/>
      <c r="AK112" s="115"/>
      <c r="AL112" s="223" t="s">
        <v>78</v>
      </c>
      <c r="AM112" s="3"/>
      <c r="AN112" s="3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  <c r="BCX112" s="3"/>
      <c r="BCY112" s="3"/>
      <c r="BCZ112" s="3"/>
      <c r="BDA112" s="3"/>
      <c r="BDB112" s="3"/>
      <c r="BDC112" s="3"/>
      <c r="BDD112" s="3"/>
      <c r="BDE112" s="3"/>
      <c r="BDF112" s="3"/>
      <c r="BDG112" s="3"/>
      <c r="BDH112" s="3"/>
      <c r="BDI112" s="3"/>
      <c r="BDJ112" s="3"/>
      <c r="BDK112" s="3"/>
      <c r="BDL112" s="3"/>
      <c r="BDM112" s="3"/>
      <c r="BDN112" s="3"/>
      <c r="BDO112" s="3"/>
      <c r="BDP112" s="3"/>
      <c r="BDQ112" s="3"/>
      <c r="BDR112" s="3"/>
      <c r="BDS112" s="3"/>
      <c r="BDT112" s="3"/>
      <c r="BDU112" s="3"/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3"/>
      <c r="BGV112" s="3"/>
      <c r="BGW112" s="3"/>
      <c r="BGX112" s="3"/>
      <c r="BGY112" s="3"/>
      <c r="BGZ112" s="3"/>
      <c r="BHA112" s="3"/>
      <c r="BHB112" s="3"/>
      <c r="BHC112" s="3"/>
      <c r="BHD112" s="3"/>
      <c r="BHE112" s="3"/>
      <c r="BHF112" s="3"/>
      <c r="BHG112" s="3"/>
      <c r="BHH112" s="3"/>
      <c r="BHI112" s="3"/>
      <c r="BHJ112" s="3"/>
      <c r="BHK112" s="3"/>
      <c r="BHL112" s="3"/>
      <c r="BHM112" s="3"/>
      <c r="BHN112" s="3"/>
      <c r="BHO112" s="3"/>
      <c r="BHP112" s="3"/>
      <c r="BHQ112" s="3"/>
      <c r="BHR112" s="3"/>
      <c r="BHS112" s="3"/>
      <c r="BHT112" s="3"/>
      <c r="BHU112" s="3"/>
      <c r="BHV112" s="3"/>
      <c r="BHW112" s="3"/>
      <c r="BHX112" s="3"/>
      <c r="BHY112" s="3"/>
      <c r="BHZ112" s="3"/>
      <c r="BIA112" s="3"/>
      <c r="BIB112" s="3"/>
      <c r="BIC112" s="3"/>
      <c r="BID112" s="3"/>
      <c r="BIE112" s="3"/>
      <c r="BIF112" s="3"/>
      <c r="BIG112" s="3"/>
      <c r="BIH112" s="3"/>
      <c r="BII112" s="3"/>
      <c r="BIJ112" s="3"/>
      <c r="BIK112" s="3"/>
      <c r="BIL112" s="3"/>
      <c r="BIM112" s="3"/>
      <c r="BIN112" s="3"/>
      <c r="BIO112" s="3"/>
      <c r="BIP112" s="3"/>
      <c r="BIQ112" s="3"/>
      <c r="BIR112" s="3"/>
      <c r="BIS112" s="3"/>
      <c r="BIT112" s="3"/>
      <c r="BIU112" s="3"/>
      <c r="BIV112" s="3"/>
      <c r="BIW112" s="3"/>
      <c r="BIX112" s="3"/>
      <c r="BIY112" s="3"/>
      <c r="BIZ112" s="3"/>
      <c r="BJA112" s="3"/>
      <c r="BJB112" s="3"/>
      <c r="BJC112" s="3"/>
      <c r="BJD112" s="3"/>
      <c r="BJE112" s="3"/>
      <c r="BJF112" s="3"/>
      <c r="BJG112" s="3"/>
      <c r="BJH112" s="3"/>
      <c r="BJI112" s="3"/>
      <c r="BJJ112" s="3"/>
      <c r="BJK112" s="3"/>
      <c r="BJL112" s="3"/>
      <c r="BJM112" s="3"/>
      <c r="BJN112" s="3"/>
      <c r="BJO112" s="3"/>
      <c r="BJP112" s="3"/>
      <c r="BJQ112" s="3"/>
      <c r="BJR112" s="3"/>
      <c r="BJS112" s="3"/>
      <c r="BJT112" s="3"/>
      <c r="BJU112" s="3"/>
      <c r="BJV112" s="3"/>
      <c r="BJW112" s="3"/>
      <c r="BJX112" s="3"/>
      <c r="BJY112" s="3"/>
      <c r="BJZ112" s="3"/>
      <c r="BKA112" s="3"/>
      <c r="BKB112" s="3"/>
      <c r="BKC112" s="3"/>
      <c r="BKD112" s="3"/>
      <c r="BKE112" s="3"/>
      <c r="BKF112" s="3"/>
      <c r="BKG112" s="3"/>
      <c r="BKH112" s="3"/>
      <c r="BKI112" s="3"/>
      <c r="BKJ112" s="3"/>
      <c r="BKK112" s="3"/>
      <c r="BKL112" s="3"/>
      <c r="BKM112" s="3"/>
      <c r="BKN112" s="3"/>
      <c r="BKO112" s="3"/>
      <c r="BKP112" s="3"/>
      <c r="BKQ112" s="3"/>
      <c r="BKR112" s="3"/>
      <c r="BKS112" s="3"/>
      <c r="BKT112" s="3"/>
      <c r="BKU112" s="3"/>
      <c r="BKV112" s="3"/>
      <c r="BKW112" s="3"/>
      <c r="BKX112" s="3"/>
      <c r="BKY112" s="3"/>
      <c r="BKZ112" s="3"/>
      <c r="BLA112" s="3"/>
      <c r="BLB112" s="3"/>
      <c r="BLC112" s="3"/>
      <c r="BLD112" s="3"/>
      <c r="BLE112" s="3"/>
      <c r="BLF112" s="3"/>
      <c r="BLG112" s="3"/>
      <c r="BLH112" s="3"/>
      <c r="BLI112" s="3"/>
      <c r="BLJ112" s="3"/>
      <c r="BLK112" s="3"/>
      <c r="BLL112" s="3"/>
      <c r="BLM112" s="3"/>
      <c r="BLN112" s="3"/>
      <c r="BLO112" s="3"/>
      <c r="BLP112" s="3"/>
      <c r="BLQ112" s="3"/>
      <c r="BLR112" s="3"/>
      <c r="BLS112" s="3"/>
      <c r="BLT112" s="3"/>
      <c r="BLU112" s="3"/>
      <c r="BLV112" s="3"/>
      <c r="BLW112" s="3"/>
      <c r="BLX112" s="3"/>
      <c r="BLY112" s="3"/>
      <c r="BLZ112" s="3"/>
      <c r="BMA112" s="3"/>
      <c r="BMB112" s="3"/>
      <c r="BMC112" s="3"/>
      <c r="BMD112" s="3"/>
      <c r="BME112" s="3"/>
      <c r="BMF112" s="3"/>
      <c r="BMG112" s="3"/>
      <c r="BMH112" s="3"/>
      <c r="BMI112" s="3"/>
      <c r="BMJ112" s="3"/>
      <c r="BMK112" s="3"/>
      <c r="BML112" s="3"/>
      <c r="BMM112" s="3"/>
      <c r="BMN112" s="3"/>
      <c r="BMO112" s="3"/>
      <c r="BMP112" s="3"/>
      <c r="BMQ112" s="3"/>
      <c r="BMR112" s="3"/>
      <c r="BMS112" s="3"/>
      <c r="BMT112" s="3"/>
      <c r="BMU112" s="3"/>
      <c r="BMV112" s="3"/>
      <c r="BMW112" s="3"/>
      <c r="BMX112" s="3"/>
      <c r="BMY112" s="3"/>
      <c r="BMZ112" s="3"/>
      <c r="BNA112" s="3"/>
      <c r="BNB112" s="3"/>
      <c r="BNC112" s="3"/>
      <c r="BND112" s="3"/>
      <c r="BNE112" s="3"/>
      <c r="BNF112" s="3"/>
      <c r="BNG112" s="3"/>
      <c r="BNH112" s="3"/>
      <c r="BNI112" s="3"/>
      <c r="BNJ112" s="3"/>
      <c r="BNK112" s="3"/>
      <c r="BNL112" s="3"/>
      <c r="BNM112" s="3"/>
      <c r="BNN112" s="3"/>
      <c r="BNO112" s="3"/>
      <c r="BNP112" s="3"/>
      <c r="BNQ112" s="3"/>
      <c r="BNR112" s="3"/>
      <c r="BNS112" s="3"/>
      <c r="BNT112" s="3"/>
      <c r="BNU112" s="3"/>
      <c r="BNV112" s="3"/>
      <c r="BNW112" s="3"/>
      <c r="BNX112" s="3"/>
      <c r="BNY112" s="3"/>
      <c r="BNZ112" s="3"/>
      <c r="BOA112" s="3"/>
      <c r="BOB112" s="3"/>
      <c r="BOC112" s="3"/>
      <c r="BOD112" s="3"/>
      <c r="BOE112" s="3"/>
      <c r="BOF112" s="3"/>
      <c r="BOG112" s="3"/>
      <c r="BOH112" s="3"/>
      <c r="BOI112" s="3"/>
      <c r="BOJ112" s="3"/>
      <c r="BOK112" s="3"/>
      <c r="BOL112" s="3"/>
      <c r="BOM112" s="3"/>
      <c r="BON112" s="3"/>
      <c r="BOO112" s="3"/>
      <c r="BOP112" s="3"/>
      <c r="BOQ112" s="3"/>
      <c r="BOR112" s="3"/>
      <c r="BOS112" s="3"/>
      <c r="BOT112" s="3"/>
      <c r="BOU112" s="3"/>
      <c r="BOV112" s="3"/>
      <c r="BOW112" s="3"/>
      <c r="BOX112" s="3"/>
      <c r="BOY112" s="3"/>
      <c r="BOZ112" s="3"/>
      <c r="BPA112" s="3"/>
      <c r="BPB112" s="3"/>
      <c r="BPC112" s="3"/>
      <c r="BPD112" s="3"/>
      <c r="BPE112" s="3"/>
      <c r="BPF112" s="3"/>
      <c r="BPG112" s="3"/>
      <c r="BPH112" s="3"/>
      <c r="BPI112" s="3"/>
      <c r="BPJ112" s="3"/>
      <c r="BPK112" s="3"/>
      <c r="BPL112" s="3"/>
      <c r="BPM112" s="3"/>
      <c r="BPN112" s="3"/>
      <c r="BPO112" s="3"/>
      <c r="BPP112" s="3"/>
      <c r="BPQ112" s="3"/>
      <c r="BPR112" s="3"/>
      <c r="BPS112" s="3"/>
      <c r="BPT112" s="3"/>
      <c r="BPU112" s="3"/>
      <c r="BPV112" s="3"/>
      <c r="BPW112" s="3"/>
      <c r="BPX112" s="3"/>
      <c r="BPY112" s="3"/>
      <c r="BPZ112" s="3"/>
      <c r="BQA112" s="3"/>
      <c r="BQB112" s="3"/>
      <c r="BQC112" s="3"/>
      <c r="BQD112" s="3"/>
      <c r="BQE112" s="3"/>
      <c r="BQF112" s="3"/>
      <c r="BQG112" s="3"/>
      <c r="BQH112" s="3"/>
      <c r="BQI112" s="3"/>
      <c r="BQJ112" s="3"/>
      <c r="BQK112" s="3"/>
      <c r="BQL112" s="3"/>
      <c r="BQM112" s="3"/>
      <c r="BQN112" s="3"/>
      <c r="BQO112" s="3"/>
      <c r="BQP112" s="3"/>
      <c r="BQQ112" s="3"/>
      <c r="BQR112" s="3"/>
      <c r="BQS112" s="3"/>
      <c r="BQT112" s="3"/>
      <c r="BQU112" s="3"/>
      <c r="BQV112" s="3"/>
      <c r="BQW112" s="3"/>
      <c r="BQX112" s="3"/>
      <c r="BQY112" s="3"/>
      <c r="BQZ112" s="3"/>
      <c r="BRA112" s="3"/>
      <c r="BRB112" s="3"/>
      <c r="BRC112" s="3"/>
      <c r="BRD112" s="3"/>
      <c r="BRE112" s="3"/>
      <c r="BRF112" s="3"/>
      <c r="BRG112" s="3"/>
      <c r="BRH112" s="3"/>
      <c r="BRI112" s="3"/>
      <c r="BRJ112" s="3"/>
      <c r="BRK112" s="3"/>
      <c r="BRL112" s="3"/>
      <c r="BRM112" s="3"/>
      <c r="BRN112" s="3"/>
      <c r="BRO112" s="3"/>
      <c r="BRP112" s="3"/>
      <c r="BRQ112" s="3"/>
      <c r="BRR112" s="3"/>
      <c r="BRS112" s="3"/>
      <c r="BRT112" s="3"/>
      <c r="BRU112" s="3"/>
      <c r="BRV112" s="3"/>
      <c r="BRW112" s="3"/>
      <c r="BRX112" s="3"/>
      <c r="BRY112" s="3"/>
      <c r="BRZ112" s="3"/>
      <c r="BSA112" s="3"/>
      <c r="BSB112" s="3"/>
      <c r="BSC112" s="3"/>
      <c r="BSD112" s="3"/>
      <c r="BSE112" s="3"/>
      <c r="BSF112" s="3"/>
      <c r="BSG112" s="3"/>
      <c r="BSH112" s="3"/>
      <c r="BSI112" s="3"/>
      <c r="BSJ112" s="3"/>
      <c r="BSK112" s="3"/>
      <c r="BSL112" s="3"/>
      <c r="BSM112" s="3"/>
      <c r="BSN112" s="3"/>
      <c r="BSO112" s="3"/>
      <c r="BSP112" s="3"/>
      <c r="BSQ112" s="3"/>
      <c r="BSR112" s="3"/>
      <c r="BSS112" s="3"/>
      <c r="BST112" s="3"/>
      <c r="BSU112" s="3"/>
      <c r="BSV112" s="3"/>
      <c r="BSW112" s="3"/>
      <c r="BSX112" s="3"/>
      <c r="BSY112" s="3"/>
      <c r="BSZ112" s="3"/>
      <c r="BTA112" s="3"/>
      <c r="BTB112" s="3"/>
      <c r="BTC112" s="3"/>
      <c r="BTD112" s="3"/>
      <c r="BTE112" s="3"/>
      <c r="BTF112" s="3"/>
      <c r="BTG112" s="3"/>
      <c r="BTH112" s="3"/>
      <c r="BTI112" s="3"/>
      <c r="BTJ112" s="3"/>
      <c r="BTK112" s="3"/>
      <c r="BTL112" s="3"/>
      <c r="BTM112" s="3"/>
      <c r="BTN112" s="3"/>
      <c r="BTO112" s="3"/>
      <c r="BTP112" s="3"/>
      <c r="BTQ112" s="3"/>
      <c r="BTR112" s="3"/>
      <c r="BTS112" s="3"/>
      <c r="BTT112" s="3"/>
      <c r="BTU112" s="3"/>
      <c r="BTV112" s="3"/>
      <c r="BTW112" s="3"/>
      <c r="BTX112" s="3"/>
      <c r="BTY112" s="3"/>
      <c r="BTZ112" s="3"/>
      <c r="BUA112" s="3"/>
      <c r="BUB112" s="3"/>
      <c r="BUC112" s="3"/>
      <c r="BUD112" s="3"/>
      <c r="BUE112" s="3"/>
      <c r="BUF112" s="3"/>
      <c r="BUG112" s="3"/>
      <c r="BUH112" s="3"/>
      <c r="BUI112" s="3"/>
      <c r="BUJ112" s="3"/>
      <c r="BUK112" s="3"/>
      <c r="BUL112" s="3"/>
      <c r="BUM112" s="3"/>
      <c r="BUN112" s="3"/>
      <c r="BUO112" s="3"/>
      <c r="BUP112" s="3"/>
      <c r="BUQ112" s="3"/>
      <c r="BUR112" s="3"/>
      <c r="BUS112" s="3"/>
      <c r="BUT112" s="3"/>
      <c r="BUU112" s="3"/>
      <c r="BUV112" s="3"/>
      <c r="BUW112" s="3"/>
      <c r="BUX112" s="3"/>
      <c r="BUY112" s="3"/>
      <c r="BUZ112" s="3"/>
      <c r="BVA112" s="3"/>
      <c r="BVB112" s="3"/>
      <c r="BVC112" s="3"/>
      <c r="BVD112" s="3"/>
      <c r="BVE112" s="3"/>
      <c r="BVF112" s="3"/>
      <c r="BVG112" s="3"/>
      <c r="BVH112" s="3"/>
      <c r="BVI112" s="3"/>
      <c r="BVJ112" s="3"/>
      <c r="BVK112" s="3"/>
      <c r="BVL112" s="3"/>
      <c r="BVM112" s="3"/>
      <c r="BVN112" s="3"/>
      <c r="BVO112" s="3"/>
      <c r="BVP112" s="3"/>
      <c r="BVQ112" s="3"/>
      <c r="BVR112" s="3"/>
      <c r="BVS112" s="3"/>
      <c r="BVT112" s="3"/>
      <c r="BVU112" s="3"/>
      <c r="BVV112" s="3"/>
      <c r="BVW112" s="3"/>
      <c r="BVX112" s="3"/>
      <c r="BVY112" s="3"/>
      <c r="BVZ112" s="3"/>
      <c r="BWA112" s="3"/>
      <c r="BWB112" s="3"/>
      <c r="BWC112" s="3"/>
      <c r="BWD112" s="3"/>
      <c r="BWE112" s="3"/>
      <c r="BWF112" s="3"/>
      <c r="BWG112" s="3"/>
      <c r="BWH112" s="3"/>
      <c r="BWI112" s="3"/>
      <c r="BWJ112" s="3"/>
      <c r="BWK112" s="3"/>
      <c r="BWL112" s="3"/>
      <c r="BWM112" s="3"/>
      <c r="BWN112" s="3"/>
      <c r="BWO112" s="3"/>
      <c r="BWP112" s="3"/>
      <c r="BWQ112" s="3"/>
      <c r="BWR112" s="3"/>
      <c r="BWS112" s="3"/>
      <c r="BWT112" s="3"/>
      <c r="BWU112" s="3"/>
      <c r="BWV112" s="3"/>
      <c r="BWW112" s="3"/>
      <c r="BWX112" s="3"/>
      <c r="BWY112" s="3"/>
      <c r="BWZ112" s="3"/>
      <c r="BXA112" s="3"/>
      <c r="BXB112" s="3"/>
      <c r="BXC112" s="3"/>
      <c r="BXD112" s="3"/>
      <c r="BXE112" s="3"/>
      <c r="BXF112" s="3"/>
      <c r="BXG112" s="3"/>
      <c r="BXH112" s="3"/>
      <c r="BXI112" s="3"/>
      <c r="BXJ112" s="3"/>
      <c r="BXK112" s="3"/>
      <c r="BXL112" s="3"/>
      <c r="BXM112" s="3"/>
      <c r="BXN112" s="3"/>
      <c r="BXO112" s="3"/>
      <c r="BXP112" s="3"/>
      <c r="BXQ112" s="3"/>
      <c r="BXR112" s="3"/>
      <c r="BXS112" s="3"/>
      <c r="BXT112" s="3"/>
      <c r="BXU112" s="3"/>
      <c r="BXV112" s="3"/>
      <c r="BXW112" s="3"/>
      <c r="BXX112" s="3"/>
      <c r="BXY112" s="3"/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3"/>
      <c r="CAG112" s="3"/>
      <c r="CAH112" s="3"/>
      <c r="CAI112" s="3"/>
      <c r="CAJ112" s="3"/>
      <c r="CAK112" s="3"/>
      <c r="CAL112" s="3"/>
      <c r="CAM112" s="3"/>
      <c r="CAN112" s="3"/>
      <c r="CAO112" s="3"/>
      <c r="CAP112" s="3"/>
      <c r="CAQ112" s="3"/>
      <c r="CAR112" s="3"/>
      <c r="CAS112" s="3"/>
      <c r="CAT112" s="3"/>
      <c r="CAU112" s="3"/>
      <c r="CAV112" s="3"/>
      <c r="CAW112" s="3"/>
      <c r="CAX112" s="3"/>
      <c r="CAY112" s="3"/>
      <c r="CAZ112" s="3"/>
      <c r="CBA112" s="3"/>
      <c r="CBB112" s="3"/>
      <c r="CBC112" s="3"/>
      <c r="CBD112" s="3"/>
      <c r="CBE112" s="3"/>
      <c r="CBF112" s="3"/>
      <c r="CBG112" s="3"/>
      <c r="CBH112" s="3"/>
      <c r="CBI112" s="3"/>
      <c r="CBJ112" s="3"/>
      <c r="CBK112" s="3"/>
      <c r="CBL112" s="3"/>
      <c r="CBM112" s="3"/>
      <c r="CBN112" s="3"/>
      <c r="CBO112" s="3"/>
      <c r="CBP112" s="3"/>
      <c r="CBQ112" s="3"/>
      <c r="CBR112" s="3"/>
      <c r="CBS112" s="3"/>
      <c r="CBT112" s="3"/>
      <c r="CBU112" s="3"/>
      <c r="CBV112" s="3"/>
      <c r="CBW112" s="3"/>
      <c r="CBX112" s="3"/>
      <c r="CBY112" s="3"/>
      <c r="CBZ112" s="3"/>
      <c r="CCA112" s="3"/>
      <c r="CCB112" s="3"/>
      <c r="CCC112" s="3"/>
      <c r="CCD112" s="3"/>
      <c r="CCE112" s="3"/>
      <c r="CCF112" s="3"/>
      <c r="CCG112" s="3"/>
      <c r="CCH112" s="3"/>
      <c r="CCI112" s="3"/>
      <c r="CCJ112" s="3"/>
      <c r="CCK112" s="3"/>
      <c r="CCL112" s="3"/>
      <c r="CCM112" s="3"/>
      <c r="CCN112" s="3"/>
      <c r="CCO112" s="3"/>
      <c r="CCP112" s="3"/>
      <c r="CCQ112" s="3"/>
      <c r="CCR112" s="3"/>
      <c r="CCS112" s="3"/>
      <c r="CCT112" s="3"/>
      <c r="CCU112" s="3"/>
      <c r="CCV112" s="3"/>
      <c r="CCW112" s="3"/>
      <c r="CCX112" s="3"/>
      <c r="CCY112" s="3"/>
      <c r="CCZ112" s="3"/>
      <c r="CDA112" s="3"/>
      <c r="CDB112" s="3"/>
      <c r="CDC112" s="3"/>
      <c r="CDD112" s="3"/>
      <c r="CDE112" s="3"/>
      <c r="CDF112" s="3"/>
      <c r="CDG112" s="3"/>
      <c r="CDH112" s="3"/>
      <c r="CDI112" s="3"/>
      <c r="CDJ112" s="3"/>
      <c r="CDK112" s="3"/>
      <c r="CDL112" s="3"/>
      <c r="CDM112" s="3"/>
      <c r="CDN112" s="3"/>
      <c r="CDO112" s="3"/>
      <c r="CDP112" s="3"/>
      <c r="CDQ112" s="3"/>
      <c r="CDR112" s="3"/>
      <c r="CDS112" s="3"/>
      <c r="CDT112" s="3"/>
      <c r="CDU112" s="3"/>
      <c r="CDV112" s="3"/>
      <c r="CDW112" s="3"/>
      <c r="CDX112" s="3"/>
      <c r="CDY112" s="3"/>
      <c r="CDZ112" s="3"/>
      <c r="CEA112" s="3"/>
      <c r="CEB112" s="3"/>
      <c r="CEC112" s="3"/>
      <c r="CED112" s="3"/>
      <c r="CEE112" s="3"/>
      <c r="CEF112" s="3"/>
      <c r="CEG112" s="3"/>
      <c r="CEH112" s="3"/>
      <c r="CEI112" s="3"/>
      <c r="CEJ112" s="3"/>
      <c r="CEK112" s="3"/>
      <c r="CEL112" s="3"/>
      <c r="CEM112" s="3"/>
      <c r="CEN112" s="3"/>
      <c r="CEO112" s="3"/>
      <c r="CEP112" s="3"/>
      <c r="CEQ112" s="3"/>
      <c r="CER112" s="3"/>
      <c r="CES112" s="3"/>
      <c r="CET112" s="3"/>
      <c r="CEU112" s="3"/>
      <c r="CEV112" s="3"/>
      <c r="CEW112" s="3"/>
      <c r="CEX112" s="3"/>
      <c r="CEY112" s="3"/>
      <c r="CEZ112" s="3"/>
      <c r="CFA112" s="3"/>
      <c r="CFB112" s="3"/>
      <c r="CFC112" s="3"/>
      <c r="CFD112" s="3"/>
      <c r="CFE112" s="3"/>
      <c r="CFF112" s="3"/>
      <c r="CFG112" s="3"/>
      <c r="CFH112" s="3"/>
      <c r="CFI112" s="3"/>
      <c r="CFJ112" s="3"/>
      <c r="CFK112" s="3"/>
      <c r="CFL112" s="3"/>
      <c r="CFM112" s="3"/>
      <c r="CFN112" s="3"/>
      <c r="CFO112" s="3"/>
      <c r="CFP112" s="3"/>
      <c r="CFQ112" s="3"/>
      <c r="CFR112" s="3"/>
      <c r="CFS112" s="3"/>
      <c r="CFT112" s="3"/>
      <c r="CFU112" s="3"/>
      <c r="CFV112" s="3"/>
      <c r="CFW112" s="3"/>
      <c r="CFX112" s="3"/>
      <c r="CFY112" s="3"/>
      <c r="CFZ112" s="3"/>
      <c r="CGA112" s="3"/>
      <c r="CGB112" s="3"/>
      <c r="CGC112" s="3"/>
      <c r="CGD112" s="3"/>
      <c r="CGE112" s="3"/>
      <c r="CGF112" s="3"/>
      <c r="CGG112" s="3"/>
      <c r="CGH112" s="3"/>
      <c r="CGI112" s="3"/>
      <c r="CGJ112" s="3"/>
      <c r="CGK112" s="3"/>
      <c r="CGL112" s="3"/>
      <c r="CGM112" s="3"/>
      <c r="CGN112" s="3"/>
      <c r="CGO112" s="3"/>
      <c r="CGP112" s="3"/>
      <c r="CGQ112" s="3"/>
      <c r="CGR112" s="3"/>
      <c r="CGS112" s="3"/>
      <c r="CGT112" s="3"/>
      <c r="CGU112" s="3"/>
      <c r="CGV112" s="3"/>
      <c r="CGW112" s="3"/>
      <c r="CGX112" s="3"/>
      <c r="CGY112" s="3"/>
      <c r="CGZ112" s="3"/>
      <c r="CHA112" s="3"/>
      <c r="CHB112" s="3"/>
      <c r="CHC112" s="3"/>
      <c r="CHD112" s="3"/>
      <c r="CHE112" s="3"/>
      <c r="CHF112" s="3"/>
      <c r="CHG112" s="3"/>
      <c r="CHH112" s="3"/>
      <c r="CHI112" s="3"/>
      <c r="CHJ112" s="3"/>
      <c r="CHK112" s="3"/>
      <c r="CHL112" s="3"/>
      <c r="CHM112" s="3"/>
      <c r="CHN112" s="3"/>
      <c r="CHO112" s="3"/>
      <c r="CHP112" s="3"/>
      <c r="CHQ112" s="3"/>
      <c r="CHR112" s="3"/>
      <c r="CHS112" s="3"/>
      <c r="CHT112" s="3"/>
      <c r="CHU112" s="3"/>
      <c r="CHV112" s="3"/>
      <c r="CHW112" s="3"/>
      <c r="CHX112" s="3"/>
      <c r="CHY112" s="3"/>
      <c r="CHZ112" s="3"/>
      <c r="CIA112" s="3"/>
      <c r="CIB112" s="3"/>
      <c r="CIC112" s="3"/>
      <c r="CID112" s="3"/>
      <c r="CIE112" s="3"/>
      <c r="CIF112" s="3"/>
      <c r="CIG112" s="3"/>
      <c r="CIH112" s="3"/>
      <c r="CII112" s="3"/>
      <c r="CIJ112" s="3"/>
      <c r="CIK112" s="3"/>
      <c r="CIL112" s="3"/>
      <c r="CIM112" s="3"/>
      <c r="CIN112" s="3"/>
      <c r="CIO112" s="3"/>
      <c r="CIP112" s="3"/>
      <c r="CIQ112" s="3"/>
      <c r="CIR112" s="3"/>
      <c r="CIS112" s="3"/>
      <c r="CIT112" s="3"/>
      <c r="CIU112" s="3"/>
      <c r="CIV112" s="3"/>
      <c r="CIW112" s="3"/>
      <c r="CIX112" s="3"/>
      <c r="CIY112" s="3"/>
      <c r="CIZ112" s="3"/>
      <c r="CJA112" s="3"/>
      <c r="CJB112" s="3"/>
      <c r="CJC112" s="3"/>
      <c r="CJD112" s="3"/>
      <c r="CJE112" s="3"/>
      <c r="CJF112" s="3"/>
      <c r="CJG112" s="3"/>
      <c r="CJH112" s="3"/>
      <c r="CJI112" s="3"/>
      <c r="CJJ112" s="3"/>
      <c r="CJK112" s="3"/>
      <c r="CJL112" s="3"/>
      <c r="CJM112" s="3"/>
      <c r="CJN112" s="3"/>
      <c r="CJO112" s="3"/>
      <c r="CJP112" s="3"/>
      <c r="CJQ112" s="3"/>
      <c r="CJR112" s="3"/>
      <c r="CJS112" s="3"/>
      <c r="CJT112" s="3"/>
      <c r="CJU112" s="3"/>
      <c r="CJV112" s="3"/>
      <c r="CJW112" s="3"/>
      <c r="CJX112" s="3"/>
      <c r="CJY112" s="3"/>
      <c r="CJZ112" s="3"/>
      <c r="CKA112" s="3"/>
      <c r="CKB112" s="3"/>
      <c r="CKC112" s="3"/>
      <c r="CKD112" s="3"/>
      <c r="CKE112" s="3"/>
      <c r="CKF112" s="3"/>
      <c r="CKG112" s="3"/>
      <c r="CKH112" s="3"/>
      <c r="CKI112" s="3"/>
      <c r="CKJ112" s="3"/>
      <c r="CKK112" s="3"/>
      <c r="CKL112" s="3"/>
      <c r="CKM112" s="3"/>
      <c r="CKN112" s="3"/>
      <c r="CKO112" s="3"/>
      <c r="CKP112" s="3"/>
      <c r="CKQ112" s="3"/>
      <c r="CKR112" s="3"/>
      <c r="CKS112" s="3"/>
      <c r="CKT112" s="3"/>
      <c r="CKU112" s="3"/>
      <c r="CKV112" s="3"/>
      <c r="CKW112" s="3"/>
      <c r="CKX112" s="3"/>
      <c r="CKY112" s="3"/>
      <c r="CKZ112" s="3"/>
      <c r="CLA112" s="3"/>
      <c r="CLB112" s="3"/>
      <c r="CLC112" s="3"/>
      <c r="CLD112" s="3"/>
      <c r="CLE112" s="3"/>
      <c r="CLF112" s="3"/>
      <c r="CLG112" s="3"/>
      <c r="CLH112" s="3"/>
      <c r="CLI112" s="3"/>
      <c r="CLJ112" s="3"/>
      <c r="CLK112" s="3"/>
      <c r="CLL112" s="3"/>
      <c r="CLM112" s="3"/>
      <c r="CLN112" s="3"/>
      <c r="CLO112" s="3"/>
      <c r="CLP112" s="3"/>
      <c r="CLQ112" s="3"/>
      <c r="CLR112" s="3"/>
      <c r="CLS112" s="3"/>
      <c r="CLT112" s="3"/>
      <c r="CLU112" s="3"/>
      <c r="CLV112" s="3"/>
      <c r="CLW112" s="3"/>
      <c r="CLX112" s="3"/>
      <c r="CLY112" s="3"/>
      <c r="CLZ112" s="3"/>
      <c r="CMA112" s="3"/>
      <c r="CMB112" s="3"/>
      <c r="CMC112" s="3"/>
      <c r="CMD112" s="3"/>
      <c r="CME112" s="3"/>
      <c r="CMF112" s="3"/>
      <c r="CMG112" s="3"/>
      <c r="CMH112" s="3"/>
      <c r="CMI112" s="3"/>
      <c r="CMJ112" s="3"/>
      <c r="CMK112" s="3"/>
      <c r="CML112" s="3"/>
      <c r="CMM112" s="3"/>
      <c r="CMN112" s="3"/>
      <c r="CMO112" s="3"/>
      <c r="CMP112" s="3"/>
      <c r="CMQ112" s="3"/>
      <c r="CMR112" s="3"/>
      <c r="CMS112" s="3"/>
      <c r="CMT112" s="3"/>
      <c r="CMU112" s="3"/>
      <c r="CMV112" s="3"/>
      <c r="CMW112" s="3"/>
      <c r="CMX112" s="3"/>
      <c r="CMY112" s="3"/>
      <c r="CMZ112" s="3"/>
      <c r="CNA112" s="3"/>
      <c r="CNB112" s="3"/>
      <c r="CNC112" s="3"/>
      <c r="CND112" s="3"/>
      <c r="CNE112" s="3"/>
      <c r="CNF112" s="3"/>
      <c r="CNG112" s="3"/>
      <c r="CNH112" s="3"/>
      <c r="CNI112" s="3"/>
      <c r="CNJ112" s="3"/>
      <c r="CNK112" s="3"/>
      <c r="CNL112" s="3"/>
      <c r="CNM112" s="3"/>
      <c r="CNN112" s="3"/>
      <c r="CNO112" s="3"/>
      <c r="CNP112" s="3"/>
      <c r="CNQ112" s="3"/>
      <c r="CNR112" s="3"/>
      <c r="CNS112" s="3"/>
      <c r="CNT112" s="3"/>
      <c r="CNU112" s="3"/>
      <c r="CNV112" s="3"/>
      <c r="CNW112" s="3"/>
      <c r="CNX112" s="3"/>
      <c r="CNY112" s="3"/>
      <c r="CNZ112" s="3"/>
      <c r="COA112" s="3"/>
      <c r="COB112" s="3"/>
      <c r="COC112" s="3"/>
      <c r="COD112" s="3"/>
      <c r="COE112" s="3"/>
      <c r="COF112" s="3"/>
      <c r="COG112" s="3"/>
      <c r="COH112" s="3"/>
      <c r="COI112" s="3"/>
      <c r="COJ112" s="3"/>
      <c r="COK112" s="3"/>
      <c r="COL112" s="3"/>
      <c r="COM112" s="3"/>
      <c r="CON112" s="3"/>
      <c r="COO112" s="3"/>
      <c r="COP112" s="3"/>
      <c r="COQ112" s="3"/>
      <c r="COR112" s="3"/>
      <c r="COS112" s="3"/>
      <c r="COT112" s="3"/>
      <c r="COU112" s="3"/>
      <c r="COV112" s="3"/>
      <c r="COW112" s="3"/>
      <c r="COX112" s="3"/>
      <c r="COY112" s="3"/>
      <c r="COZ112" s="3"/>
      <c r="CPA112" s="3"/>
      <c r="CPB112" s="3"/>
      <c r="CPC112" s="3"/>
      <c r="CPD112" s="3"/>
      <c r="CPE112" s="3"/>
      <c r="CPF112" s="3"/>
      <c r="CPG112" s="3"/>
      <c r="CPH112" s="3"/>
      <c r="CPI112" s="3"/>
      <c r="CPJ112" s="3"/>
      <c r="CPK112" s="3"/>
      <c r="CPL112" s="3"/>
      <c r="CPM112" s="3"/>
      <c r="CPN112" s="3"/>
      <c r="CPO112" s="3"/>
      <c r="CPP112" s="3"/>
      <c r="CPQ112" s="3"/>
      <c r="CPR112" s="3"/>
      <c r="CPS112" s="3"/>
      <c r="CPT112" s="3"/>
      <c r="CPU112" s="3"/>
      <c r="CPV112" s="3"/>
      <c r="CPW112" s="3"/>
      <c r="CPX112" s="3"/>
      <c r="CPY112" s="3"/>
      <c r="CPZ112" s="3"/>
      <c r="CQA112" s="3"/>
      <c r="CQB112" s="3"/>
      <c r="CQC112" s="3"/>
      <c r="CQD112" s="3"/>
      <c r="CQE112" s="3"/>
      <c r="CQF112" s="3"/>
      <c r="CQG112" s="3"/>
      <c r="CQH112" s="3"/>
      <c r="CQI112" s="3"/>
      <c r="CQJ112" s="3"/>
      <c r="CQK112" s="3"/>
      <c r="CQL112" s="3"/>
      <c r="CQM112" s="3"/>
      <c r="CQN112" s="3"/>
      <c r="CQO112" s="3"/>
      <c r="CQP112" s="3"/>
      <c r="CQQ112" s="3"/>
      <c r="CQR112" s="3"/>
      <c r="CQS112" s="3"/>
      <c r="CQT112" s="3"/>
      <c r="CQU112" s="3"/>
      <c r="CQV112" s="3"/>
      <c r="CQW112" s="3"/>
      <c r="CQX112" s="3"/>
      <c r="CQY112" s="3"/>
      <c r="CQZ112" s="3"/>
      <c r="CRA112" s="3"/>
      <c r="CRB112" s="3"/>
      <c r="CRC112" s="3"/>
      <c r="CRD112" s="3"/>
      <c r="CRE112" s="3"/>
      <c r="CRF112" s="3"/>
      <c r="CRG112" s="3"/>
      <c r="CRH112" s="3"/>
      <c r="CRI112" s="3"/>
      <c r="CRJ112" s="3"/>
      <c r="CRK112" s="3"/>
      <c r="CRL112" s="3"/>
      <c r="CRM112" s="3"/>
      <c r="CRN112" s="3"/>
      <c r="CRO112" s="3"/>
      <c r="CRP112" s="3"/>
      <c r="CRQ112" s="3"/>
      <c r="CRR112" s="3"/>
      <c r="CRS112" s="3"/>
      <c r="CRT112" s="3"/>
      <c r="CRU112" s="3"/>
      <c r="CRV112" s="3"/>
      <c r="CRW112" s="3"/>
      <c r="CRX112" s="3"/>
      <c r="CRY112" s="3"/>
      <c r="CRZ112" s="3"/>
      <c r="CSA112" s="3"/>
      <c r="CSB112" s="3"/>
      <c r="CSC112" s="3"/>
      <c r="CSD112" s="3"/>
      <c r="CSE112" s="3"/>
      <c r="CSF112" s="3"/>
      <c r="CSG112" s="3"/>
      <c r="CSH112" s="3"/>
      <c r="CSI112" s="3"/>
      <c r="CSJ112" s="3"/>
      <c r="CSK112" s="3"/>
      <c r="CSL112" s="3"/>
      <c r="CSM112" s="3"/>
      <c r="CSN112" s="3"/>
      <c r="CSO112" s="3"/>
      <c r="CSP112" s="3"/>
      <c r="CSQ112" s="3"/>
      <c r="CSR112" s="3"/>
      <c r="CSS112" s="3"/>
      <c r="CST112" s="3"/>
      <c r="CSU112" s="3"/>
      <c r="CSV112" s="3"/>
      <c r="CSW112" s="3"/>
      <c r="CSX112" s="3"/>
      <c r="CSY112" s="3"/>
      <c r="CSZ112" s="3"/>
      <c r="CTA112" s="3"/>
      <c r="CTB112" s="3"/>
      <c r="CTC112" s="3"/>
      <c r="CTD112" s="3"/>
      <c r="CTE112" s="3"/>
      <c r="CTF112" s="3"/>
      <c r="CTG112" s="3"/>
      <c r="CTH112" s="3"/>
      <c r="CTI112" s="3"/>
      <c r="CTJ112" s="3"/>
      <c r="CTK112" s="3"/>
      <c r="CTL112" s="3"/>
      <c r="CTM112" s="3"/>
      <c r="CTN112" s="3"/>
      <c r="CTO112" s="3"/>
      <c r="CTP112" s="3"/>
      <c r="CTQ112" s="3"/>
      <c r="CTR112" s="3"/>
      <c r="CTS112" s="3"/>
      <c r="CTT112" s="3"/>
      <c r="CTU112" s="3"/>
      <c r="CTV112" s="3"/>
      <c r="CTW112" s="3"/>
      <c r="CTX112" s="3"/>
      <c r="CTY112" s="3"/>
      <c r="CTZ112" s="3"/>
      <c r="CUA112" s="3"/>
      <c r="CUB112" s="3"/>
      <c r="CUC112" s="3"/>
      <c r="CUD112" s="3"/>
      <c r="CUE112" s="3"/>
      <c r="CUF112" s="3"/>
      <c r="CUG112" s="3"/>
      <c r="CUH112" s="3"/>
      <c r="CUI112" s="3"/>
      <c r="CUJ112" s="3"/>
      <c r="CUK112" s="3"/>
      <c r="CUL112" s="3"/>
      <c r="CUM112" s="3"/>
      <c r="CUN112" s="3"/>
      <c r="CUO112" s="3"/>
      <c r="CUP112" s="3"/>
      <c r="CUQ112" s="3"/>
      <c r="CUR112" s="3"/>
      <c r="CUS112" s="3"/>
      <c r="CUT112" s="3"/>
      <c r="CUU112" s="3"/>
      <c r="CUV112" s="3"/>
      <c r="CUW112" s="3"/>
      <c r="CUX112" s="3"/>
      <c r="CUY112" s="3"/>
      <c r="CUZ112" s="3"/>
      <c r="CVA112" s="3"/>
      <c r="CVB112" s="3"/>
      <c r="CVC112" s="3"/>
      <c r="CVD112" s="3"/>
      <c r="CVE112" s="3"/>
      <c r="CVF112" s="3"/>
      <c r="CVG112" s="3"/>
      <c r="CVH112" s="3"/>
      <c r="CVI112" s="3"/>
      <c r="CVJ112" s="3"/>
      <c r="CVK112" s="3"/>
      <c r="CVL112" s="3"/>
      <c r="CVM112" s="3"/>
      <c r="CVN112" s="3"/>
      <c r="CVO112" s="3"/>
      <c r="CVP112" s="3"/>
      <c r="CVQ112" s="3"/>
      <c r="CVR112" s="3"/>
      <c r="CVS112" s="3"/>
      <c r="CVT112" s="3"/>
      <c r="CVU112" s="3"/>
      <c r="CVV112" s="3"/>
      <c r="CVW112" s="3"/>
      <c r="CVX112" s="3"/>
      <c r="CVY112" s="3"/>
      <c r="CVZ112" s="3"/>
      <c r="CWA112" s="3"/>
      <c r="CWB112" s="3"/>
      <c r="CWC112" s="3"/>
      <c r="CWD112" s="3"/>
      <c r="CWE112" s="3"/>
      <c r="CWF112" s="3"/>
      <c r="CWG112" s="3"/>
      <c r="CWH112" s="3"/>
      <c r="CWI112" s="3"/>
      <c r="CWJ112" s="3"/>
      <c r="CWK112" s="3"/>
      <c r="CWL112" s="3"/>
      <c r="CWM112" s="3"/>
      <c r="CWN112" s="3"/>
      <c r="CWO112" s="3"/>
      <c r="CWP112" s="3"/>
      <c r="CWQ112" s="3"/>
      <c r="CWR112" s="3"/>
      <c r="CWS112" s="3"/>
      <c r="CWT112" s="3"/>
      <c r="CWU112" s="3"/>
      <c r="CWV112" s="3"/>
      <c r="CWW112" s="3"/>
      <c r="CWX112" s="3"/>
      <c r="CWY112" s="3"/>
      <c r="CWZ112" s="3"/>
      <c r="CXA112" s="3"/>
      <c r="CXB112" s="3"/>
      <c r="CXC112" s="3"/>
      <c r="CXD112" s="3"/>
      <c r="CXE112" s="3"/>
      <c r="CXF112" s="3"/>
      <c r="CXG112" s="3"/>
      <c r="CXH112" s="3"/>
      <c r="CXI112" s="3"/>
      <c r="CXJ112" s="3"/>
      <c r="CXK112" s="3"/>
      <c r="CXL112" s="3"/>
      <c r="CXM112" s="3"/>
      <c r="CXN112" s="3"/>
      <c r="CXO112" s="3"/>
      <c r="CXP112" s="3"/>
      <c r="CXQ112" s="3"/>
      <c r="CXR112" s="3"/>
      <c r="CXS112" s="3"/>
      <c r="CXT112" s="3"/>
      <c r="CXU112" s="3"/>
      <c r="CXV112" s="3"/>
      <c r="CXW112" s="3"/>
      <c r="CXX112" s="3"/>
      <c r="CXY112" s="3"/>
      <c r="CXZ112" s="3"/>
      <c r="CYA112" s="3"/>
      <c r="CYB112" s="3"/>
      <c r="CYC112" s="3"/>
      <c r="CYD112" s="3"/>
      <c r="CYE112" s="3"/>
      <c r="CYF112" s="3"/>
      <c r="CYG112" s="3"/>
      <c r="CYH112" s="3"/>
      <c r="CYI112" s="3"/>
      <c r="CYJ112" s="3"/>
      <c r="CYK112" s="3"/>
      <c r="CYL112" s="3"/>
      <c r="CYM112" s="3"/>
      <c r="CYN112" s="3"/>
      <c r="CYO112" s="3"/>
      <c r="CYP112" s="3"/>
      <c r="CYQ112" s="3"/>
      <c r="CYR112" s="3"/>
      <c r="CYS112" s="3"/>
      <c r="CYT112" s="3"/>
      <c r="CYU112" s="3"/>
      <c r="CYV112" s="3"/>
      <c r="CYW112" s="3"/>
      <c r="CYX112" s="3"/>
      <c r="CYY112" s="3"/>
      <c r="CYZ112" s="3"/>
      <c r="CZA112" s="3"/>
      <c r="CZB112" s="3"/>
      <c r="CZC112" s="3"/>
      <c r="CZD112" s="3"/>
      <c r="CZE112" s="3"/>
      <c r="CZF112" s="3"/>
      <c r="CZG112" s="3"/>
      <c r="CZH112" s="3"/>
      <c r="CZI112" s="3"/>
      <c r="CZJ112" s="3"/>
      <c r="CZK112" s="3"/>
      <c r="CZL112" s="3"/>
      <c r="CZM112" s="3"/>
      <c r="CZN112" s="3"/>
      <c r="CZO112" s="3"/>
      <c r="CZP112" s="3"/>
      <c r="CZQ112" s="3"/>
      <c r="CZR112" s="3"/>
      <c r="CZS112" s="3"/>
      <c r="CZT112" s="3"/>
      <c r="CZU112" s="3"/>
      <c r="CZV112" s="3"/>
      <c r="CZW112" s="3"/>
      <c r="CZX112" s="3"/>
      <c r="CZY112" s="3"/>
      <c r="CZZ112" s="3"/>
      <c r="DAA112" s="3"/>
      <c r="DAB112" s="3"/>
      <c r="DAC112" s="3"/>
      <c r="DAD112" s="3"/>
      <c r="DAE112" s="3"/>
      <c r="DAF112" s="3"/>
      <c r="DAG112" s="3"/>
      <c r="DAH112" s="3"/>
      <c r="DAI112" s="3"/>
      <c r="DAJ112" s="3"/>
      <c r="DAK112" s="3"/>
      <c r="DAL112" s="3"/>
      <c r="DAM112" s="3"/>
      <c r="DAN112" s="3"/>
      <c r="DAO112" s="3"/>
      <c r="DAP112" s="3"/>
      <c r="DAQ112" s="3"/>
      <c r="DAR112" s="3"/>
      <c r="DAS112" s="3"/>
      <c r="DAT112" s="3"/>
      <c r="DAU112" s="3"/>
      <c r="DAV112" s="3"/>
      <c r="DAW112" s="3"/>
      <c r="DAX112" s="3"/>
      <c r="DAY112" s="3"/>
      <c r="DAZ112" s="3"/>
      <c r="DBA112" s="3"/>
      <c r="DBB112" s="3"/>
      <c r="DBC112" s="3"/>
      <c r="DBD112" s="3"/>
      <c r="DBE112" s="3"/>
      <c r="DBF112" s="3"/>
      <c r="DBG112" s="3"/>
      <c r="DBH112" s="3"/>
      <c r="DBI112" s="3"/>
      <c r="DBJ112" s="3"/>
      <c r="DBK112" s="3"/>
      <c r="DBL112" s="3"/>
      <c r="DBM112" s="3"/>
      <c r="DBN112" s="3"/>
      <c r="DBO112" s="3"/>
      <c r="DBP112" s="3"/>
      <c r="DBQ112" s="3"/>
      <c r="DBR112" s="3"/>
      <c r="DBS112" s="3"/>
      <c r="DBT112" s="3"/>
      <c r="DBU112" s="3"/>
      <c r="DBV112" s="3"/>
      <c r="DBW112" s="3"/>
      <c r="DBX112" s="3"/>
      <c r="DBY112" s="3"/>
      <c r="DBZ112" s="3"/>
      <c r="DCA112" s="3"/>
      <c r="DCB112" s="3"/>
      <c r="DCC112" s="3"/>
      <c r="DCD112" s="3"/>
      <c r="DCE112" s="3"/>
      <c r="DCF112" s="3"/>
      <c r="DCG112" s="3"/>
      <c r="DCH112" s="3"/>
      <c r="DCI112" s="3"/>
      <c r="DCJ112" s="3"/>
      <c r="DCK112" s="3"/>
      <c r="DCL112" s="3"/>
      <c r="DCM112" s="3"/>
      <c r="DCN112" s="3"/>
      <c r="DCO112" s="3"/>
      <c r="DCP112" s="3"/>
      <c r="DCQ112" s="3"/>
      <c r="DCR112" s="3"/>
      <c r="DCS112" s="3"/>
      <c r="DCT112" s="3"/>
      <c r="DCU112" s="3"/>
      <c r="DCV112" s="3"/>
      <c r="DCW112" s="3"/>
      <c r="DCX112" s="3"/>
      <c r="DCY112" s="3"/>
      <c r="DCZ112" s="3"/>
      <c r="DDA112" s="3"/>
      <c r="DDB112" s="3"/>
      <c r="DDC112" s="3"/>
      <c r="DDD112" s="3"/>
      <c r="DDE112" s="3"/>
      <c r="DDF112" s="3"/>
      <c r="DDG112" s="3"/>
      <c r="DDH112" s="3"/>
      <c r="DDI112" s="3"/>
      <c r="DDJ112" s="3"/>
      <c r="DDK112" s="3"/>
      <c r="DDL112" s="3"/>
      <c r="DDM112" s="3"/>
      <c r="DDN112" s="3"/>
      <c r="DDO112" s="3"/>
      <c r="DDP112" s="3"/>
      <c r="DDQ112" s="3"/>
      <c r="DDR112" s="3"/>
      <c r="DDS112" s="3"/>
      <c r="DDT112" s="3"/>
      <c r="DDU112" s="3"/>
      <c r="DDV112" s="3"/>
      <c r="DDW112" s="3"/>
      <c r="DDX112" s="3"/>
      <c r="DDY112" s="3"/>
      <c r="DDZ112" s="3"/>
      <c r="DEA112" s="3"/>
      <c r="DEB112" s="3"/>
      <c r="DEC112" s="3"/>
      <c r="DED112" s="3"/>
      <c r="DEE112" s="3"/>
      <c r="DEF112" s="3"/>
      <c r="DEG112" s="3"/>
      <c r="DEH112" s="3"/>
      <c r="DEI112" s="3"/>
      <c r="DEJ112" s="3"/>
      <c r="DEK112" s="3"/>
      <c r="DEL112" s="3"/>
      <c r="DEM112" s="3"/>
      <c r="DEN112" s="3"/>
      <c r="DEO112" s="3"/>
      <c r="DEP112" s="3"/>
      <c r="DEQ112" s="3"/>
      <c r="DER112" s="3"/>
      <c r="DES112" s="3"/>
      <c r="DET112" s="3"/>
      <c r="DEU112" s="3"/>
      <c r="DEV112" s="3"/>
      <c r="DEW112" s="3"/>
      <c r="DEX112" s="3"/>
      <c r="DEY112" s="3"/>
      <c r="DEZ112" s="3"/>
      <c r="DFA112" s="3"/>
      <c r="DFB112" s="3"/>
      <c r="DFC112" s="3"/>
      <c r="DFD112" s="3"/>
      <c r="DFE112" s="3"/>
      <c r="DFF112" s="3"/>
      <c r="DFG112" s="3"/>
      <c r="DFH112" s="3"/>
      <c r="DFI112" s="3"/>
      <c r="DFJ112" s="3"/>
      <c r="DFK112" s="3"/>
      <c r="DFL112" s="3"/>
      <c r="DFM112" s="3"/>
      <c r="DFN112" s="3"/>
      <c r="DFO112" s="3"/>
      <c r="DFP112" s="3"/>
      <c r="DFQ112" s="3"/>
      <c r="DFR112" s="3"/>
      <c r="DFS112" s="3"/>
      <c r="DFT112" s="3"/>
      <c r="DFU112" s="3"/>
      <c r="DFV112" s="3"/>
      <c r="DFW112" s="3"/>
      <c r="DFX112" s="3"/>
      <c r="DFY112" s="3"/>
      <c r="DFZ112" s="3"/>
      <c r="DGA112" s="3"/>
      <c r="DGB112" s="3"/>
      <c r="DGC112" s="3"/>
      <c r="DGD112" s="3"/>
      <c r="DGE112" s="3"/>
      <c r="DGF112" s="3"/>
      <c r="DGG112" s="3"/>
      <c r="DGH112" s="3"/>
      <c r="DGI112" s="3"/>
      <c r="DGJ112" s="3"/>
      <c r="DGK112" s="3"/>
      <c r="DGL112" s="3"/>
      <c r="DGM112" s="3"/>
      <c r="DGN112" s="3"/>
      <c r="DGO112" s="3"/>
      <c r="DGP112" s="3"/>
      <c r="DGQ112" s="3"/>
      <c r="DGR112" s="3"/>
      <c r="DGS112" s="3"/>
      <c r="DGT112" s="3"/>
      <c r="DGU112" s="3"/>
      <c r="DGV112" s="3"/>
      <c r="DGW112" s="3"/>
      <c r="DGX112" s="3"/>
      <c r="DGY112" s="3"/>
      <c r="DGZ112" s="3"/>
      <c r="DHA112" s="3"/>
      <c r="DHB112" s="3"/>
      <c r="DHC112" s="3"/>
      <c r="DHD112" s="3"/>
      <c r="DHE112" s="3"/>
      <c r="DHF112" s="3"/>
      <c r="DHG112" s="3"/>
      <c r="DHH112" s="3"/>
      <c r="DHI112" s="3"/>
      <c r="DHJ112" s="3"/>
      <c r="DHK112" s="3"/>
      <c r="DHL112" s="3"/>
      <c r="DHM112" s="3"/>
      <c r="DHN112" s="3"/>
      <c r="DHO112" s="3"/>
      <c r="DHP112" s="3"/>
      <c r="DHQ112" s="3"/>
      <c r="DHR112" s="3"/>
      <c r="DHS112" s="3"/>
      <c r="DHT112" s="3"/>
      <c r="DHU112" s="3"/>
      <c r="DHV112" s="3"/>
      <c r="DHW112" s="3"/>
      <c r="DHX112" s="3"/>
      <c r="DHY112" s="3"/>
      <c r="DHZ112" s="3"/>
      <c r="DIA112" s="3"/>
      <c r="DIB112" s="3"/>
      <c r="DIC112" s="3"/>
      <c r="DID112" s="3"/>
      <c r="DIE112" s="3"/>
      <c r="DIF112" s="3"/>
      <c r="DIG112" s="3"/>
      <c r="DIH112" s="3"/>
      <c r="DII112" s="3"/>
      <c r="DIJ112" s="3"/>
      <c r="DIK112" s="3"/>
      <c r="DIL112" s="3"/>
      <c r="DIM112" s="3"/>
      <c r="DIN112" s="3"/>
      <c r="DIO112" s="3"/>
      <c r="DIP112" s="3"/>
      <c r="DIQ112" s="3"/>
      <c r="DIR112" s="3"/>
      <c r="DIS112" s="3"/>
      <c r="DIT112" s="3"/>
      <c r="DIU112" s="3"/>
      <c r="DIV112" s="3"/>
      <c r="DIW112" s="3"/>
      <c r="DIX112" s="3"/>
      <c r="DIY112" s="3"/>
      <c r="DIZ112" s="3"/>
      <c r="DJA112" s="3"/>
      <c r="DJB112" s="3"/>
      <c r="DJC112" s="3"/>
      <c r="DJD112" s="3"/>
      <c r="DJE112" s="3"/>
      <c r="DJF112" s="3"/>
      <c r="DJG112" s="3"/>
      <c r="DJH112" s="3"/>
      <c r="DJI112" s="3"/>
      <c r="DJJ112" s="3"/>
      <c r="DJK112" s="3"/>
      <c r="DJL112" s="3"/>
      <c r="DJM112" s="3"/>
      <c r="DJN112" s="3"/>
      <c r="DJO112" s="3"/>
      <c r="DJP112" s="3"/>
      <c r="DJQ112" s="3"/>
      <c r="DJR112" s="3"/>
      <c r="DJS112" s="3"/>
      <c r="DJT112" s="3"/>
      <c r="DJU112" s="3"/>
      <c r="DJV112" s="3"/>
      <c r="DJW112" s="3"/>
      <c r="DJX112" s="3"/>
      <c r="DJY112" s="3"/>
      <c r="DJZ112" s="3"/>
      <c r="DKA112" s="3"/>
      <c r="DKB112" s="3"/>
      <c r="DKC112" s="3"/>
      <c r="DKD112" s="3"/>
      <c r="DKE112" s="3"/>
      <c r="DKF112" s="3"/>
      <c r="DKG112" s="3"/>
      <c r="DKH112" s="3"/>
      <c r="DKI112" s="3"/>
      <c r="DKJ112" s="3"/>
      <c r="DKK112" s="3"/>
      <c r="DKL112" s="3"/>
      <c r="DKM112" s="3"/>
      <c r="DKN112" s="3"/>
      <c r="DKO112" s="3"/>
      <c r="DKP112" s="3"/>
      <c r="DKQ112" s="3"/>
      <c r="DKR112" s="3"/>
      <c r="DKS112" s="3"/>
      <c r="DKT112" s="3"/>
      <c r="DKU112" s="3"/>
      <c r="DKV112" s="3"/>
      <c r="DKW112" s="3"/>
      <c r="DKX112" s="3"/>
      <c r="DKY112" s="3"/>
      <c r="DKZ112" s="3"/>
      <c r="DLA112" s="3"/>
      <c r="DLB112" s="3"/>
      <c r="DLC112" s="3"/>
      <c r="DLD112" s="3"/>
      <c r="DLE112" s="3"/>
      <c r="DLF112" s="3"/>
      <c r="DLG112" s="3"/>
      <c r="DLH112" s="3"/>
      <c r="DLI112" s="3"/>
      <c r="DLJ112" s="3"/>
      <c r="DLK112" s="3"/>
      <c r="DLL112" s="3"/>
      <c r="DLM112" s="3"/>
      <c r="DLN112" s="3"/>
      <c r="DLO112" s="3"/>
      <c r="DLP112" s="3"/>
      <c r="DLQ112" s="3"/>
      <c r="DLR112" s="3"/>
      <c r="DLS112" s="3"/>
      <c r="DLT112" s="3"/>
      <c r="DLU112" s="3"/>
      <c r="DLV112" s="3"/>
      <c r="DLW112" s="3"/>
      <c r="DLX112" s="3"/>
      <c r="DLY112" s="3"/>
      <c r="DLZ112" s="3"/>
      <c r="DMA112" s="3"/>
      <c r="DMB112" s="3"/>
      <c r="DMC112" s="3"/>
      <c r="DMD112" s="3"/>
      <c r="DME112" s="3"/>
      <c r="DMF112" s="3"/>
      <c r="DMG112" s="3"/>
      <c r="DMH112" s="3"/>
      <c r="DMI112" s="3"/>
      <c r="DMJ112" s="3"/>
      <c r="DMK112" s="3"/>
      <c r="DML112" s="3"/>
      <c r="DMM112" s="3"/>
      <c r="DMN112" s="3"/>
      <c r="DMO112" s="3"/>
      <c r="DMP112" s="3"/>
      <c r="DMQ112" s="3"/>
      <c r="DMR112" s="3"/>
      <c r="DMS112" s="3"/>
      <c r="DMT112" s="3"/>
      <c r="DMU112" s="3"/>
      <c r="DMV112" s="3"/>
      <c r="DMW112" s="3"/>
      <c r="DMX112" s="3"/>
      <c r="DMY112" s="3"/>
      <c r="DMZ112" s="3"/>
      <c r="DNA112" s="3"/>
      <c r="DNB112" s="3"/>
      <c r="DNC112" s="3"/>
      <c r="DND112" s="3"/>
      <c r="DNE112" s="3"/>
      <c r="DNF112" s="3"/>
      <c r="DNG112" s="3"/>
      <c r="DNH112" s="3"/>
      <c r="DNI112" s="3"/>
      <c r="DNJ112" s="3"/>
      <c r="DNK112" s="3"/>
      <c r="DNL112" s="3"/>
      <c r="DNM112" s="3"/>
      <c r="DNN112" s="3"/>
      <c r="DNO112" s="3"/>
      <c r="DNP112" s="3"/>
      <c r="DNQ112" s="3"/>
      <c r="DNR112" s="3"/>
      <c r="DNS112" s="3"/>
      <c r="DNT112" s="3"/>
      <c r="DNU112" s="3"/>
      <c r="DNV112" s="3"/>
      <c r="DNW112" s="3"/>
      <c r="DNX112" s="3"/>
      <c r="DNY112" s="3"/>
      <c r="DNZ112" s="3"/>
      <c r="DOA112" s="3"/>
      <c r="DOB112" s="3"/>
      <c r="DOC112" s="3"/>
      <c r="DOD112" s="3"/>
      <c r="DOE112" s="3"/>
      <c r="DOF112" s="3"/>
      <c r="DOG112" s="3"/>
      <c r="DOH112" s="3"/>
      <c r="DOI112" s="3"/>
      <c r="DOJ112" s="3"/>
      <c r="DOK112" s="3"/>
      <c r="DOL112" s="3"/>
      <c r="DOM112" s="3"/>
      <c r="DON112" s="3"/>
      <c r="DOO112" s="3"/>
      <c r="DOP112" s="3"/>
      <c r="DOQ112" s="3"/>
      <c r="DOR112" s="3"/>
      <c r="DOS112" s="3"/>
      <c r="DOT112" s="3"/>
      <c r="DOU112" s="3"/>
      <c r="DOV112" s="3"/>
      <c r="DOW112" s="3"/>
      <c r="DOX112" s="3"/>
      <c r="DOY112" s="3"/>
      <c r="DOZ112" s="3"/>
      <c r="DPA112" s="3"/>
      <c r="DPB112" s="3"/>
      <c r="DPC112" s="3"/>
      <c r="DPD112" s="3"/>
      <c r="DPE112" s="3"/>
      <c r="DPF112" s="3"/>
      <c r="DPG112" s="3"/>
      <c r="DPH112" s="3"/>
      <c r="DPI112" s="3"/>
      <c r="DPJ112" s="3"/>
      <c r="DPK112" s="3"/>
      <c r="DPL112" s="3"/>
      <c r="DPM112" s="3"/>
      <c r="DPN112" s="3"/>
      <c r="DPO112" s="3"/>
      <c r="DPP112" s="3"/>
      <c r="DPQ112" s="3"/>
      <c r="DPR112" s="3"/>
      <c r="DPS112" s="3"/>
      <c r="DPT112" s="3"/>
      <c r="DPU112" s="3"/>
      <c r="DPV112" s="3"/>
      <c r="DPW112" s="3"/>
      <c r="DPX112" s="3"/>
      <c r="DPY112" s="3"/>
      <c r="DPZ112" s="3"/>
      <c r="DQA112" s="3"/>
      <c r="DQB112" s="3"/>
      <c r="DQC112" s="3"/>
      <c r="DQD112" s="3"/>
      <c r="DQE112" s="3"/>
      <c r="DQF112" s="3"/>
      <c r="DQG112" s="3"/>
      <c r="DQH112" s="3"/>
      <c r="DQI112" s="3"/>
      <c r="DQJ112" s="3"/>
      <c r="DQK112" s="3"/>
      <c r="DQL112" s="3"/>
      <c r="DQM112" s="3"/>
      <c r="DQN112" s="3"/>
      <c r="DQO112" s="3"/>
      <c r="DQP112" s="3"/>
      <c r="DQQ112" s="3"/>
      <c r="DQR112" s="3"/>
      <c r="DQS112" s="3"/>
      <c r="DQT112" s="3"/>
      <c r="DQU112" s="3"/>
      <c r="DQV112" s="3"/>
      <c r="DQW112" s="3"/>
      <c r="DQX112" s="3"/>
      <c r="DQY112" s="3"/>
      <c r="DQZ112" s="3"/>
      <c r="DRA112" s="3"/>
      <c r="DRB112" s="3"/>
      <c r="DRC112" s="3"/>
      <c r="DRD112" s="3"/>
      <c r="DRE112" s="3"/>
      <c r="DRF112" s="3"/>
      <c r="DRG112" s="3"/>
      <c r="DRH112" s="3"/>
      <c r="DRI112" s="3"/>
      <c r="DRJ112" s="3"/>
      <c r="DRK112" s="3"/>
      <c r="DRL112" s="3"/>
      <c r="DRM112" s="3"/>
      <c r="DRN112" s="3"/>
      <c r="DRO112" s="3"/>
      <c r="DRP112" s="3"/>
      <c r="DRQ112" s="3"/>
      <c r="DRR112" s="3"/>
      <c r="DRS112" s="3"/>
      <c r="DRT112" s="3"/>
      <c r="DRU112" s="3"/>
      <c r="DRV112" s="3"/>
      <c r="DRW112" s="3"/>
      <c r="DRX112" s="3"/>
      <c r="DRY112" s="3"/>
      <c r="DRZ112" s="3"/>
      <c r="DSA112" s="3"/>
      <c r="DSB112" s="3"/>
      <c r="DSC112" s="3"/>
      <c r="DSD112" s="3"/>
      <c r="DSE112" s="3"/>
      <c r="DSF112" s="3"/>
      <c r="DSG112" s="3"/>
      <c r="DSH112" s="3"/>
      <c r="DSI112" s="3"/>
      <c r="DSJ112" s="3"/>
      <c r="DSK112" s="3"/>
      <c r="DSL112" s="3"/>
      <c r="DSM112" s="3"/>
      <c r="DSN112" s="3"/>
      <c r="DSO112" s="3"/>
      <c r="DSP112" s="3"/>
      <c r="DSQ112" s="3"/>
      <c r="DSR112" s="3"/>
      <c r="DSS112" s="3"/>
      <c r="DST112" s="3"/>
      <c r="DSU112" s="3"/>
      <c r="DSV112" s="3"/>
      <c r="DSW112" s="3"/>
      <c r="DSX112" s="3"/>
      <c r="DSY112" s="3"/>
      <c r="DSZ112" s="3"/>
      <c r="DTA112" s="3"/>
      <c r="DTB112" s="3"/>
      <c r="DTC112" s="3"/>
      <c r="DTD112" s="3"/>
      <c r="DTE112" s="3"/>
      <c r="DTF112" s="3"/>
      <c r="DTG112" s="3"/>
      <c r="DTH112" s="3"/>
      <c r="DTI112" s="3"/>
      <c r="DTJ112" s="3"/>
      <c r="DTK112" s="3"/>
      <c r="DTL112" s="3"/>
      <c r="DTM112" s="3"/>
      <c r="DTN112" s="3"/>
      <c r="DTO112" s="3"/>
      <c r="DTP112" s="3"/>
      <c r="DTQ112" s="3"/>
      <c r="DTR112" s="3"/>
      <c r="DTS112" s="3"/>
      <c r="DTT112" s="3"/>
      <c r="DTU112" s="3"/>
      <c r="DTV112" s="3"/>
      <c r="DTW112" s="3"/>
      <c r="DTX112" s="3"/>
      <c r="DTY112" s="3"/>
      <c r="DTZ112" s="3"/>
      <c r="DUA112" s="3"/>
      <c r="DUB112" s="3"/>
      <c r="DUC112" s="3"/>
      <c r="DUD112" s="3"/>
      <c r="DUE112" s="3"/>
      <c r="DUF112" s="3"/>
      <c r="DUG112" s="3"/>
      <c r="DUH112" s="3"/>
      <c r="DUI112" s="3"/>
      <c r="DUJ112" s="3"/>
      <c r="DUK112" s="3"/>
      <c r="DUL112" s="3"/>
      <c r="DUM112" s="3"/>
      <c r="DUN112" s="3"/>
      <c r="DUO112" s="3"/>
      <c r="DUP112" s="3"/>
      <c r="DUQ112" s="3"/>
      <c r="DUR112" s="3"/>
      <c r="DUS112" s="3"/>
      <c r="DUT112" s="3"/>
      <c r="DUU112" s="3"/>
      <c r="DUV112" s="3"/>
      <c r="DUW112" s="3"/>
      <c r="DUX112" s="3"/>
      <c r="DUY112" s="3"/>
      <c r="DUZ112" s="3"/>
      <c r="DVA112" s="3"/>
      <c r="DVB112" s="3"/>
      <c r="DVC112" s="3"/>
      <c r="DVD112" s="3"/>
      <c r="DVE112" s="3"/>
      <c r="DVF112" s="3"/>
      <c r="DVG112" s="3"/>
      <c r="DVH112" s="3"/>
      <c r="DVI112" s="3"/>
      <c r="DVJ112" s="3"/>
      <c r="DVK112" s="3"/>
      <c r="DVL112" s="3"/>
      <c r="DVM112" s="3"/>
      <c r="DVN112" s="3"/>
      <c r="DVO112" s="3"/>
      <c r="DVP112" s="3"/>
      <c r="DVQ112" s="3"/>
      <c r="DVR112" s="3"/>
      <c r="DVS112" s="3"/>
      <c r="DVT112" s="3"/>
      <c r="DVU112" s="3"/>
      <c r="DVV112" s="3"/>
      <c r="DVW112" s="3"/>
      <c r="DVX112" s="3"/>
      <c r="DVY112" s="3"/>
      <c r="DVZ112" s="3"/>
      <c r="DWA112" s="3"/>
      <c r="DWB112" s="3"/>
      <c r="DWC112" s="3"/>
      <c r="DWD112" s="3"/>
      <c r="DWE112" s="3"/>
      <c r="DWF112" s="3"/>
      <c r="DWG112" s="3"/>
      <c r="DWH112" s="3"/>
      <c r="DWI112" s="3"/>
      <c r="DWJ112" s="3"/>
      <c r="DWK112" s="3"/>
      <c r="DWL112" s="3"/>
      <c r="DWM112" s="3"/>
      <c r="DWN112" s="3"/>
      <c r="DWO112" s="3"/>
      <c r="DWP112" s="3"/>
      <c r="DWQ112" s="3"/>
      <c r="DWR112" s="3"/>
      <c r="DWS112" s="3"/>
      <c r="DWT112" s="3"/>
      <c r="DWU112" s="3"/>
      <c r="DWV112" s="3"/>
      <c r="DWW112" s="3"/>
      <c r="DWX112" s="3"/>
      <c r="DWY112" s="3"/>
      <c r="DWZ112" s="3"/>
      <c r="DXA112" s="3"/>
      <c r="DXB112" s="3"/>
      <c r="DXC112" s="3"/>
      <c r="DXD112" s="3"/>
      <c r="DXE112" s="3"/>
      <c r="DXF112" s="3"/>
      <c r="DXG112" s="3"/>
      <c r="DXH112" s="3"/>
      <c r="DXI112" s="3"/>
      <c r="DXJ112" s="3"/>
      <c r="DXK112" s="3"/>
      <c r="DXL112" s="3"/>
      <c r="DXM112" s="3"/>
      <c r="DXN112" s="3"/>
      <c r="DXO112" s="3"/>
      <c r="DXP112" s="3"/>
      <c r="DXQ112" s="3"/>
      <c r="DXR112" s="3"/>
      <c r="DXS112" s="3"/>
      <c r="DXT112" s="3"/>
      <c r="DXU112" s="3"/>
      <c r="DXV112" s="3"/>
      <c r="DXW112" s="3"/>
      <c r="DXX112" s="3"/>
      <c r="DXY112" s="3"/>
      <c r="DXZ112" s="3"/>
      <c r="DYA112" s="3"/>
      <c r="DYB112" s="3"/>
      <c r="DYC112" s="3"/>
      <c r="DYD112" s="3"/>
      <c r="DYE112" s="3"/>
      <c r="DYF112" s="3"/>
      <c r="DYG112" s="3"/>
      <c r="DYH112" s="3"/>
      <c r="DYI112" s="3"/>
      <c r="DYJ112" s="3"/>
      <c r="DYK112" s="3"/>
      <c r="DYL112" s="3"/>
      <c r="DYM112" s="3"/>
      <c r="DYN112" s="3"/>
      <c r="DYO112" s="3"/>
      <c r="DYP112" s="3"/>
      <c r="DYQ112" s="3"/>
      <c r="DYR112" s="3"/>
      <c r="DYS112" s="3"/>
      <c r="DYT112" s="3"/>
      <c r="DYU112" s="3"/>
      <c r="DYV112" s="3"/>
      <c r="DYW112" s="3"/>
      <c r="DYX112" s="3"/>
      <c r="DYY112" s="3"/>
      <c r="DYZ112" s="3"/>
      <c r="DZA112" s="3"/>
      <c r="DZB112" s="3"/>
      <c r="DZC112" s="3"/>
      <c r="DZD112" s="3"/>
      <c r="DZE112" s="3"/>
      <c r="DZF112" s="3"/>
      <c r="DZG112" s="3"/>
      <c r="DZH112" s="3"/>
      <c r="DZI112" s="3"/>
      <c r="DZJ112" s="3"/>
      <c r="DZK112" s="3"/>
      <c r="DZL112" s="3"/>
      <c r="DZM112" s="3"/>
      <c r="DZN112" s="3"/>
      <c r="DZO112" s="3"/>
      <c r="DZP112" s="3"/>
      <c r="DZQ112" s="3"/>
      <c r="DZR112" s="3"/>
      <c r="DZS112" s="3"/>
      <c r="DZT112" s="3"/>
      <c r="DZU112" s="3"/>
      <c r="DZV112" s="3"/>
      <c r="DZW112" s="3"/>
      <c r="DZX112" s="3"/>
      <c r="DZY112" s="3"/>
      <c r="DZZ112" s="3"/>
      <c r="EAA112" s="3"/>
      <c r="EAB112" s="3"/>
      <c r="EAC112" s="3"/>
      <c r="EAD112" s="3"/>
      <c r="EAE112" s="3"/>
      <c r="EAF112" s="3"/>
      <c r="EAG112" s="3"/>
      <c r="EAH112" s="3"/>
      <c r="EAI112" s="3"/>
      <c r="EAJ112" s="3"/>
      <c r="EAK112" s="3"/>
      <c r="EAL112" s="3"/>
      <c r="EAM112" s="3"/>
      <c r="EAN112" s="3"/>
      <c r="EAO112" s="3"/>
      <c r="EAP112" s="3"/>
      <c r="EAQ112" s="3"/>
      <c r="EAR112" s="3"/>
      <c r="EAS112" s="3"/>
      <c r="EAT112" s="3"/>
      <c r="EAU112" s="3"/>
      <c r="EAV112" s="3"/>
      <c r="EAW112" s="3"/>
      <c r="EAX112" s="3"/>
      <c r="EAY112" s="3"/>
      <c r="EAZ112" s="3"/>
      <c r="EBA112" s="3"/>
      <c r="EBB112" s="3"/>
      <c r="EBC112" s="3"/>
      <c r="EBD112" s="3"/>
      <c r="EBE112" s="3"/>
      <c r="EBF112" s="3"/>
      <c r="EBG112" s="3"/>
      <c r="EBH112" s="3"/>
      <c r="EBI112" s="3"/>
      <c r="EBJ112" s="3"/>
      <c r="EBK112" s="3"/>
      <c r="EBL112" s="3"/>
      <c r="EBM112" s="3"/>
      <c r="EBN112" s="3"/>
      <c r="EBO112" s="3"/>
      <c r="EBP112" s="3"/>
      <c r="EBQ112" s="3"/>
      <c r="EBR112" s="3"/>
      <c r="EBS112" s="3"/>
      <c r="EBT112" s="3"/>
      <c r="EBU112" s="3"/>
      <c r="EBV112" s="3"/>
      <c r="EBW112" s="3"/>
      <c r="EBX112" s="3"/>
      <c r="EBY112" s="3"/>
      <c r="EBZ112" s="3"/>
      <c r="ECA112" s="3"/>
      <c r="ECB112" s="3"/>
      <c r="ECC112" s="3"/>
      <c r="ECD112" s="3"/>
      <c r="ECE112" s="3"/>
      <c r="ECF112" s="3"/>
      <c r="ECG112" s="3"/>
      <c r="ECH112" s="3"/>
      <c r="ECI112" s="3"/>
      <c r="ECJ112" s="3"/>
      <c r="ECK112" s="3"/>
      <c r="ECL112" s="3"/>
      <c r="ECM112" s="3"/>
      <c r="ECN112" s="3"/>
      <c r="ECO112" s="3"/>
      <c r="ECP112" s="3"/>
      <c r="ECQ112" s="3"/>
      <c r="ECR112" s="3"/>
      <c r="ECS112" s="3"/>
      <c r="ECT112" s="3"/>
      <c r="ECU112" s="3"/>
      <c r="ECV112" s="3"/>
      <c r="ECW112" s="3"/>
      <c r="ECX112" s="3"/>
      <c r="ECY112" s="3"/>
      <c r="ECZ112" s="3"/>
      <c r="EDA112" s="3"/>
      <c r="EDB112" s="3"/>
      <c r="EDC112" s="3"/>
      <c r="EDD112" s="3"/>
      <c r="EDE112" s="3"/>
      <c r="EDF112" s="3"/>
      <c r="EDG112" s="3"/>
      <c r="EDH112" s="3"/>
      <c r="EDI112" s="3"/>
      <c r="EDJ112" s="3"/>
      <c r="EDK112" s="3"/>
      <c r="EDL112" s="3"/>
      <c r="EDM112" s="3"/>
      <c r="EDN112" s="3"/>
      <c r="EDO112" s="3"/>
      <c r="EDP112" s="3"/>
      <c r="EDQ112" s="3"/>
      <c r="EDR112" s="3"/>
      <c r="EDS112" s="3"/>
      <c r="EDT112" s="3"/>
      <c r="EDU112" s="3"/>
      <c r="EDV112" s="3"/>
      <c r="EDW112" s="3"/>
      <c r="EDX112" s="3"/>
      <c r="EDY112" s="3"/>
      <c r="EDZ112" s="3"/>
      <c r="EEA112" s="3"/>
      <c r="EEB112" s="3"/>
      <c r="EEC112" s="3"/>
      <c r="EED112" s="3"/>
      <c r="EEE112" s="3"/>
      <c r="EEF112" s="3"/>
      <c r="EEG112" s="3"/>
      <c r="EEH112" s="3"/>
      <c r="EEI112" s="3"/>
      <c r="EEJ112" s="3"/>
      <c r="EEK112" s="3"/>
      <c r="EEL112" s="3"/>
      <c r="EEM112" s="3"/>
      <c r="EEN112" s="3"/>
      <c r="EEO112" s="3"/>
      <c r="EEP112" s="3"/>
      <c r="EEQ112" s="3"/>
      <c r="EER112" s="3"/>
      <c r="EES112" s="3"/>
      <c r="EET112" s="3"/>
      <c r="EEU112" s="3"/>
      <c r="EEV112" s="3"/>
      <c r="EEW112" s="3"/>
      <c r="EEX112" s="3"/>
      <c r="EEY112" s="3"/>
      <c r="EEZ112" s="3"/>
      <c r="EFA112" s="3"/>
      <c r="EFB112" s="3"/>
      <c r="EFC112" s="3"/>
      <c r="EFD112" s="3"/>
      <c r="EFE112" s="3"/>
      <c r="EFF112" s="3"/>
      <c r="EFG112" s="3"/>
      <c r="EFH112" s="3"/>
      <c r="EFI112" s="3"/>
      <c r="EFJ112" s="3"/>
      <c r="EFK112" s="3"/>
      <c r="EFL112" s="3"/>
      <c r="EFM112" s="3"/>
      <c r="EFN112" s="3"/>
      <c r="EFO112" s="3"/>
      <c r="EFP112" s="3"/>
      <c r="EFQ112" s="3"/>
      <c r="EFR112" s="3"/>
      <c r="EFS112" s="3"/>
      <c r="EFT112" s="3"/>
      <c r="EFU112" s="3"/>
      <c r="EFV112" s="3"/>
      <c r="EFW112" s="3"/>
      <c r="EFX112" s="3"/>
      <c r="EFY112" s="3"/>
      <c r="EFZ112" s="3"/>
      <c r="EGA112" s="3"/>
      <c r="EGB112" s="3"/>
      <c r="EGC112" s="3"/>
      <c r="EGD112" s="3"/>
      <c r="EGE112" s="3"/>
      <c r="EGF112" s="3"/>
      <c r="EGG112" s="3"/>
      <c r="EGH112" s="3"/>
      <c r="EGI112" s="3"/>
      <c r="EGJ112" s="3"/>
      <c r="EGK112" s="3"/>
      <c r="EGL112" s="3"/>
      <c r="EGM112" s="3"/>
      <c r="EGN112" s="3"/>
      <c r="EGO112" s="3"/>
      <c r="EGP112" s="3"/>
      <c r="EGQ112" s="3"/>
      <c r="EGR112" s="3"/>
      <c r="EGS112" s="3"/>
      <c r="EGT112" s="3"/>
      <c r="EGU112" s="3"/>
      <c r="EGV112" s="3"/>
      <c r="EGW112" s="3"/>
      <c r="EGX112" s="3"/>
      <c r="EGY112" s="3"/>
      <c r="EGZ112" s="3"/>
      <c r="EHA112" s="3"/>
      <c r="EHB112" s="3"/>
      <c r="EHC112" s="3"/>
      <c r="EHD112" s="3"/>
      <c r="EHE112" s="3"/>
      <c r="EHF112" s="3"/>
      <c r="EHG112" s="3"/>
      <c r="EHH112" s="3"/>
      <c r="EHI112" s="3"/>
      <c r="EHJ112" s="3"/>
      <c r="EHK112" s="3"/>
      <c r="EHL112" s="3"/>
      <c r="EHM112" s="3"/>
      <c r="EHN112" s="3"/>
      <c r="EHO112" s="3"/>
      <c r="EHP112" s="3"/>
      <c r="EHQ112" s="3"/>
      <c r="EHR112" s="3"/>
      <c r="EHS112" s="3"/>
      <c r="EHT112" s="3"/>
      <c r="EHU112" s="3"/>
      <c r="EHV112" s="3"/>
      <c r="EHW112" s="3"/>
      <c r="EHX112" s="3"/>
      <c r="EHY112" s="3"/>
      <c r="EHZ112" s="3"/>
      <c r="EIA112" s="3"/>
      <c r="EIB112" s="3"/>
      <c r="EIC112" s="3"/>
      <c r="EID112" s="3"/>
      <c r="EIE112" s="3"/>
      <c r="EIF112" s="3"/>
      <c r="EIG112" s="3"/>
      <c r="EIH112" s="3"/>
      <c r="EII112" s="3"/>
      <c r="EIJ112" s="3"/>
      <c r="EIK112" s="3"/>
      <c r="EIL112" s="3"/>
      <c r="EIM112" s="3"/>
      <c r="EIN112" s="3"/>
      <c r="EIO112" s="3"/>
      <c r="EIP112" s="3"/>
      <c r="EIQ112" s="3"/>
      <c r="EIR112" s="3"/>
      <c r="EIS112" s="3"/>
      <c r="EIT112" s="3"/>
      <c r="EIU112" s="3"/>
      <c r="EIV112" s="3"/>
      <c r="EIW112" s="3"/>
      <c r="EIX112" s="3"/>
      <c r="EIY112" s="3"/>
      <c r="EIZ112" s="3"/>
      <c r="EJA112" s="3"/>
      <c r="EJB112" s="3"/>
      <c r="EJC112" s="3"/>
      <c r="EJD112" s="3"/>
      <c r="EJE112" s="3"/>
      <c r="EJF112" s="3"/>
      <c r="EJG112" s="3"/>
      <c r="EJH112" s="3"/>
      <c r="EJI112" s="3"/>
      <c r="EJJ112" s="3"/>
      <c r="EJK112" s="3"/>
      <c r="EJL112" s="3"/>
      <c r="EJM112" s="3"/>
      <c r="EJN112" s="3"/>
      <c r="EJO112" s="3"/>
      <c r="EJP112" s="3"/>
      <c r="EJQ112" s="3"/>
      <c r="EJR112" s="3"/>
      <c r="EJS112" s="3"/>
      <c r="EJT112" s="3"/>
      <c r="EJU112" s="3"/>
      <c r="EJV112" s="3"/>
      <c r="EJW112" s="3"/>
      <c r="EJX112" s="3"/>
      <c r="EJY112" s="3"/>
      <c r="EJZ112" s="3"/>
      <c r="EKA112" s="3"/>
      <c r="EKB112" s="3"/>
      <c r="EKC112" s="3"/>
      <c r="EKD112" s="3"/>
      <c r="EKE112" s="3"/>
      <c r="EKF112" s="3"/>
      <c r="EKG112" s="3"/>
      <c r="EKH112" s="3"/>
      <c r="EKI112" s="3"/>
      <c r="EKJ112" s="3"/>
      <c r="EKK112" s="3"/>
      <c r="EKL112" s="3"/>
      <c r="EKM112" s="3"/>
      <c r="EKN112" s="3"/>
      <c r="EKO112" s="3"/>
      <c r="EKP112" s="3"/>
      <c r="EKQ112" s="3"/>
      <c r="EKR112" s="3"/>
      <c r="EKS112" s="3"/>
      <c r="EKT112" s="3"/>
      <c r="EKU112" s="3"/>
      <c r="EKV112" s="3"/>
      <c r="EKW112" s="3"/>
      <c r="EKX112" s="3"/>
      <c r="EKY112" s="3"/>
      <c r="EKZ112" s="3"/>
      <c r="ELA112" s="3"/>
      <c r="ELB112" s="3"/>
      <c r="ELC112" s="3"/>
      <c r="ELD112" s="3"/>
      <c r="ELE112" s="3"/>
      <c r="ELF112" s="3"/>
      <c r="ELG112" s="3"/>
      <c r="ELH112" s="3"/>
      <c r="ELI112" s="3"/>
      <c r="ELJ112" s="3"/>
      <c r="ELK112" s="3"/>
      <c r="ELL112" s="3"/>
      <c r="ELM112" s="3"/>
      <c r="ELN112" s="3"/>
      <c r="ELO112" s="3"/>
      <c r="ELP112" s="3"/>
      <c r="ELQ112" s="3"/>
      <c r="ELR112" s="3"/>
      <c r="ELS112" s="3"/>
      <c r="ELT112" s="3"/>
      <c r="ELU112" s="3"/>
      <c r="ELV112" s="3"/>
      <c r="ELW112" s="3"/>
      <c r="ELX112" s="3"/>
      <c r="ELY112" s="3"/>
      <c r="ELZ112" s="3"/>
      <c r="EMA112" s="3"/>
      <c r="EMB112" s="3"/>
      <c r="EMC112" s="3"/>
      <c r="EMD112" s="3"/>
      <c r="EME112" s="3"/>
      <c r="EMF112" s="3"/>
      <c r="EMG112" s="3"/>
      <c r="EMH112" s="3"/>
      <c r="EMI112" s="3"/>
      <c r="EMJ112" s="3"/>
      <c r="EMK112" s="3"/>
      <c r="EML112" s="3"/>
      <c r="EMM112" s="3"/>
      <c r="EMN112" s="3"/>
      <c r="EMO112" s="3"/>
      <c r="EMP112" s="3"/>
      <c r="EMQ112" s="3"/>
      <c r="EMR112" s="3"/>
      <c r="EMS112" s="3"/>
      <c r="EMT112" s="3"/>
      <c r="EMU112" s="3"/>
      <c r="EMV112" s="3"/>
      <c r="EMW112" s="3"/>
      <c r="EMX112" s="3"/>
      <c r="EMY112" s="3"/>
      <c r="EMZ112" s="3"/>
      <c r="ENA112" s="3"/>
      <c r="ENB112" s="3"/>
      <c r="ENC112" s="3"/>
      <c r="END112" s="3"/>
      <c r="ENE112" s="3"/>
      <c r="ENF112" s="3"/>
      <c r="ENG112" s="3"/>
      <c r="ENH112" s="3"/>
      <c r="ENI112" s="3"/>
      <c r="ENJ112" s="3"/>
      <c r="ENK112" s="3"/>
      <c r="ENL112" s="3"/>
      <c r="ENM112" s="3"/>
      <c r="ENN112" s="3"/>
      <c r="ENO112" s="3"/>
      <c r="ENP112" s="3"/>
      <c r="ENQ112" s="3"/>
      <c r="ENR112" s="3"/>
      <c r="ENS112" s="3"/>
      <c r="ENT112" s="3"/>
      <c r="ENU112" s="3"/>
      <c r="ENV112" s="3"/>
      <c r="ENW112" s="3"/>
      <c r="ENX112" s="3"/>
      <c r="ENY112" s="3"/>
      <c r="ENZ112" s="3"/>
      <c r="EOA112" s="3"/>
      <c r="EOB112" s="3"/>
      <c r="EOC112" s="3"/>
      <c r="EOD112" s="3"/>
      <c r="EOE112" s="3"/>
      <c r="EOF112" s="3"/>
      <c r="EOG112" s="3"/>
      <c r="EOH112" s="3"/>
      <c r="EOI112" s="3"/>
      <c r="EOJ112" s="3"/>
      <c r="EOK112" s="3"/>
      <c r="EOL112" s="3"/>
      <c r="EOM112" s="3"/>
      <c r="EON112" s="3"/>
      <c r="EOO112" s="3"/>
      <c r="EOP112" s="3"/>
      <c r="EOQ112" s="3"/>
      <c r="EOR112" s="3"/>
      <c r="EOS112" s="3"/>
      <c r="EOT112" s="3"/>
      <c r="EOU112" s="3"/>
      <c r="EOV112" s="3"/>
      <c r="EOW112" s="3"/>
      <c r="EOX112" s="3"/>
      <c r="EOY112" s="3"/>
      <c r="EOZ112" s="3"/>
      <c r="EPA112" s="3"/>
      <c r="EPB112" s="3"/>
      <c r="EPC112" s="3"/>
      <c r="EPD112" s="3"/>
      <c r="EPE112" s="3"/>
      <c r="EPF112" s="3"/>
      <c r="EPG112" s="3"/>
      <c r="EPH112" s="3"/>
      <c r="EPI112" s="3"/>
      <c r="EPJ112" s="3"/>
      <c r="EPK112" s="3"/>
      <c r="EPL112" s="3"/>
      <c r="EPM112" s="3"/>
      <c r="EPN112" s="3"/>
      <c r="EPO112" s="3"/>
      <c r="EPP112" s="3"/>
      <c r="EPQ112" s="3"/>
      <c r="EPR112" s="3"/>
      <c r="EPS112" s="3"/>
      <c r="EPT112" s="3"/>
      <c r="EPU112" s="3"/>
      <c r="EPV112" s="3"/>
      <c r="EPW112" s="3"/>
      <c r="EPX112" s="3"/>
      <c r="EPY112" s="3"/>
      <c r="EPZ112" s="3"/>
      <c r="EQA112" s="3"/>
      <c r="EQB112" s="3"/>
      <c r="EQC112" s="3"/>
      <c r="EQD112" s="3"/>
      <c r="EQE112" s="3"/>
      <c r="EQF112" s="3"/>
      <c r="EQG112" s="3"/>
      <c r="EQH112" s="3"/>
      <c r="EQI112" s="3"/>
      <c r="EQJ112" s="3"/>
      <c r="EQK112" s="3"/>
      <c r="EQL112" s="3"/>
      <c r="EQM112" s="3"/>
      <c r="EQN112" s="3"/>
      <c r="EQO112" s="3"/>
      <c r="EQP112" s="3"/>
      <c r="EQQ112" s="3"/>
      <c r="EQR112" s="3"/>
      <c r="EQS112" s="3"/>
      <c r="EQT112" s="3"/>
      <c r="EQU112" s="3"/>
      <c r="EQV112" s="3"/>
      <c r="EQW112" s="3"/>
      <c r="EQX112" s="3"/>
      <c r="EQY112" s="3"/>
      <c r="EQZ112" s="3"/>
      <c r="ERA112" s="3"/>
      <c r="ERB112" s="3"/>
      <c r="ERC112" s="3"/>
      <c r="ERD112" s="3"/>
      <c r="ERE112" s="3"/>
      <c r="ERF112" s="3"/>
      <c r="ERG112" s="3"/>
      <c r="ERH112" s="3"/>
      <c r="ERI112" s="3"/>
      <c r="ERJ112" s="3"/>
      <c r="ERK112" s="3"/>
      <c r="ERL112" s="3"/>
      <c r="ERM112" s="3"/>
      <c r="ERN112" s="3"/>
      <c r="ERO112" s="3"/>
      <c r="ERP112" s="3"/>
      <c r="ERQ112" s="3"/>
      <c r="ERR112" s="3"/>
      <c r="ERS112" s="3"/>
      <c r="ERT112" s="3"/>
      <c r="ERU112" s="3"/>
      <c r="ERV112" s="3"/>
      <c r="ERW112" s="3"/>
      <c r="ERX112" s="3"/>
      <c r="ERY112" s="3"/>
      <c r="ERZ112" s="3"/>
      <c r="ESA112" s="3"/>
      <c r="ESB112" s="3"/>
      <c r="ESC112" s="3"/>
      <c r="ESD112" s="3"/>
      <c r="ESE112" s="3"/>
      <c r="ESF112" s="3"/>
      <c r="ESG112" s="3"/>
      <c r="ESH112" s="3"/>
      <c r="ESI112" s="3"/>
      <c r="ESJ112" s="3"/>
      <c r="ESK112" s="3"/>
      <c r="ESL112" s="3"/>
      <c r="ESM112" s="3"/>
      <c r="ESN112" s="3"/>
      <c r="ESO112" s="3"/>
      <c r="ESP112" s="3"/>
      <c r="ESQ112" s="3"/>
      <c r="ESR112" s="3"/>
      <c r="ESS112" s="3"/>
      <c r="EST112" s="3"/>
      <c r="ESU112" s="3"/>
      <c r="ESV112" s="3"/>
      <c r="ESW112" s="3"/>
      <c r="ESX112" s="3"/>
      <c r="ESY112" s="3"/>
      <c r="ESZ112" s="3"/>
      <c r="ETA112" s="3"/>
      <c r="ETB112" s="3"/>
      <c r="ETC112" s="3"/>
      <c r="ETD112" s="3"/>
      <c r="ETE112" s="3"/>
      <c r="ETF112" s="3"/>
      <c r="ETG112" s="3"/>
      <c r="ETH112" s="3"/>
      <c r="ETI112" s="3"/>
      <c r="ETJ112" s="3"/>
      <c r="ETK112" s="3"/>
      <c r="ETL112" s="3"/>
      <c r="ETM112" s="3"/>
      <c r="ETN112" s="3"/>
      <c r="ETO112" s="3"/>
      <c r="ETP112" s="3"/>
      <c r="ETQ112" s="3"/>
      <c r="ETR112" s="3"/>
      <c r="ETS112" s="3"/>
      <c r="ETT112" s="3"/>
      <c r="ETU112" s="3"/>
      <c r="ETV112" s="3"/>
      <c r="ETW112" s="3"/>
      <c r="ETX112" s="3"/>
      <c r="ETY112" s="3"/>
      <c r="ETZ112" s="3"/>
      <c r="EUA112" s="3"/>
      <c r="EUB112" s="3"/>
      <c r="EUC112" s="3"/>
      <c r="EUD112" s="3"/>
      <c r="EUE112" s="3"/>
      <c r="EUF112" s="3"/>
      <c r="EUG112" s="3"/>
      <c r="EUH112" s="3"/>
      <c r="EUI112" s="3"/>
      <c r="EUJ112" s="3"/>
      <c r="EUK112" s="3"/>
      <c r="EUL112" s="3"/>
      <c r="EUM112" s="3"/>
      <c r="EUN112" s="3"/>
      <c r="EUO112" s="3"/>
      <c r="EUP112" s="3"/>
      <c r="EUQ112" s="3"/>
      <c r="EUR112" s="3"/>
      <c r="EUS112" s="3"/>
      <c r="EUT112" s="3"/>
      <c r="EUU112" s="3"/>
      <c r="EUV112" s="3"/>
      <c r="EUW112" s="3"/>
      <c r="EUX112" s="3"/>
      <c r="EUY112" s="3"/>
      <c r="EUZ112" s="3"/>
      <c r="EVA112" s="3"/>
      <c r="EVB112" s="3"/>
      <c r="EVC112" s="3"/>
      <c r="EVD112" s="3"/>
      <c r="EVE112" s="3"/>
      <c r="EVF112" s="3"/>
      <c r="EVG112" s="3"/>
      <c r="EVH112" s="3"/>
      <c r="EVI112" s="3"/>
      <c r="EVJ112" s="3"/>
      <c r="EVK112" s="3"/>
      <c r="EVL112" s="3"/>
      <c r="EVM112" s="3"/>
      <c r="EVN112" s="3"/>
      <c r="EVO112" s="3"/>
      <c r="EVP112" s="3"/>
      <c r="EVQ112" s="3"/>
      <c r="EVR112" s="3"/>
      <c r="EVS112" s="3"/>
      <c r="EVT112" s="3"/>
      <c r="EVU112" s="3"/>
      <c r="EVV112" s="3"/>
      <c r="EVW112" s="3"/>
      <c r="EVX112" s="3"/>
      <c r="EVY112" s="3"/>
      <c r="EVZ112" s="3"/>
      <c r="EWA112" s="3"/>
      <c r="EWB112" s="3"/>
      <c r="EWC112" s="3"/>
      <c r="EWD112" s="3"/>
      <c r="EWE112" s="3"/>
      <c r="EWF112" s="3"/>
      <c r="EWG112" s="3"/>
      <c r="EWH112" s="3"/>
      <c r="EWI112" s="3"/>
      <c r="EWJ112" s="3"/>
      <c r="EWK112" s="3"/>
      <c r="EWL112" s="3"/>
      <c r="EWM112" s="3"/>
      <c r="EWN112" s="3"/>
      <c r="EWO112" s="3"/>
      <c r="EWP112" s="3"/>
      <c r="EWQ112" s="3"/>
      <c r="EWR112" s="3"/>
      <c r="EWS112" s="3"/>
      <c r="EWT112" s="3"/>
      <c r="EWU112" s="3"/>
      <c r="EWV112" s="3"/>
      <c r="EWW112" s="3"/>
      <c r="EWX112" s="3"/>
      <c r="EWY112" s="3"/>
      <c r="EWZ112" s="3"/>
      <c r="EXA112" s="3"/>
      <c r="EXB112" s="3"/>
      <c r="EXC112" s="3"/>
      <c r="EXD112" s="3"/>
      <c r="EXE112" s="3"/>
      <c r="EXF112" s="3"/>
      <c r="EXG112" s="3"/>
      <c r="EXH112" s="3"/>
      <c r="EXI112" s="3"/>
      <c r="EXJ112" s="3"/>
      <c r="EXK112" s="3"/>
      <c r="EXL112" s="3"/>
      <c r="EXM112" s="3"/>
      <c r="EXN112" s="3"/>
      <c r="EXO112" s="3"/>
      <c r="EXP112" s="3"/>
      <c r="EXQ112" s="3"/>
      <c r="EXR112" s="3"/>
      <c r="EXS112" s="3"/>
      <c r="EXT112" s="3"/>
      <c r="EXU112" s="3"/>
      <c r="EXV112" s="3"/>
      <c r="EXW112" s="3"/>
      <c r="EXX112" s="3"/>
      <c r="EXY112" s="3"/>
      <c r="EXZ112" s="3"/>
      <c r="EYA112" s="3"/>
      <c r="EYB112" s="3"/>
      <c r="EYC112" s="3"/>
      <c r="EYD112" s="3"/>
      <c r="EYE112" s="3"/>
      <c r="EYF112" s="3"/>
      <c r="EYG112" s="3"/>
      <c r="EYH112" s="3"/>
      <c r="EYI112" s="3"/>
      <c r="EYJ112" s="3"/>
      <c r="EYK112" s="3"/>
      <c r="EYL112" s="3"/>
      <c r="EYM112" s="3"/>
      <c r="EYN112" s="3"/>
      <c r="EYO112" s="3"/>
      <c r="EYP112" s="3"/>
      <c r="EYQ112" s="3"/>
      <c r="EYR112" s="3"/>
      <c r="EYS112" s="3"/>
      <c r="EYT112" s="3"/>
      <c r="EYU112" s="3"/>
      <c r="EYV112" s="3"/>
      <c r="EYW112" s="3"/>
      <c r="EYX112" s="3"/>
      <c r="EYY112" s="3"/>
      <c r="EYZ112" s="3"/>
      <c r="EZA112" s="3"/>
      <c r="EZB112" s="3"/>
      <c r="EZC112" s="3"/>
      <c r="EZD112" s="3"/>
      <c r="EZE112" s="3"/>
      <c r="EZF112" s="3"/>
      <c r="EZG112" s="3"/>
      <c r="EZH112" s="3"/>
      <c r="EZI112" s="3"/>
      <c r="EZJ112" s="3"/>
      <c r="EZK112" s="3"/>
      <c r="EZL112" s="3"/>
      <c r="EZM112" s="3"/>
      <c r="EZN112" s="3"/>
      <c r="EZO112" s="3"/>
      <c r="EZP112" s="3"/>
      <c r="EZQ112" s="3"/>
      <c r="EZR112" s="3"/>
      <c r="EZS112" s="3"/>
      <c r="EZT112" s="3"/>
      <c r="EZU112" s="3"/>
      <c r="EZV112" s="3"/>
      <c r="EZW112" s="3"/>
      <c r="EZX112" s="3"/>
      <c r="EZY112" s="3"/>
      <c r="EZZ112" s="3"/>
      <c r="FAA112" s="3"/>
      <c r="FAB112" s="3"/>
      <c r="FAC112" s="3"/>
      <c r="FAD112" s="3"/>
      <c r="FAE112" s="3"/>
      <c r="FAF112" s="3"/>
      <c r="FAG112" s="3"/>
      <c r="FAH112" s="3"/>
      <c r="FAI112" s="3"/>
      <c r="FAJ112" s="3"/>
      <c r="FAK112" s="3"/>
      <c r="FAL112" s="3"/>
      <c r="FAM112" s="3"/>
      <c r="FAN112" s="3"/>
      <c r="FAO112" s="3"/>
      <c r="FAP112" s="3"/>
      <c r="FAQ112" s="3"/>
      <c r="FAR112" s="3"/>
      <c r="FAS112" s="3"/>
      <c r="FAT112" s="3"/>
      <c r="FAU112" s="3"/>
      <c r="FAV112" s="3"/>
      <c r="FAW112" s="3"/>
      <c r="FAX112" s="3"/>
      <c r="FAY112" s="3"/>
      <c r="FAZ112" s="3"/>
      <c r="FBA112" s="3"/>
      <c r="FBB112" s="3"/>
      <c r="FBC112" s="3"/>
      <c r="FBD112" s="3"/>
      <c r="FBE112" s="3"/>
      <c r="FBF112" s="3"/>
      <c r="FBG112" s="3"/>
      <c r="FBH112" s="3"/>
      <c r="FBI112" s="3"/>
      <c r="FBJ112" s="3"/>
      <c r="FBK112" s="3"/>
      <c r="FBL112" s="3"/>
      <c r="FBM112" s="3"/>
      <c r="FBN112" s="3"/>
      <c r="FBO112" s="3"/>
      <c r="FBP112" s="3"/>
      <c r="FBQ112" s="3"/>
      <c r="FBR112" s="3"/>
      <c r="FBS112" s="3"/>
      <c r="FBT112" s="3"/>
      <c r="FBU112" s="3"/>
      <c r="FBV112" s="3"/>
      <c r="FBW112" s="3"/>
      <c r="FBX112" s="3"/>
      <c r="FBY112" s="3"/>
      <c r="FBZ112" s="3"/>
      <c r="FCA112" s="3"/>
      <c r="FCB112" s="3"/>
      <c r="FCC112" s="3"/>
      <c r="FCD112" s="3"/>
      <c r="FCE112" s="3"/>
      <c r="FCF112" s="3"/>
      <c r="FCG112" s="3"/>
      <c r="FCH112" s="3"/>
      <c r="FCI112" s="3"/>
      <c r="FCJ112" s="3"/>
      <c r="FCK112" s="3"/>
      <c r="FCL112" s="3"/>
      <c r="FCM112" s="3"/>
      <c r="FCN112" s="3"/>
      <c r="FCO112" s="3"/>
      <c r="FCP112" s="3"/>
      <c r="FCQ112" s="3"/>
      <c r="FCR112" s="3"/>
      <c r="FCS112" s="3"/>
      <c r="FCT112" s="3"/>
      <c r="FCU112" s="3"/>
      <c r="FCV112" s="3"/>
      <c r="FCW112" s="3"/>
      <c r="FCX112" s="3"/>
      <c r="FCY112" s="3"/>
      <c r="FCZ112" s="3"/>
      <c r="FDA112" s="3"/>
      <c r="FDB112" s="3"/>
      <c r="FDC112" s="3"/>
      <c r="FDD112" s="3"/>
      <c r="FDE112" s="3"/>
      <c r="FDF112" s="3"/>
      <c r="FDG112" s="3"/>
      <c r="FDH112" s="3"/>
      <c r="FDI112" s="3"/>
      <c r="FDJ112" s="3"/>
      <c r="FDK112" s="3"/>
      <c r="FDL112" s="3"/>
      <c r="FDM112" s="3"/>
      <c r="FDN112" s="3"/>
      <c r="FDO112" s="3"/>
      <c r="FDP112" s="3"/>
      <c r="FDQ112" s="3"/>
      <c r="FDR112" s="3"/>
      <c r="FDS112" s="3"/>
      <c r="FDT112" s="3"/>
      <c r="FDU112" s="3"/>
      <c r="FDV112" s="3"/>
      <c r="FDW112" s="3"/>
      <c r="FDX112" s="3"/>
      <c r="FDY112" s="3"/>
      <c r="FDZ112" s="3"/>
      <c r="FEA112" s="3"/>
      <c r="FEB112" s="3"/>
      <c r="FEC112" s="3"/>
      <c r="FED112" s="3"/>
      <c r="FEE112" s="3"/>
      <c r="FEF112" s="3"/>
      <c r="FEG112" s="3"/>
      <c r="FEH112" s="3"/>
      <c r="FEI112" s="3"/>
      <c r="FEJ112" s="3"/>
      <c r="FEK112" s="3"/>
      <c r="FEL112" s="3"/>
      <c r="FEM112" s="3"/>
      <c r="FEN112" s="3"/>
      <c r="FEO112" s="3"/>
      <c r="FEP112" s="3"/>
      <c r="FEQ112" s="3"/>
      <c r="FER112" s="3"/>
      <c r="FES112" s="3"/>
      <c r="FET112" s="3"/>
      <c r="FEU112" s="3"/>
      <c r="FEV112" s="3"/>
      <c r="FEW112" s="3"/>
      <c r="FEX112" s="3"/>
      <c r="FEY112" s="3"/>
      <c r="FEZ112" s="3"/>
      <c r="FFA112" s="3"/>
      <c r="FFB112" s="3"/>
      <c r="FFC112" s="3"/>
      <c r="FFD112" s="3"/>
      <c r="FFE112" s="3"/>
      <c r="FFF112" s="3"/>
      <c r="FFG112" s="3"/>
      <c r="FFH112" s="3"/>
      <c r="FFI112" s="3"/>
      <c r="FFJ112" s="3"/>
      <c r="FFK112" s="3"/>
      <c r="FFL112" s="3"/>
      <c r="FFM112" s="3"/>
      <c r="FFN112" s="3"/>
      <c r="FFO112" s="3"/>
      <c r="FFP112" s="3"/>
      <c r="FFQ112" s="3"/>
      <c r="FFR112" s="3"/>
      <c r="FFS112" s="3"/>
      <c r="FFT112" s="3"/>
      <c r="FFU112" s="3"/>
      <c r="FFV112" s="3"/>
      <c r="FFW112" s="3"/>
      <c r="FFX112" s="3"/>
      <c r="FFY112" s="3"/>
      <c r="FFZ112" s="3"/>
      <c r="FGA112" s="3"/>
      <c r="FGB112" s="3"/>
      <c r="FGC112" s="3"/>
      <c r="FGD112" s="3"/>
      <c r="FGE112" s="3"/>
      <c r="FGF112" s="3"/>
      <c r="FGG112" s="3"/>
      <c r="FGH112" s="3"/>
      <c r="FGI112" s="3"/>
      <c r="FGJ112" s="3"/>
      <c r="FGK112" s="3"/>
      <c r="FGL112" s="3"/>
      <c r="FGM112" s="3"/>
      <c r="FGN112" s="3"/>
      <c r="FGO112" s="3"/>
      <c r="FGP112" s="3"/>
      <c r="FGQ112" s="3"/>
      <c r="FGR112" s="3"/>
      <c r="FGS112" s="3"/>
      <c r="FGT112" s="3"/>
      <c r="FGU112" s="3"/>
      <c r="FGV112" s="3"/>
      <c r="FGW112" s="3"/>
      <c r="FGX112" s="3"/>
      <c r="FGY112" s="3"/>
      <c r="FGZ112" s="3"/>
      <c r="FHA112" s="3"/>
      <c r="FHB112" s="3"/>
      <c r="FHC112" s="3"/>
      <c r="FHD112" s="3"/>
      <c r="FHE112" s="3"/>
      <c r="FHF112" s="3"/>
      <c r="FHG112" s="3"/>
      <c r="FHH112" s="3"/>
      <c r="FHI112" s="3"/>
      <c r="FHJ112" s="3"/>
      <c r="FHK112" s="3"/>
      <c r="FHL112" s="3"/>
      <c r="FHM112" s="3"/>
      <c r="FHN112" s="3"/>
      <c r="FHO112" s="3"/>
      <c r="FHP112" s="3"/>
      <c r="FHQ112" s="3"/>
      <c r="FHR112" s="3"/>
      <c r="FHS112" s="3"/>
      <c r="FHT112" s="3"/>
      <c r="FHU112" s="3"/>
      <c r="FHV112" s="3"/>
      <c r="FHW112" s="3"/>
      <c r="FHX112" s="3"/>
      <c r="FHY112" s="3"/>
      <c r="FHZ112" s="3"/>
      <c r="FIA112" s="3"/>
      <c r="FIB112" s="3"/>
      <c r="FIC112" s="3"/>
      <c r="FID112" s="3"/>
      <c r="FIE112" s="3"/>
      <c r="FIF112" s="3"/>
      <c r="FIG112" s="3"/>
      <c r="FIH112" s="3"/>
      <c r="FII112" s="3"/>
      <c r="FIJ112" s="3"/>
      <c r="FIK112" s="3"/>
      <c r="FIL112" s="3"/>
      <c r="FIM112" s="3"/>
      <c r="FIN112" s="3"/>
      <c r="FIO112" s="3"/>
      <c r="FIP112" s="3"/>
      <c r="FIQ112" s="3"/>
      <c r="FIR112" s="3"/>
      <c r="FIS112" s="3"/>
      <c r="FIT112" s="3"/>
      <c r="FIU112" s="3"/>
      <c r="FIV112" s="3"/>
      <c r="FIW112" s="3"/>
      <c r="FIX112" s="3"/>
      <c r="FIY112" s="3"/>
      <c r="FIZ112" s="3"/>
      <c r="FJA112" s="3"/>
      <c r="FJB112" s="3"/>
      <c r="FJC112" s="3"/>
      <c r="FJD112" s="3"/>
      <c r="FJE112" s="3"/>
      <c r="FJF112" s="3"/>
      <c r="FJG112" s="3"/>
      <c r="FJH112" s="3"/>
      <c r="FJI112" s="3"/>
      <c r="FJJ112" s="3"/>
      <c r="FJK112" s="3"/>
      <c r="FJL112" s="3"/>
      <c r="FJM112" s="3"/>
      <c r="FJN112" s="3"/>
      <c r="FJO112" s="3"/>
      <c r="FJP112" s="3"/>
      <c r="FJQ112" s="3"/>
      <c r="FJR112" s="3"/>
      <c r="FJS112" s="3"/>
      <c r="FJT112" s="3"/>
      <c r="FJU112" s="3"/>
      <c r="FJV112" s="3"/>
      <c r="FJW112" s="3"/>
      <c r="FJX112" s="3"/>
      <c r="FJY112" s="3"/>
      <c r="FJZ112" s="3"/>
      <c r="FKA112" s="3"/>
      <c r="FKB112" s="3"/>
      <c r="FKC112" s="3"/>
      <c r="FKD112" s="3"/>
      <c r="FKE112" s="3"/>
      <c r="FKF112" s="3"/>
      <c r="FKG112" s="3"/>
      <c r="FKH112" s="3"/>
      <c r="FKI112" s="3"/>
      <c r="FKJ112" s="3"/>
      <c r="FKK112" s="3"/>
      <c r="FKL112" s="3"/>
      <c r="FKM112" s="3"/>
      <c r="FKN112" s="3"/>
      <c r="FKO112" s="3"/>
      <c r="FKP112" s="3"/>
      <c r="FKQ112" s="3"/>
      <c r="FKR112" s="3"/>
      <c r="FKS112" s="3"/>
      <c r="FKT112" s="3"/>
      <c r="FKU112" s="3"/>
      <c r="FKV112" s="3"/>
      <c r="FKW112" s="3"/>
      <c r="FKX112" s="3"/>
      <c r="FKY112" s="3"/>
      <c r="FKZ112" s="3"/>
      <c r="FLA112" s="3"/>
      <c r="FLB112" s="3"/>
      <c r="FLC112" s="3"/>
      <c r="FLD112" s="3"/>
      <c r="FLE112" s="3"/>
      <c r="FLF112" s="3"/>
      <c r="FLG112" s="3"/>
      <c r="FLH112" s="3"/>
      <c r="FLI112" s="3"/>
      <c r="FLJ112" s="3"/>
      <c r="FLK112" s="3"/>
      <c r="FLL112" s="3"/>
      <c r="FLM112" s="3"/>
      <c r="FLN112" s="3"/>
      <c r="FLO112" s="3"/>
      <c r="FLP112" s="3"/>
      <c r="FLQ112" s="3"/>
      <c r="FLR112" s="3"/>
      <c r="FLS112" s="3"/>
      <c r="FLT112" s="3"/>
      <c r="FLU112" s="3"/>
      <c r="FLV112" s="3"/>
      <c r="FLW112" s="3"/>
      <c r="FLX112" s="3"/>
      <c r="FLY112" s="3"/>
      <c r="FLZ112" s="3"/>
      <c r="FMA112" s="3"/>
      <c r="FMB112" s="3"/>
      <c r="FMC112" s="3"/>
      <c r="FMD112" s="3"/>
      <c r="FME112" s="3"/>
      <c r="FMF112" s="3"/>
      <c r="FMG112" s="3"/>
      <c r="FMH112" s="3"/>
      <c r="FMI112" s="3"/>
      <c r="FMJ112" s="3"/>
      <c r="FMK112" s="3"/>
      <c r="FML112" s="3"/>
      <c r="FMM112" s="3"/>
      <c r="FMN112" s="3"/>
      <c r="FMO112" s="3"/>
      <c r="FMP112" s="3"/>
      <c r="FMQ112" s="3"/>
      <c r="FMR112" s="3"/>
      <c r="FMS112" s="3"/>
      <c r="FMT112" s="3"/>
      <c r="FMU112" s="3"/>
      <c r="FMV112" s="3"/>
      <c r="FMW112" s="3"/>
      <c r="FMX112" s="3"/>
      <c r="FMY112" s="3"/>
      <c r="FMZ112" s="3"/>
      <c r="FNA112" s="3"/>
      <c r="FNB112" s="3"/>
      <c r="FNC112" s="3"/>
      <c r="FND112" s="3"/>
      <c r="FNE112" s="3"/>
      <c r="FNF112" s="3"/>
      <c r="FNG112" s="3"/>
      <c r="FNH112" s="3"/>
      <c r="FNI112" s="3"/>
      <c r="FNJ112" s="3"/>
      <c r="FNK112" s="3"/>
      <c r="FNL112" s="3"/>
      <c r="FNM112" s="3"/>
      <c r="FNN112" s="3"/>
      <c r="FNO112" s="3"/>
      <c r="FNP112" s="3"/>
      <c r="FNQ112" s="3"/>
      <c r="FNR112" s="3"/>
      <c r="FNS112" s="3"/>
      <c r="FNT112" s="3"/>
      <c r="FNU112" s="3"/>
      <c r="FNV112" s="3"/>
      <c r="FNW112" s="3"/>
      <c r="FNX112" s="3"/>
      <c r="FNY112" s="3"/>
      <c r="FNZ112" s="3"/>
      <c r="FOA112" s="3"/>
      <c r="FOB112" s="3"/>
      <c r="FOC112" s="3"/>
      <c r="FOD112" s="3"/>
      <c r="FOE112" s="3"/>
      <c r="FOF112" s="3"/>
      <c r="FOG112" s="3"/>
      <c r="FOH112" s="3"/>
      <c r="FOI112" s="3"/>
      <c r="FOJ112" s="3"/>
      <c r="FOK112" s="3"/>
      <c r="FOL112" s="3"/>
      <c r="FOM112" s="3"/>
      <c r="FON112" s="3"/>
      <c r="FOO112" s="3"/>
      <c r="FOP112" s="3"/>
      <c r="FOQ112" s="3"/>
      <c r="FOR112" s="3"/>
      <c r="FOS112" s="3"/>
      <c r="FOT112" s="3"/>
      <c r="FOU112" s="3"/>
      <c r="FOV112" s="3"/>
      <c r="FOW112" s="3"/>
      <c r="FOX112" s="3"/>
      <c r="FOY112" s="3"/>
      <c r="FOZ112" s="3"/>
      <c r="FPA112" s="3"/>
      <c r="FPB112" s="3"/>
      <c r="FPC112" s="3"/>
      <c r="FPD112" s="3"/>
      <c r="FPE112" s="3"/>
      <c r="FPF112" s="3"/>
      <c r="FPG112" s="3"/>
      <c r="FPH112" s="3"/>
      <c r="FPI112" s="3"/>
      <c r="FPJ112" s="3"/>
      <c r="FPK112" s="3"/>
      <c r="FPL112" s="3"/>
      <c r="FPM112" s="3"/>
      <c r="FPN112" s="3"/>
      <c r="FPO112" s="3"/>
      <c r="FPP112" s="3"/>
      <c r="FPQ112" s="3"/>
      <c r="FPR112" s="3"/>
      <c r="FPS112" s="3"/>
      <c r="FPT112" s="3"/>
      <c r="FPU112" s="3"/>
      <c r="FPV112" s="3"/>
      <c r="FPW112" s="3"/>
      <c r="FPX112" s="3"/>
      <c r="FPY112" s="3"/>
      <c r="FPZ112" s="3"/>
      <c r="FQA112" s="3"/>
      <c r="FQB112" s="3"/>
      <c r="FQC112" s="3"/>
      <c r="FQD112" s="3"/>
      <c r="FQE112" s="3"/>
      <c r="FQF112" s="3"/>
      <c r="FQG112" s="3"/>
      <c r="FQH112" s="3"/>
      <c r="FQI112" s="3"/>
      <c r="FQJ112" s="3"/>
      <c r="FQK112" s="3"/>
      <c r="FQL112" s="3"/>
      <c r="FQM112" s="3"/>
      <c r="FQN112" s="3"/>
      <c r="FQO112" s="3"/>
      <c r="FQP112" s="3"/>
      <c r="FQQ112" s="3"/>
      <c r="FQR112" s="3"/>
      <c r="FQS112" s="3"/>
      <c r="FQT112" s="3"/>
      <c r="FQU112" s="3"/>
      <c r="FQV112" s="3"/>
      <c r="FQW112" s="3"/>
      <c r="FQX112" s="3"/>
      <c r="FQY112" s="3"/>
      <c r="FQZ112" s="3"/>
      <c r="FRA112" s="3"/>
      <c r="FRB112" s="3"/>
      <c r="FRC112" s="3"/>
      <c r="FRD112" s="3"/>
      <c r="FRE112" s="3"/>
      <c r="FRF112" s="3"/>
      <c r="FRG112" s="3"/>
      <c r="FRH112" s="3"/>
      <c r="FRI112" s="3"/>
      <c r="FRJ112" s="3"/>
      <c r="FRK112" s="3"/>
      <c r="FRL112" s="3"/>
      <c r="FRM112" s="3"/>
      <c r="FRN112" s="3"/>
      <c r="FRO112" s="3"/>
      <c r="FRP112" s="3"/>
      <c r="FRQ112" s="3"/>
      <c r="FRR112" s="3"/>
      <c r="FRS112" s="3"/>
      <c r="FRT112" s="3"/>
      <c r="FRU112" s="3"/>
      <c r="FRV112" s="3"/>
      <c r="FRW112" s="3"/>
      <c r="FRX112" s="3"/>
      <c r="FRY112" s="3"/>
      <c r="FRZ112" s="3"/>
      <c r="FSA112" s="3"/>
      <c r="FSB112" s="3"/>
      <c r="FSC112" s="3"/>
      <c r="FSD112" s="3"/>
      <c r="FSE112" s="3"/>
      <c r="FSF112" s="3"/>
      <c r="FSG112" s="3"/>
      <c r="FSH112" s="3"/>
      <c r="FSI112" s="3"/>
      <c r="FSJ112" s="3"/>
      <c r="FSK112" s="3"/>
      <c r="FSL112" s="3"/>
      <c r="FSM112" s="3"/>
      <c r="FSN112" s="3"/>
      <c r="FSO112" s="3"/>
      <c r="FSP112" s="3"/>
      <c r="FSQ112" s="3"/>
      <c r="FSR112" s="3"/>
      <c r="FSS112" s="3"/>
      <c r="FST112" s="3"/>
      <c r="FSU112" s="3"/>
      <c r="FSV112" s="3"/>
      <c r="FSW112" s="3"/>
      <c r="FSX112" s="3"/>
      <c r="FSY112" s="3"/>
      <c r="FSZ112" s="3"/>
      <c r="FTA112" s="3"/>
      <c r="FTB112" s="3"/>
      <c r="FTC112" s="3"/>
      <c r="FTD112" s="3"/>
      <c r="FTE112" s="3"/>
      <c r="FTF112" s="3"/>
      <c r="FTG112" s="3"/>
      <c r="FTH112" s="3"/>
      <c r="FTI112" s="3"/>
      <c r="FTJ112" s="3"/>
      <c r="FTK112" s="3"/>
      <c r="FTL112" s="3"/>
      <c r="FTM112" s="3"/>
      <c r="FTN112" s="3"/>
      <c r="FTO112" s="3"/>
      <c r="FTP112" s="3"/>
      <c r="FTQ112" s="3"/>
      <c r="FTR112" s="3"/>
      <c r="FTS112" s="3"/>
      <c r="FTT112" s="3"/>
      <c r="FTU112" s="3"/>
      <c r="FTV112" s="3"/>
      <c r="FTW112" s="3"/>
      <c r="FTX112" s="3"/>
      <c r="FTY112" s="3"/>
      <c r="FTZ112" s="3"/>
      <c r="FUA112" s="3"/>
      <c r="FUB112" s="3"/>
      <c r="FUC112" s="3"/>
      <c r="FUD112" s="3"/>
      <c r="FUE112" s="3"/>
      <c r="FUF112" s="3"/>
      <c r="FUG112" s="3"/>
      <c r="FUH112" s="3"/>
      <c r="FUI112" s="3"/>
      <c r="FUJ112" s="3"/>
      <c r="FUK112" s="3"/>
      <c r="FUL112" s="3"/>
      <c r="FUM112" s="3"/>
      <c r="FUN112" s="3"/>
      <c r="FUO112" s="3"/>
      <c r="FUP112" s="3"/>
      <c r="FUQ112" s="3"/>
      <c r="FUR112" s="3"/>
      <c r="FUS112" s="3"/>
      <c r="FUT112" s="3"/>
      <c r="FUU112" s="3"/>
      <c r="FUV112" s="3"/>
      <c r="FUW112" s="3"/>
      <c r="FUX112" s="3"/>
      <c r="FUY112" s="3"/>
      <c r="FUZ112" s="3"/>
      <c r="FVA112" s="3"/>
      <c r="FVB112" s="3"/>
      <c r="FVC112" s="3"/>
      <c r="FVD112" s="3"/>
      <c r="FVE112" s="3"/>
      <c r="FVF112" s="3"/>
      <c r="FVG112" s="3"/>
      <c r="FVH112" s="3"/>
      <c r="FVI112" s="3"/>
      <c r="FVJ112" s="3"/>
      <c r="FVK112" s="3"/>
      <c r="FVL112" s="3"/>
      <c r="FVM112" s="3"/>
      <c r="FVN112" s="3"/>
      <c r="FVO112" s="3"/>
      <c r="FVP112" s="3"/>
      <c r="FVQ112" s="3"/>
      <c r="FVR112" s="3"/>
      <c r="FVS112" s="3"/>
      <c r="FVT112" s="3"/>
      <c r="FVU112" s="3"/>
      <c r="FVV112" s="3"/>
      <c r="FVW112" s="3"/>
      <c r="FVX112" s="3"/>
      <c r="FVY112" s="3"/>
      <c r="FVZ112" s="3"/>
      <c r="FWA112" s="3"/>
      <c r="FWB112" s="3"/>
      <c r="FWC112" s="3"/>
      <c r="FWD112" s="3"/>
      <c r="FWE112" s="3"/>
      <c r="FWF112" s="3"/>
      <c r="FWG112" s="3"/>
      <c r="FWH112" s="3"/>
      <c r="FWI112" s="3"/>
      <c r="FWJ112" s="3"/>
      <c r="FWK112" s="3"/>
      <c r="FWL112" s="3"/>
      <c r="FWM112" s="3"/>
      <c r="FWN112" s="3"/>
      <c r="FWO112" s="3"/>
      <c r="FWP112" s="3"/>
      <c r="FWQ112" s="3"/>
      <c r="FWR112" s="3"/>
      <c r="FWS112" s="3"/>
      <c r="FWT112" s="3"/>
      <c r="FWU112" s="3"/>
      <c r="FWV112" s="3"/>
      <c r="FWW112" s="3"/>
      <c r="FWX112" s="3"/>
      <c r="FWY112" s="3"/>
      <c r="FWZ112" s="3"/>
      <c r="FXA112" s="3"/>
      <c r="FXB112" s="3"/>
      <c r="FXC112" s="3"/>
      <c r="FXD112" s="3"/>
      <c r="FXE112" s="3"/>
      <c r="FXF112" s="3"/>
      <c r="FXG112" s="3"/>
      <c r="FXH112" s="3"/>
      <c r="FXI112" s="3"/>
      <c r="FXJ112" s="3"/>
      <c r="FXK112" s="3"/>
      <c r="FXL112" s="3"/>
      <c r="FXM112" s="3"/>
      <c r="FXN112" s="3"/>
      <c r="FXO112" s="3"/>
      <c r="FXP112" s="3"/>
      <c r="FXQ112" s="3"/>
      <c r="FXR112" s="3"/>
      <c r="FXS112" s="3"/>
      <c r="FXT112" s="3"/>
      <c r="FXU112" s="3"/>
      <c r="FXV112" s="3"/>
      <c r="FXW112" s="3"/>
      <c r="FXX112" s="3"/>
      <c r="FXY112" s="3"/>
      <c r="FXZ112" s="3"/>
      <c r="FYA112" s="3"/>
      <c r="FYB112" s="3"/>
      <c r="FYC112" s="3"/>
      <c r="FYD112" s="3"/>
      <c r="FYE112" s="3"/>
      <c r="FYF112" s="3"/>
      <c r="FYG112" s="3"/>
      <c r="FYH112" s="3"/>
      <c r="FYI112" s="3"/>
      <c r="FYJ112" s="3"/>
      <c r="FYK112" s="3"/>
      <c r="FYL112" s="3"/>
      <c r="FYM112" s="3"/>
      <c r="FYN112" s="3"/>
      <c r="FYO112" s="3"/>
      <c r="FYP112" s="3"/>
      <c r="FYQ112" s="3"/>
      <c r="FYR112" s="3"/>
      <c r="FYS112" s="3"/>
      <c r="FYT112" s="3"/>
      <c r="FYU112" s="3"/>
      <c r="FYV112" s="3"/>
      <c r="FYW112" s="3"/>
      <c r="FYX112" s="3"/>
      <c r="FYY112" s="3"/>
      <c r="FYZ112" s="3"/>
      <c r="FZA112" s="3"/>
      <c r="FZB112" s="3"/>
      <c r="FZC112" s="3"/>
      <c r="FZD112" s="3"/>
      <c r="FZE112" s="3"/>
      <c r="FZF112" s="3"/>
      <c r="FZG112" s="3"/>
      <c r="FZH112" s="3"/>
      <c r="FZI112" s="3"/>
      <c r="FZJ112" s="3"/>
      <c r="FZK112" s="3"/>
      <c r="FZL112" s="3"/>
      <c r="FZM112" s="3"/>
      <c r="FZN112" s="3"/>
      <c r="FZO112" s="3"/>
      <c r="FZP112" s="3"/>
      <c r="FZQ112" s="3"/>
      <c r="FZR112" s="3"/>
      <c r="FZS112" s="3"/>
      <c r="FZT112" s="3"/>
      <c r="FZU112" s="3"/>
      <c r="FZV112" s="3"/>
      <c r="FZW112" s="3"/>
      <c r="FZX112" s="3"/>
      <c r="FZY112" s="3"/>
      <c r="FZZ112" s="3"/>
      <c r="GAA112" s="3"/>
      <c r="GAB112" s="3"/>
      <c r="GAC112" s="3"/>
      <c r="GAD112" s="3"/>
      <c r="GAE112" s="3"/>
      <c r="GAF112" s="3"/>
      <c r="GAG112" s="3"/>
      <c r="GAH112" s="3"/>
      <c r="GAI112" s="3"/>
      <c r="GAJ112" s="3"/>
      <c r="GAK112" s="3"/>
      <c r="GAL112" s="3"/>
      <c r="GAM112" s="3"/>
      <c r="GAN112" s="3"/>
      <c r="GAO112" s="3"/>
      <c r="GAP112" s="3"/>
      <c r="GAQ112" s="3"/>
      <c r="GAR112" s="3"/>
      <c r="GAS112" s="3"/>
      <c r="GAT112" s="3"/>
      <c r="GAU112" s="3"/>
      <c r="GAV112" s="3"/>
      <c r="GAW112" s="3"/>
      <c r="GAX112" s="3"/>
      <c r="GAY112" s="3"/>
      <c r="GAZ112" s="3"/>
      <c r="GBA112" s="3"/>
      <c r="GBB112" s="3"/>
      <c r="GBC112" s="3"/>
      <c r="GBD112" s="3"/>
      <c r="GBE112" s="3"/>
      <c r="GBF112" s="3"/>
      <c r="GBG112" s="3"/>
      <c r="GBH112" s="3"/>
      <c r="GBI112" s="3"/>
      <c r="GBJ112" s="3"/>
      <c r="GBK112" s="3"/>
      <c r="GBL112" s="3"/>
      <c r="GBM112" s="3"/>
      <c r="GBN112" s="3"/>
      <c r="GBO112" s="3"/>
      <c r="GBP112" s="3"/>
      <c r="GBQ112" s="3"/>
      <c r="GBR112" s="3"/>
      <c r="GBS112" s="3"/>
      <c r="GBT112" s="3"/>
      <c r="GBU112" s="3"/>
      <c r="GBV112" s="3"/>
      <c r="GBW112" s="3"/>
      <c r="GBX112" s="3"/>
      <c r="GBY112" s="3"/>
      <c r="GBZ112" s="3"/>
      <c r="GCA112" s="3"/>
      <c r="GCB112" s="3"/>
      <c r="GCC112" s="3"/>
      <c r="GCD112" s="3"/>
      <c r="GCE112" s="3"/>
      <c r="GCF112" s="3"/>
      <c r="GCG112" s="3"/>
      <c r="GCH112" s="3"/>
      <c r="GCI112" s="3"/>
      <c r="GCJ112" s="3"/>
      <c r="GCK112" s="3"/>
      <c r="GCL112" s="3"/>
      <c r="GCM112" s="3"/>
      <c r="GCN112" s="3"/>
      <c r="GCO112" s="3"/>
      <c r="GCP112" s="3"/>
      <c r="GCQ112" s="3"/>
      <c r="GCR112" s="3"/>
      <c r="GCS112" s="3"/>
      <c r="GCT112" s="3"/>
      <c r="GCU112" s="3"/>
      <c r="GCV112" s="3"/>
      <c r="GCW112" s="3"/>
      <c r="GCX112" s="3"/>
      <c r="GCY112" s="3"/>
      <c r="GCZ112" s="3"/>
      <c r="GDA112" s="3"/>
      <c r="GDB112" s="3"/>
      <c r="GDC112" s="3"/>
      <c r="GDD112" s="3"/>
      <c r="GDE112" s="3"/>
      <c r="GDF112" s="3"/>
      <c r="GDG112" s="3"/>
      <c r="GDH112" s="3"/>
      <c r="GDI112" s="3"/>
      <c r="GDJ112" s="3"/>
      <c r="GDK112" s="3"/>
      <c r="GDL112" s="3"/>
      <c r="GDM112" s="3"/>
      <c r="GDN112" s="3"/>
      <c r="GDO112" s="3"/>
      <c r="GDP112" s="3"/>
      <c r="GDQ112" s="3"/>
      <c r="GDR112" s="3"/>
      <c r="GDS112" s="3"/>
      <c r="GDT112" s="3"/>
      <c r="GDU112" s="3"/>
      <c r="GDV112" s="3"/>
      <c r="GDW112" s="3"/>
      <c r="GDX112" s="3"/>
      <c r="GDY112" s="3"/>
      <c r="GDZ112" s="3"/>
      <c r="GEA112" s="3"/>
      <c r="GEB112" s="3"/>
      <c r="GEC112" s="3"/>
      <c r="GED112" s="3"/>
      <c r="GEE112" s="3"/>
      <c r="GEF112" s="3"/>
      <c r="GEG112" s="3"/>
      <c r="GEH112" s="3"/>
      <c r="GEI112" s="3"/>
      <c r="GEJ112" s="3"/>
      <c r="GEK112" s="3"/>
      <c r="GEL112" s="3"/>
      <c r="GEM112" s="3"/>
      <c r="GEN112" s="3"/>
      <c r="GEO112" s="3"/>
      <c r="GEP112" s="3"/>
      <c r="GEQ112" s="3"/>
      <c r="GER112" s="3"/>
      <c r="GES112" s="3"/>
      <c r="GET112" s="3"/>
      <c r="GEU112" s="3"/>
      <c r="GEV112" s="3"/>
      <c r="GEW112" s="3"/>
      <c r="GEX112" s="3"/>
      <c r="GEY112" s="3"/>
      <c r="GEZ112" s="3"/>
      <c r="GFA112" s="3"/>
      <c r="GFB112" s="3"/>
      <c r="GFC112" s="3"/>
      <c r="GFD112" s="3"/>
      <c r="GFE112" s="3"/>
      <c r="GFF112" s="3"/>
      <c r="GFG112" s="3"/>
      <c r="GFH112" s="3"/>
      <c r="GFI112" s="3"/>
      <c r="GFJ112" s="3"/>
      <c r="GFK112" s="3"/>
      <c r="GFL112" s="3"/>
      <c r="GFM112" s="3"/>
      <c r="GFN112" s="3"/>
      <c r="GFO112" s="3"/>
      <c r="GFP112" s="3"/>
      <c r="GFQ112" s="3"/>
      <c r="GFR112" s="3"/>
      <c r="GFS112" s="3"/>
      <c r="GFT112" s="3"/>
      <c r="GFU112" s="3"/>
      <c r="GFV112" s="3"/>
      <c r="GFW112" s="3"/>
      <c r="GFX112" s="3"/>
      <c r="GFY112" s="3"/>
      <c r="GFZ112" s="3"/>
      <c r="GGA112" s="3"/>
      <c r="GGB112" s="3"/>
      <c r="GGC112" s="3"/>
      <c r="GGD112" s="3"/>
      <c r="GGE112" s="3"/>
      <c r="GGF112" s="3"/>
      <c r="GGG112" s="3"/>
      <c r="GGH112" s="3"/>
      <c r="GGI112" s="3"/>
      <c r="GGJ112" s="3"/>
      <c r="GGK112" s="3"/>
      <c r="GGL112" s="3"/>
      <c r="GGM112" s="3"/>
      <c r="GGN112" s="3"/>
      <c r="GGO112" s="3"/>
      <c r="GGP112" s="3"/>
      <c r="GGQ112" s="3"/>
      <c r="GGR112" s="3"/>
      <c r="GGS112" s="3"/>
      <c r="GGT112" s="3"/>
      <c r="GGU112" s="3"/>
      <c r="GGV112" s="3"/>
      <c r="GGW112" s="3"/>
      <c r="GGX112" s="3"/>
      <c r="GGY112" s="3"/>
      <c r="GGZ112" s="3"/>
      <c r="GHA112" s="3"/>
      <c r="GHB112" s="3"/>
      <c r="GHC112" s="3"/>
      <c r="GHD112" s="3"/>
      <c r="GHE112" s="3"/>
      <c r="GHF112" s="3"/>
      <c r="GHG112" s="3"/>
      <c r="GHH112" s="3"/>
      <c r="GHI112" s="3"/>
      <c r="GHJ112" s="3"/>
      <c r="GHK112" s="3"/>
      <c r="GHL112" s="3"/>
      <c r="GHM112" s="3"/>
      <c r="GHN112" s="3"/>
      <c r="GHO112" s="3"/>
      <c r="GHP112" s="3"/>
      <c r="GHQ112" s="3"/>
      <c r="GHR112" s="3"/>
      <c r="GHS112" s="3"/>
      <c r="GHT112" s="3"/>
      <c r="GHU112" s="3"/>
      <c r="GHV112" s="3"/>
      <c r="GHW112" s="3"/>
      <c r="GHX112" s="3"/>
      <c r="GHY112" s="3"/>
      <c r="GHZ112" s="3"/>
      <c r="GIA112" s="3"/>
      <c r="GIB112" s="3"/>
      <c r="GIC112" s="3"/>
      <c r="GID112" s="3"/>
      <c r="GIE112" s="3"/>
      <c r="GIF112" s="3"/>
      <c r="GIG112" s="3"/>
      <c r="GIH112" s="3"/>
      <c r="GII112" s="3"/>
      <c r="GIJ112" s="3"/>
      <c r="GIK112" s="3"/>
      <c r="GIL112" s="3"/>
      <c r="GIM112" s="3"/>
      <c r="GIN112" s="3"/>
      <c r="GIO112" s="3"/>
      <c r="GIP112" s="3"/>
      <c r="GIQ112" s="3"/>
      <c r="GIR112" s="3"/>
      <c r="GIS112" s="3"/>
      <c r="GIT112" s="3"/>
      <c r="GIU112" s="3"/>
      <c r="GIV112" s="3"/>
      <c r="GIW112" s="3"/>
      <c r="GIX112" s="3"/>
      <c r="GIY112" s="3"/>
      <c r="GIZ112" s="3"/>
      <c r="GJA112" s="3"/>
      <c r="GJB112" s="3"/>
      <c r="GJC112" s="3"/>
      <c r="GJD112" s="3"/>
      <c r="GJE112" s="3"/>
      <c r="GJF112" s="3"/>
      <c r="GJG112" s="3"/>
      <c r="GJH112" s="3"/>
      <c r="GJI112" s="3"/>
      <c r="GJJ112" s="3"/>
      <c r="GJK112" s="3"/>
      <c r="GJL112" s="3"/>
      <c r="GJM112" s="3"/>
      <c r="GJN112" s="3"/>
      <c r="GJO112" s="3"/>
      <c r="GJP112" s="3"/>
      <c r="GJQ112" s="3"/>
      <c r="GJR112" s="3"/>
      <c r="GJS112" s="3"/>
      <c r="GJT112" s="3"/>
      <c r="GJU112" s="3"/>
      <c r="GJV112" s="3"/>
      <c r="GJW112" s="3"/>
      <c r="GJX112" s="3"/>
      <c r="GJY112" s="3"/>
      <c r="GJZ112" s="3"/>
      <c r="GKA112" s="3"/>
      <c r="GKB112" s="3"/>
      <c r="GKC112" s="3"/>
      <c r="GKD112" s="3"/>
      <c r="GKE112" s="3"/>
      <c r="GKF112" s="3"/>
      <c r="GKG112" s="3"/>
      <c r="GKH112" s="3"/>
      <c r="GKI112" s="3"/>
      <c r="GKJ112" s="3"/>
      <c r="GKK112" s="3"/>
      <c r="GKL112" s="3"/>
      <c r="GKM112" s="3"/>
      <c r="GKN112" s="3"/>
      <c r="GKO112" s="3"/>
      <c r="GKP112" s="3"/>
      <c r="GKQ112" s="3"/>
      <c r="GKR112" s="3"/>
      <c r="GKS112" s="3"/>
      <c r="GKT112" s="3"/>
      <c r="GKU112" s="3"/>
      <c r="GKV112" s="3"/>
      <c r="GKW112" s="3"/>
      <c r="GKX112" s="3"/>
      <c r="GKY112" s="3"/>
      <c r="GKZ112" s="3"/>
      <c r="GLA112" s="3"/>
      <c r="GLB112" s="3"/>
      <c r="GLC112" s="3"/>
      <c r="GLD112" s="3"/>
      <c r="GLE112" s="3"/>
      <c r="GLF112" s="3"/>
      <c r="GLG112" s="3"/>
      <c r="GLH112" s="3"/>
      <c r="GLI112" s="3"/>
      <c r="GLJ112" s="3"/>
      <c r="GLK112" s="3"/>
      <c r="GLL112" s="3"/>
      <c r="GLM112" s="3"/>
      <c r="GLN112" s="3"/>
      <c r="GLO112" s="3"/>
      <c r="GLP112" s="3"/>
      <c r="GLQ112" s="3"/>
      <c r="GLR112" s="3"/>
      <c r="GLS112" s="3"/>
      <c r="GLT112" s="3"/>
      <c r="GLU112" s="3"/>
      <c r="GLV112" s="3"/>
      <c r="GLW112" s="3"/>
      <c r="GLX112" s="3"/>
      <c r="GLY112" s="3"/>
      <c r="GLZ112" s="3"/>
      <c r="GMA112" s="3"/>
      <c r="GMB112" s="3"/>
      <c r="GMC112" s="3"/>
      <c r="GMD112" s="3"/>
      <c r="GME112" s="3"/>
      <c r="GMF112" s="3"/>
      <c r="GMG112" s="3"/>
      <c r="GMH112" s="3"/>
      <c r="GMI112" s="3"/>
      <c r="GMJ112" s="3"/>
      <c r="GMK112" s="3"/>
      <c r="GML112" s="3"/>
      <c r="GMM112" s="3"/>
      <c r="GMN112" s="3"/>
      <c r="GMO112" s="3"/>
      <c r="GMP112" s="3"/>
      <c r="GMQ112" s="3"/>
      <c r="GMR112" s="3"/>
      <c r="GMS112" s="3"/>
      <c r="GMT112" s="3"/>
      <c r="GMU112" s="3"/>
      <c r="GMV112" s="3"/>
      <c r="GMW112" s="3"/>
      <c r="GMX112" s="3"/>
      <c r="GMY112" s="3"/>
      <c r="GMZ112" s="3"/>
      <c r="GNA112" s="3"/>
      <c r="GNB112" s="3"/>
      <c r="GNC112" s="3"/>
      <c r="GND112" s="3"/>
      <c r="GNE112" s="3"/>
      <c r="GNF112" s="3"/>
      <c r="GNG112" s="3"/>
      <c r="GNH112" s="3"/>
      <c r="GNI112" s="3"/>
      <c r="GNJ112" s="3"/>
      <c r="GNK112" s="3"/>
      <c r="GNL112" s="3"/>
      <c r="GNM112" s="3"/>
      <c r="GNN112" s="3"/>
      <c r="GNO112" s="3"/>
      <c r="GNP112" s="3"/>
      <c r="GNQ112" s="3"/>
      <c r="GNR112" s="3"/>
      <c r="GNS112" s="3"/>
      <c r="GNT112" s="3"/>
      <c r="GNU112" s="3"/>
      <c r="GNV112" s="3"/>
      <c r="GNW112" s="3"/>
      <c r="GNX112" s="3"/>
      <c r="GNY112" s="3"/>
      <c r="GNZ112" s="3"/>
      <c r="GOA112" s="3"/>
      <c r="GOB112" s="3"/>
      <c r="GOC112" s="3"/>
      <c r="GOD112" s="3"/>
      <c r="GOE112" s="3"/>
      <c r="GOF112" s="3"/>
      <c r="GOG112" s="3"/>
      <c r="GOH112" s="3"/>
      <c r="GOI112" s="3"/>
      <c r="GOJ112" s="3"/>
      <c r="GOK112" s="3"/>
      <c r="GOL112" s="3"/>
      <c r="GOM112" s="3"/>
      <c r="GON112" s="3"/>
      <c r="GOO112" s="3"/>
      <c r="GOP112" s="3"/>
      <c r="GOQ112" s="3"/>
      <c r="GOR112" s="3"/>
      <c r="GOS112" s="3"/>
      <c r="GOT112" s="3"/>
      <c r="GOU112" s="3"/>
      <c r="GOV112" s="3"/>
      <c r="GOW112" s="3"/>
      <c r="GOX112" s="3"/>
      <c r="GOY112" s="3"/>
      <c r="GOZ112" s="3"/>
      <c r="GPA112" s="3"/>
      <c r="GPB112" s="3"/>
      <c r="GPC112" s="3"/>
      <c r="GPD112" s="3"/>
      <c r="GPE112" s="3"/>
      <c r="GPF112" s="3"/>
      <c r="GPG112" s="3"/>
      <c r="GPH112" s="3"/>
      <c r="GPI112" s="3"/>
      <c r="GPJ112" s="3"/>
      <c r="GPK112" s="3"/>
      <c r="GPL112" s="3"/>
      <c r="GPM112" s="3"/>
      <c r="GPN112" s="3"/>
      <c r="GPO112" s="3"/>
      <c r="GPP112" s="3"/>
      <c r="GPQ112" s="3"/>
      <c r="GPR112" s="3"/>
      <c r="GPS112" s="3"/>
      <c r="GPT112" s="3"/>
      <c r="GPU112" s="3"/>
      <c r="GPV112" s="3"/>
      <c r="GPW112" s="3"/>
      <c r="GPX112" s="3"/>
      <c r="GPY112" s="3"/>
      <c r="GPZ112" s="3"/>
      <c r="GQA112" s="3"/>
      <c r="GQB112" s="3"/>
      <c r="GQC112" s="3"/>
      <c r="GQD112" s="3"/>
      <c r="GQE112" s="3"/>
      <c r="GQF112" s="3"/>
      <c r="GQG112" s="3"/>
      <c r="GQH112" s="3"/>
      <c r="GQI112" s="3"/>
      <c r="GQJ112" s="3"/>
      <c r="GQK112" s="3"/>
      <c r="GQL112" s="3"/>
      <c r="GQM112" s="3"/>
      <c r="GQN112" s="3"/>
      <c r="GQO112" s="3"/>
      <c r="GQP112" s="3"/>
      <c r="GQQ112" s="3"/>
      <c r="GQR112" s="3"/>
      <c r="GQS112" s="3"/>
      <c r="GQT112" s="3"/>
      <c r="GQU112" s="3"/>
      <c r="GQV112" s="3"/>
      <c r="GQW112" s="3"/>
      <c r="GQX112" s="3"/>
      <c r="GQY112" s="3"/>
      <c r="GQZ112" s="3"/>
      <c r="GRA112" s="3"/>
      <c r="GRB112" s="3"/>
      <c r="GRC112" s="3"/>
      <c r="GRD112" s="3"/>
      <c r="GRE112" s="3"/>
      <c r="GRF112" s="3"/>
      <c r="GRG112" s="3"/>
      <c r="GRH112" s="3"/>
      <c r="GRI112" s="3"/>
      <c r="GRJ112" s="3"/>
      <c r="GRK112" s="3"/>
      <c r="GRL112" s="3"/>
      <c r="GRM112" s="3"/>
      <c r="GRN112" s="3"/>
      <c r="GRO112" s="3"/>
      <c r="GRP112" s="3"/>
      <c r="GRQ112" s="3"/>
      <c r="GRR112" s="3"/>
      <c r="GRS112" s="3"/>
      <c r="GRT112" s="3"/>
      <c r="GRU112" s="3"/>
      <c r="GRV112" s="3"/>
      <c r="GRW112" s="3"/>
      <c r="GRX112" s="3"/>
      <c r="GRY112" s="3"/>
      <c r="GRZ112" s="3"/>
      <c r="GSA112" s="3"/>
      <c r="GSB112" s="3"/>
      <c r="GSC112" s="3"/>
      <c r="GSD112" s="3"/>
      <c r="GSE112" s="3"/>
      <c r="GSF112" s="3"/>
      <c r="GSG112" s="3"/>
      <c r="GSH112" s="3"/>
      <c r="GSI112" s="3"/>
      <c r="GSJ112" s="3"/>
      <c r="GSK112" s="3"/>
      <c r="GSL112" s="3"/>
      <c r="GSM112" s="3"/>
      <c r="GSN112" s="3"/>
      <c r="GSO112" s="3"/>
      <c r="GSP112" s="3"/>
      <c r="GSQ112" s="3"/>
      <c r="GSR112" s="3"/>
      <c r="GSS112" s="3"/>
      <c r="GST112" s="3"/>
      <c r="GSU112" s="3"/>
      <c r="GSV112" s="3"/>
      <c r="GSW112" s="3"/>
      <c r="GSX112" s="3"/>
      <c r="GSY112" s="3"/>
      <c r="GSZ112" s="3"/>
      <c r="GTA112" s="3"/>
      <c r="GTB112" s="3"/>
      <c r="GTC112" s="3"/>
      <c r="GTD112" s="3"/>
      <c r="GTE112" s="3"/>
      <c r="GTF112" s="3"/>
      <c r="GTG112" s="3"/>
      <c r="GTH112" s="3"/>
      <c r="GTI112" s="3"/>
      <c r="GTJ112" s="3"/>
      <c r="GTK112" s="3"/>
      <c r="GTL112" s="3"/>
      <c r="GTM112" s="3"/>
      <c r="GTN112" s="3"/>
      <c r="GTO112" s="3"/>
      <c r="GTP112" s="3"/>
      <c r="GTQ112" s="3"/>
      <c r="GTR112" s="3"/>
      <c r="GTS112" s="3"/>
      <c r="GTT112" s="3"/>
      <c r="GTU112" s="3"/>
      <c r="GTV112" s="3"/>
      <c r="GTW112" s="3"/>
      <c r="GTX112" s="3"/>
      <c r="GTY112" s="3"/>
      <c r="GTZ112" s="3"/>
      <c r="GUA112" s="3"/>
      <c r="GUB112" s="3"/>
      <c r="GUC112" s="3"/>
      <c r="GUD112" s="3"/>
      <c r="GUE112" s="3"/>
      <c r="GUF112" s="3"/>
      <c r="GUG112" s="3"/>
      <c r="GUH112" s="3"/>
      <c r="GUI112" s="3"/>
      <c r="GUJ112" s="3"/>
      <c r="GUK112" s="3"/>
      <c r="GUL112" s="3"/>
      <c r="GUM112" s="3"/>
      <c r="GUN112" s="3"/>
      <c r="GUO112" s="3"/>
      <c r="GUP112" s="3"/>
      <c r="GUQ112" s="3"/>
      <c r="GUR112" s="3"/>
      <c r="GUS112" s="3"/>
      <c r="GUT112" s="3"/>
      <c r="GUU112" s="3"/>
      <c r="GUV112" s="3"/>
      <c r="GUW112" s="3"/>
      <c r="GUX112" s="3"/>
      <c r="GUY112" s="3"/>
      <c r="GUZ112" s="3"/>
      <c r="GVA112" s="3"/>
      <c r="GVB112" s="3"/>
      <c r="GVC112" s="3"/>
      <c r="GVD112" s="3"/>
      <c r="GVE112" s="3"/>
      <c r="GVF112" s="3"/>
      <c r="GVG112" s="3"/>
      <c r="GVH112" s="3"/>
      <c r="GVI112" s="3"/>
      <c r="GVJ112" s="3"/>
      <c r="GVK112" s="3"/>
      <c r="GVL112" s="3"/>
      <c r="GVM112" s="3"/>
      <c r="GVN112" s="3"/>
      <c r="GVO112" s="3"/>
      <c r="GVP112" s="3"/>
      <c r="GVQ112" s="3"/>
      <c r="GVR112" s="3"/>
      <c r="GVS112" s="3"/>
      <c r="GVT112" s="3"/>
      <c r="GVU112" s="3"/>
      <c r="GVV112" s="3"/>
      <c r="GVW112" s="3"/>
      <c r="GVX112" s="3"/>
      <c r="GVY112" s="3"/>
      <c r="GVZ112" s="3"/>
      <c r="GWA112" s="3"/>
      <c r="GWB112" s="3"/>
      <c r="GWC112" s="3"/>
      <c r="GWD112" s="3"/>
      <c r="GWE112" s="3"/>
      <c r="GWF112" s="3"/>
      <c r="GWG112" s="3"/>
      <c r="GWH112" s="3"/>
      <c r="GWI112" s="3"/>
      <c r="GWJ112" s="3"/>
      <c r="GWK112" s="3"/>
      <c r="GWL112" s="3"/>
      <c r="GWM112" s="3"/>
      <c r="GWN112" s="3"/>
      <c r="GWO112" s="3"/>
      <c r="GWP112" s="3"/>
      <c r="GWQ112" s="3"/>
      <c r="GWR112" s="3"/>
      <c r="GWS112" s="3"/>
      <c r="GWT112" s="3"/>
      <c r="GWU112" s="3"/>
      <c r="GWV112" s="3"/>
      <c r="GWW112" s="3"/>
      <c r="GWX112" s="3"/>
      <c r="GWY112" s="3"/>
      <c r="GWZ112" s="3"/>
      <c r="GXA112" s="3"/>
      <c r="GXB112" s="3"/>
      <c r="GXC112" s="3"/>
      <c r="GXD112" s="3"/>
      <c r="GXE112" s="3"/>
      <c r="GXF112" s="3"/>
      <c r="GXG112" s="3"/>
      <c r="GXH112" s="3"/>
      <c r="GXI112" s="3"/>
      <c r="GXJ112" s="3"/>
      <c r="GXK112" s="3"/>
      <c r="GXL112" s="3"/>
      <c r="GXM112" s="3"/>
      <c r="GXN112" s="3"/>
      <c r="GXO112" s="3"/>
      <c r="GXP112" s="3"/>
      <c r="GXQ112" s="3"/>
      <c r="GXR112" s="3"/>
      <c r="GXS112" s="3"/>
      <c r="GXT112" s="3"/>
      <c r="GXU112" s="3"/>
      <c r="GXV112" s="3"/>
      <c r="GXW112" s="3"/>
      <c r="GXX112" s="3"/>
      <c r="GXY112" s="3"/>
      <c r="GXZ112" s="3"/>
      <c r="GYA112" s="3"/>
      <c r="GYB112" s="3"/>
      <c r="GYC112" s="3"/>
      <c r="GYD112" s="3"/>
      <c r="GYE112" s="3"/>
      <c r="GYF112" s="3"/>
      <c r="GYG112" s="3"/>
      <c r="GYH112" s="3"/>
      <c r="GYI112" s="3"/>
      <c r="GYJ112" s="3"/>
      <c r="GYK112" s="3"/>
      <c r="GYL112" s="3"/>
      <c r="GYM112" s="3"/>
      <c r="GYN112" s="3"/>
      <c r="GYO112" s="3"/>
      <c r="GYP112" s="3"/>
      <c r="GYQ112" s="3"/>
      <c r="GYR112" s="3"/>
      <c r="GYS112" s="3"/>
      <c r="GYT112" s="3"/>
      <c r="GYU112" s="3"/>
      <c r="GYV112" s="3"/>
      <c r="GYW112" s="3"/>
      <c r="GYX112" s="3"/>
      <c r="GYY112" s="3"/>
      <c r="GYZ112" s="3"/>
      <c r="GZA112" s="3"/>
      <c r="GZB112" s="3"/>
      <c r="GZC112" s="3"/>
      <c r="GZD112" s="3"/>
      <c r="GZE112" s="3"/>
      <c r="GZF112" s="3"/>
      <c r="GZG112" s="3"/>
      <c r="GZH112" s="3"/>
      <c r="GZI112" s="3"/>
      <c r="GZJ112" s="3"/>
      <c r="GZK112" s="3"/>
      <c r="GZL112" s="3"/>
      <c r="GZM112" s="3"/>
      <c r="GZN112" s="3"/>
      <c r="GZO112" s="3"/>
      <c r="GZP112" s="3"/>
      <c r="GZQ112" s="3"/>
      <c r="GZR112" s="3"/>
      <c r="GZS112" s="3"/>
      <c r="GZT112" s="3"/>
      <c r="GZU112" s="3"/>
      <c r="GZV112" s="3"/>
      <c r="GZW112" s="3"/>
      <c r="GZX112" s="3"/>
      <c r="GZY112" s="3"/>
      <c r="GZZ112" s="3"/>
      <c r="HAA112" s="3"/>
      <c r="HAB112" s="3"/>
      <c r="HAC112" s="3"/>
      <c r="HAD112" s="3"/>
      <c r="HAE112" s="3"/>
      <c r="HAF112" s="3"/>
      <c r="HAG112" s="3"/>
      <c r="HAH112" s="3"/>
      <c r="HAI112" s="3"/>
      <c r="HAJ112" s="3"/>
      <c r="HAK112" s="3"/>
      <c r="HAL112" s="3"/>
      <c r="HAM112" s="3"/>
      <c r="HAN112" s="3"/>
      <c r="HAO112" s="3"/>
      <c r="HAP112" s="3"/>
      <c r="HAQ112" s="3"/>
      <c r="HAR112" s="3"/>
      <c r="HAS112" s="3"/>
      <c r="HAT112" s="3"/>
      <c r="HAU112" s="3"/>
      <c r="HAV112" s="3"/>
      <c r="HAW112" s="3"/>
      <c r="HAX112" s="3"/>
      <c r="HAY112" s="3"/>
      <c r="HAZ112" s="3"/>
      <c r="HBA112" s="3"/>
      <c r="HBB112" s="3"/>
      <c r="HBC112" s="3"/>
      <c r="HBD112" s="3"/>
      <c r="HBE112" s="3"/>
      <c r="HBF112" s="3"/>
      <c r="HBG112" s="3"/>
      <c r="HBH112" s="3"/>
      <c r="HBI112" s="3"/>
      <c r="HBJ112" s="3"/>
      <c r="HBK112" s="3"/>
      <c r="HBL112" s="3"/>
      <c r="HBM112" s="3"/>
      <c r="HBN112" s="3"/>
      <c r="HBO112" s="3"/>
      <c r="HBP112" s="3"/>
      <c r="HBQ112" s="3"/>
      <c r="HBR112" s="3"/>
      <c r="HBS112" s="3"/>
      <c r="HBT112" s="3"/>
      <c r="HBU112" s="3"/>
      <c r="HBV112" s="3"/>
      <c r="HBW112" s="3"/>
      <c r="HBX112" s="3"/>
      <c r="HBY112" s="3"/>
      <c r="HBZ112" s="3"/>
      <c r="HCA112" s="3"/>
      <c r="HCB112" s="3"/>
      <c r="HCC112" s="3"/>
      <c r="HCD112" s="3"/>
      <c r="HCE112" s="3"/>
      <c r="HCF112" s="3"/>
      <c r="HCG112" s="3"/>
      <c r="HCH112" s="3"/>
      <c r="HCI112" s="3"/>
      <c r="HCJ112" s="3"/>
      <c r="HCK112" s="3"/>
      <c r="HCL112" s="3"/>
      <c r="HCM112" s="3"/>
      <c r="HCN112" s="3"/>
      <c r="HCO112" s="3"/>
      <c r="HCP112" s="3"/>
      <c r="HCQ112" s="3"/>
      <c r="HCR112" s="3"/>
      <c r="HCS112" s="3"/>
      <c r="HCT112" s="3"/>
      <c r="HCU112" s="3"/>
      <c r="HCV112" s="3"/>
      <c r="HCW112" s="3"/>
      <c r="HCX112" s="3"/>
      <c r="HCY112" s="3"/>
      <c r="HCZ112" s="3"/>
      <c r="HDA112" s="3"/>
      <c r="HDB112" s="3"/>
      <c r="HDC112" s="3"/>
      <c r="HDD112" s="3"/>
      <c r="HDE112" s="3"/>
      <c r="HDF112" s="3"/>
      <c r="HDG112" s="3"/>
      <c r="HDH112" s="3"/>
      <c r="HDI112" s="3"/>
      <c r="HDJ112" s="3"/>
      <c r="HDK112" s="3"/>
      <c r="HDL112" s="3"/>
      <c r="HDM112" s="3"/>
      <c r="HDN112" s="3"/>
      <c r="HDO112" s="3"/>
      <c r="HDP112" s="3"/>
      <c r="HDQ112" s="3"/>
      <c r="HDR112" s="3"/>
      <c r="HDS112" s="3"/>
      <c r="HDT112" s="3"/>
      <c r="HDU112" s="3"/>
      <c r="HDV112" s="3"/>
      <c r="HDW112" s="3"/>
      <c r="HDX112" s="3"/>
      <c r="HDY112" s="3"/>
      <c r="HDZ112" s="3"/>
      <c r="HEA112" s="3"/>
      <c r="HEB112" s="3"/>
      <c r="HEC112" s="3"/>
      <c r="HED112" s="3"/>
      <c r="HEE112" s="3"/>
      <c r="HEF112" s="3"/>
      <c r="HEG112" s="3"/>
      <c r="HEH112" s="3"/>
      <c r="HEI112" s="3"/>
      <c r="HEJ112" s="3"/>
      <c r="HEK112" s="3"/>
      <c r="HEL112" s="3"/>
      <c r="HEM112" s="3"/>
      <c r="HEN112" s="3"/>
      <c r="HEO112" s="3"/>
      <c r="HEP112" s="3"/>
      <c r="HEQ112" s="3"/>
      <c r="HER112" s="3"/>
      <c r="HES112" s="3"/>
      <c r="HET112" s="3"/>
      <c r="HEU112" s="3"/>
      <c r="HEV112" s="3"/>
      <c r="HEW112" s="3"/>
      <c r="HEX112" s="3"/>
      <c r="HEY112" s="3"/>
      <c r="HEZ112" s="3"/>
      <c r="HFA112" s="3"/>
      <c r="HFB112" s="3"/>
      <c r="HFC112" s="3"/>
      <c r="HFD112" s="3"/>
      <c r="HFE112" s="3"/>
      <c r="HFF112" s="3"/>
      <c r="HFG112" s="3"/>
      <c r="HFH112" s="3"/>
      <c r="HFI112" s="3"/>
      <c r="HFJ112" s="3"/>
      <c r="HFK112" s="3"/>
      <c r="HFL112" s="3"/>
      <c r="HFM112" s="3"/>
      <c r="HFN112" s="3"/>
      <c r="HFO112" s="3"/>
      <c r="HFP112" s="3"/>
      <c r="HFQ112" s="3"/>
      <c r="HFR112" s="3"/>
      <c r="HFS112" s="3"/>
      <c r="HFT112" s="3"/>
      <c r="HFU112" s="3"/>
      <c r="HFV112" s="3"/>
      <c r="HFW112" s="3"/>
      <c r="HFX112" s="3"/>
      <c r="HFY112" s="3"/>
      <c r="HFZ112" s="3"/>
      <c r="HGA112" s="3"/>
      <c r="HGB112" s="3"/>
      <c r="HGC112" s="3"/>
      <c r="HGD112" s="3"/>
      <c r="HGE112" s="3"/>
      <c r="HGF112" s="3"/>
      <c r="HGG112" s="3"/>
      <c r="HGH112" s="3"/>
      <c r="HGI112" s="3"/>
      <c r="HGJ112" s="3"/>
      <c r="HGK112" s="3"/>
      <c r="HGL112" s="3"/>
      <c r="HGM112" s="3"/>
      <c r="HGN112" s="3"/>
      <c r="HGO112" s="3"/>
      <c r="HGP112" s="3"/>
      <c r="HGQ112" s="3"/>
      <c r="HGR112" s="3"/>
      <c r="HGS112" s="3"/>
      <c r="HGT112" s="3"/>
      <c r="HGU112" s="3"/>
      <c r="HGV112" s="3"/>
      <c r="HGW112" s="3"/>
      <c r="HGX112" s="3"/>
      <c r="HGY112" s="3"/>
      <c r="HGZ112" s="3"/>
      <c r="HHA112" s="3"/>
      <c r="HHB112" s="3"/>
      <c r="HHC112" s="3"/>
      <c r="HHD112" s="3"/>
      <c r="HHE112" s="3"/>
      <c r="HHF112" s="3"/>
      <c r="HHG112" s="3"/>
      <c r="HHH112" s="3"/>
      <c r="HHI112" s="3"/>
      <c r="HHJ112" s="3"/>
      <c r="HHK112" s="3"/>
      <c r="HHL112" s="3"/>
      <c r="HHM112" s="3"/>
      <c r="HHN112" s="3"/>
      <c r="HHO112" s="3"/>
      <c r="HHP112" s="3"/>
      <c r="HHQ112" s="3"/>
      <c r="HHR112" s="3"/>
      <c r="HHS112" s="3"/>
      <c r="HHT112" s="3"/>
      <c r="HHU112" s="3"/>
      <c r="HHV112" s="3"/>
      <c r="HHW112" s="3"/>
      <c r="HHX112" s="3"/>
      <c r="HHY112" s="3"/>
      <c r="HHZ112" s="3"/>
      <c r="HIA112" s="3"/>
      <c r="HIB112" s="3"/>
      <c r="HIC112" s="3"/>
      <c r="HID112" s="3"/>
      <c r="HIE112" s="3"/>
      <c r="HIF112" s="3"/>
      <c r="HIG112" s="3"/>
      <c r="HIH112" s="3"/>
      <c r="HII112" s="3"/>
      <c r="HIJ112" s="3"/>
      <c r="HIK112" s="3"/>
      <c r="HIL112" s="3"/>
      <c r="HIM112" s="3"/>
      <c r="HIN112" s="3"/>
      <c r="HIO112" s="3"/>
      <c r="HIP112" s="3"/>
      <c r="HIQ112" s="3"/>
      <c r="HIR112" s="3"/>
      <c r="HIS112" s="3"/>
      <c r="HIT112" s="3"/>
      <c r="HIU112" s="3"/>
      <c r="HIV112" s="3"/>
      <c r="HIW112" s="3"/>
      <c r="HIX112" s="3"/>
      <c r="HIY112" s="3"/>
      <c r="HIZ112" s="3"/>
      <c r="HJA112" s="3"/>
      <c r="HJB112" s="3"/>
      <c r="HJC112" s="3"/>
      <c r="HJD112" s="3"/>
      <c r="HJE112" s="3"/>
      <c r="HJF112" s="3"/>
      <c r="HJG112" s="3"/>
      <c r="HJH112" s="3"/>
      <c r="HJI112" s="3"/>
      <c r="HJJ112" s="3"/>
      <c r="HJK112" s="3"/>
      <c r="HJL112" s="3"/>
      <c r="HJM112" s="3"/>
      <c r="HJN112" s="3"/>
      <c r="HJO112" s="3"/>
      <c r="HJP112" s="3"/>
      <c r="HJQ112" s="3"/>
      <c r="HJR112" s="3"/>
      <c r="HJS112" s="3"/>
      <c r="HJT112" s="3"/>
      <c r="HJU112" s="3"/>
      <c r="HJV112" s="3"/>
      <c r="HJW112" s="3"/>
      <c r="HJX112" s="3"/>
      <c r="HJY112" s="3"/>
      <c r="HJZ112" s="3"/>
      <c r="HKA112" s="3"/>
      <c r="HKB112" s="3"/>
      <c r="HKC112" s="3"/>
      <c r="HKD112" s="3"/>
      <c r="HKE112" s="3"/>
      <c r="HKF112" s="3"/>
      <c r="HKG112" s="3"/>
      <c r="HKH112" s="3"/>
      <c r="HKI112" s="3"/>
      <c r="HKJ112" s="3"/>
      <c r="HKK112" s="3"/>
      <c r="HKL112" s="3"/>
      <c r="HKM112" s="3"/>
      <c r="HKN112" s="3"/>
      <c r="HKO112" s="3"/>
      <c r="HKP112" s="3"/>
      <c r="HKQ112" s="3"/>
      <c r="HKR112" s="3"/>
      <c r="HKS112" s="3"/>
      <c r="HKT112" s="3"/>
      <c r="HKU112" s="3"/>
      <c r="HKV112" s="3"/>
      <c r="HKW112" s="3"/>
      <c r="HKX112" s="3"/>
      <c r="HKY112" s="3"/>
      <c r="HKZ112" s="3"/>
      <c r="HLA112" s="3"/>
      <c r="HLB112" s="3"/>
      <c r="HLC112" s="3"/>
      <c r="HLD112" s="3"/>
      <c r="HLE112" s="3"/>
      <c r="HLF112" s="3"/>
      <c r="HLG112" s="3"/>
      <c r="HLH112" s="3"/>
      <c r="HLI112" s="3"/>
      <c r="HLJ112" s="3"/>
      <c r="HLK112" s="3"/>
      <c r="HLL112" s="3"/>
      <c r="HLM112" s="3"/>
      <c r="HLN112" s="3"/>
      <c r="HLO112" s="3"/>
      <c r="HLP112" s="3"/>
      <c r="HLQ112" s="3"/>
      <c r="HLR112" s="3"/>
      <c r="HLS112" s="3"/>
      <c r="HLT112" s="3"/>
      <c r="HLU112" s="3"/>
      <c r="HLV112" s="3"/>
      <c r="HLW112" s="3"/>
      <c r="HLX112" s="3"/>
      <c r="HLY112" s="3"/>
      <c r="HLZ112" s="3"/>
      <c r="HMA112" s="3"/>
      <c r="HMB112" s="3"/>
      <c r="HMC112" s="3"/>
      <c r="HMD112" s="3"/>
      <c r="HME112" s="3"/>
      <c r="HMF112" s="3"/>
      <c r="HMG112" s="3"/>
      <c r="HMH112" s="3"/>
      <c r="HMI112" s="3"/>
      <c r="HMJ112" s="3"/>
      <c r="HMK112" s="3"/>
      <c r="HML112" s="3"/>
      <c r="HMM112" s="3"/>
      <c r="HMN112" s="3"/>
      <c r="HMO112" s="3"/>
      <c r="HMP112" s="3"/>
      <c r="HMQ112" s="3"/>
      <c r="HMR112" s="3"/>
      <c r="HMS112" s="3"/>
      <c r="HMT112" s="3"/>
      <c r="HMU112" s="3"/>
      <c r="HMV112" s="3"/>
      <c r="HMW112" s="3"/>
      <c r="HMX112" s="3"/>
      <c r="HMY112" s="3"/>
      <c r="HMZ112" s="3"/>
      <c r="HNA112" s="3"/>
      <c r="HNB112" s="3"/>
      <c r="HNC112" s="3"/>
      <c r="HND112" s="3"/>
      <c r="HNE112" s="3"/>
      <c r="HNF112" s="3"/>
      <c r="HNG112" s="3"/>
      <c r="HNH112" s="3"/>
      <c r="HNI112" s="3"/>
      <c r="HNJ112" s="3"/>
      <c r="HNK112" s="3"/>
      <c r="HNL112" s="3"/>
      <c r="HNM112" s="3"/>
      <c r="HNN112" s="3"/>
      <c r="HNO112" s="3"/>
      <c r="HNP112" s="3"/>
      <c r="HNQ112" s="3"/>
      <c r="HNR112" s="3"/>
      <c r="HNS112" s="3"/>
      <c r="HNT112" s="3"/>
      <c r="HNU112" s="3"/>
      <c r="HNV112" s="3"/>
      <c r="HNW112" s="3"/>
      <c r="HNX112" s="3"/>
      <c r="HNY112" s="3"/>
      <c r="HNZ112" s="3"/>
      <c r="HOA112" s="3"/>
      <c r="HOB112" s="3"/>
      <c r="HOC112" s="3"/>
      <c r="HOD112" s="3"/>
      <c r="HOE112" s="3"/>
      <c r="HOF112" s="3"/>
      <c r="HOG112" s="3"/>
      <c r="HOH112" s="3"/>
      <c r="HOI112" s="3"/>
      <c r="HOJ112" s="3"/>
      <c r="HOK112" s="3"/>
      <c r="HOL112" s="3"/>
      <c r="HOM112" s="3"/>
      <c r="HON112" s="3"/>
      <c r="HOO112" s="3"/>
      <c r="HOP112" s="3"/>
      <c r="HOQ112" s="3"/>
      <c r="HOR112" s="3"/>
      <c r="HOS112" s="3"/>
      <c r="HOT112" s="3"/>
      <c r="HOU112" s="3"/>
      <c r="HOV112" s="3"/>
      <c r="HOW112" s="3"/>
      <c r="HOX112" s="3"/>
      <c r="HOY112" s="3"/>
      <c r="HOZ112" s="3"/>
      <c r="HPA112" s="3"/>
      <c r="HPB112" s="3"/>
      <c r="HPC112" s="3"/>
      <c r="HPD112" s="3"/>
      <c r="HPE112" s="3"/>
      <c r="HPF112" s="3"/>
      <c r="HPG112" s="3"/>
      <c r="HPH112" s="3"/>
      <c r="HPI112" s="3"/>
      <c r="HPJ112" s="3"/>
      <c r="HPK112" s="3"/>
      <c r="HPL112" s="3"/>
      <c r="HPM112" s="3"/>
      <c r="HPN112" s="3"/>
      <c r="HPO112" s="3"/>
      <c r="HPP112" s="3"/>
      <c r="HPQ112" s="3"/>
      <c r="HPR112" s="3"/>
      <c r="HPS112" s="3"/>
      <c r="HPT112" s="3"/>
      <c r="HPU112" s="3"/>
      <c r="HPV112" s="3"/>
      <c r="HPW112" s="3"/>
      <c r="HPX112" s="3"/>
      <c r="HPY112" s="3"/>
      <c r="HPZ112" s="3"/>
      <c r="HQA112" s="3"/>
      <c r="HQB112" s="3"/>
      <c r="HQC112" s="3"/>
      <c r="HQD112" s="3"/>
      <c r="HQE112" s="3"/>
      <c r="HQF112" s="3"/>
      <c r="HQG112" s="3"/>
      <c r="HQH112" s="3"/>
      <c r="HQI112" s="3"/>
      <c r="HQJ112" s="3"/>
      <c r="HQK112" s="3"/>
      <c r="HQL112" s="3"/>
      <c r="HQM112" s="3"/>
      <c r="HQN112" s="3"/>
      <c r="HQO112" s="3"/>
      <c r="HQP112" s="3"/>
      <c r="HQQ112" s="3"/>
      <c r="HQR112" s="3"/>
      <c r="HQS112" s="3"/>
      <c r="HQT112" s="3"/>
      <c r="HQU112" s="3"/>
      <c r="HQV112" s="3"/>
      <c r="HQW112" s="3"/>
      <c r="HQX112" s="3"/>
      <c r="HQY112" s="3"/>
      <c r="HQZ112" s="3"/>
      <c r="HRA112" s="3"/>
      <c r="HRB112" s="3"/>
      <c r="HRC112" s="3"/>
      <c r="HRD112" s="3"/>
      <c r="HRE112" s="3"/>
      <c r="HRF112" s="3"/>
      <c r="HRG112" s="3"/>
      <c r="HRH112" s="3"/>
      <c r="HRI112" s="3"/>
      <c r="HRJ112" s="3"/>
      <c r="HRK112" s="3"/>
      <c r="HRL112" s="3"/>
      <c r="HRM112" s="3"/>
      <c r="HRN112" s="3"/>
      <c r="HRO112" s="3"/>
      <c r="HRP112" s="3"/>
      <c r="HRQ112" s="3"/>
      <c r="HRR112" s="3"/>
      <c r="HRS112" s="3"/>
      <c r="HRT112" s="3"/>
      <c r="HRU112" s="3"/>
      <c r="HRV112" s="3"/>
      <c r="HRW112" s="3"/>
      <c r="HRX112" s="3"/>
      <c r="HRY112" s="3"/>
      <c r="HRZ112" s="3"/>
      <c r="HSA112" s="3"/>
      <c r="HSB112" s="3"/>
      <c r="HSC112" s="3"/>
      <c r="HSD112" s="3"/>
      <c r="HSE112" s="3"/>
      <c r="HSF112" s="3"/>
      <c r="HSG112" s="3"/>
      <c r="HSH112" s="3"/>
      <c r="HSI112" s="3"/>
      <c r="HSJ112" s="3"/>
      <c r="HSK112" s="3"/>
      <c r="HSL112" s="3"/>
      <c r="HSM112" s="3"/>
      <c r="HSN112" s="3"/>
      <c r="HSO112" s="3"/>
      <c r="HSP112" s="3"/>
      <c r="HSQ112" s="3"/>
      <c r="HSR112" s="3"/>
      <c r="HSS112" s="3"/>
      <c r="HST112" s="3"/>
      <c r="HSU112" s="3"/>
      <c r="HSV112" s="3"/>
      <c r="HSW112" s="3"/>
      <c r="HSX112" s="3"/>
      <c r="HSY112" s="3"/>
      <c r="HSZ112" s="3"/>
      <c r="HTA112" s="3"/>
      <c r="HTB112" s="3"/>
      <c r="HTC112" s="3"/>
      <c r="HTD112" s="3"/>
      <c r="HTE112" s="3"/>
      <c r="HTF112" s="3"/>
      <c r="HTG112" s="3"/>
      <c r="HTH112" s="3"/>
      <c r="HTI112" s="3"/>
      <c r="HTJ112" s="3"/>
      <c r="HTK112" s="3"/>
      <c r="HTL112" s="3"/>
      <c r="HTM112" s="3"/>
      <c r="HTN112" s="3"/>
      <c r="HTO112" s="3"/>
      <c r="HTP112" s="3"/>
      <c r="HTQ112" s="3"/>
      <c r="HTR112" s="3"/>
      <c r="HTS112" s="3"/>
      <c r="HTT112" s="3"/>
      <c r="HTU112" s="3"/>
      <c r="HTV112" s="3"/>
      <c r="HTW112" s="3"/>
      <c r="HTX112" s="3"/>
      <c r="HTY112" s="3"/>
      <c r="HTZ112" s="3"/>
      <c r="HUA112" s="3"/>
      <c r="HUB112" s="3"/>
      <c r="HUC112" s="3"/>
      <c r="HUD112" s="3"/>
      <c r="HUE112" s="3"/>
      <c r="HUF112" s="3"/>
      <c r="HUG112" s="3"/>
      <c r="HUH112" s="3"/>
      <c r="HUI112" s="3"/>
      <c r="HUJ112" s="3"/>
      <c r="HUK112" s="3"/>
      <c r="HUL112" s="3"/>
      <c r="HUM112" s="3"/>
      <c r="HUN112" s="3"/>
      <c r="HUO112" s="3"/>
      <c r="HUP112" s="3"/>
      <c r="HUQ112" s="3"/>
      <c r="HUR112" s="3"/>
      <c r="HUS112" s="3"/>
      <c r="HUT112" s="3"/>
      <c r="HUU112" s="3"/>
      <c r="HUV112" s="3"/>
      <c r="HUW112" s="3"/>
      <c r="HUX112" s="3"/>
      <c r="HUY112" s="3"/>
      <c r="HUZ112" s="3"/>
      <c r="HVA112" s="3"/>
      <c r="HVB112" s="3"/>
      <c r="HVC112" s="3"/>
      <c r="HVD112" s="3"/>
      <c r="HVE112" s="3"/>
      <c r="HVF112" s="3"/>
      <c r="HVG112" s="3"/>
      <c r="HVH112" s="3"/>
      <c r="HVI112" s="3"/>
      <c r="HVJ112" s="3"/>
      <c r="HVK112" s="3"/>
      <c r="HVL112" s="3"/>
      <c r="HVM112" s="3"/>
      <c r="HVN112" s="3"/>
      <c r="HVO112" s="3"/>
      <c r="HVP112" s="3"/>
      <c r="HVQ112" s="3"/>
      <c r="HVR112" s="3"/>
      <c r="HVS112" s="3"/>
      <c r="HVT112" s="3"/>
      <c r="HVU112" s="3"/>
      <c r="HVV112" s="3"/>
      <c r="HVW112" s="3"/>
      <c r="HVX112" s="3"/>
      <c r="HVY112" s="3"/>
      <c r="HVZ112" s="3"/>
      <c r="HWA112" s="3"/>
      <c r="HWB112" s="3"/>
      <c r="HWC112" s="3"/>
      <c r="HWD112" s="3"/>
      <c r="HWE112" s="3"/>
      <c r="HWF112" s="3"/>
      <c r="HWG112" s="3"/>
      <c r="HWH112" s="3"/>
      <c r="HWI112" s="3"/>
      <c r="HWJ112" s="3"/>
      <c r="HWK112" s="3"/>
      <c r="HWL112" s="3"/>
      <c r="HWM112" s="3"/>
      <c r="HWN112" s="3"/>
      <c r="HWO112" s="3"/>
      <c r="HWP112" s="3"/>
      <c r="HWQ112" s="3"/>
      <c r="HWR112" s="3"/>
      <c r="HWS112" s="3"/>
      <c r="HWT112" s="3"/>
      <c r="HWU112" s="3"/>
      <c r="HWV112" s="3"/>
      <c r="HWW112" s="3"/>
      <c r="HWX112" s="3"/>
      <c r="HWY112" s="3"/>
      <c r="HWZ112" s="3"/>
      <c r="HXA112" s="3"/>
      <c r="HXB112" s="3"/>
      <c r="HXC112" s="3"/>
      <c r="HXD112" s="3"/>
      <c r="HXE112" s="3"/>
      <c r="HXF112" s="3"/>
      <c r="HXG112" s="3"/>
      <c r="HXH112" s="3"/>
      <c r="HXI112" s="3"/>
      <c r="HXJ112" s="3"/>
      <c r="HXK112" s="3"/>
      <c r="HXL112" s="3"/>
      <c r="HXM112" s="3"/>
      <c r="HXN112" s="3"/>
      <c r="HXO112" s="3"/>
      <c r="HXP112" s="3"/>
      <c r="HXQ112" s="3"/>
      <c r="HXR112" s="3"/>
      <c r="HXS112" s="3"/>
      <c r="HXT112" s="3"/>
      <c r="HXU112" s="3"/>
      <c r="HXV112" s="3"/>
      <c r="HXW112" s="3"/>
      <c r="HXX112" s="3"/>
      <c r="HXY112" s="3"/>
      <c r="HXZ112" s="3"/>
      <c r="HYA112" s="3"/>
      <c r="HYB112" s="3"/>
      <c r="HYC112" s="3"/>
      <c r="HYD112" s="3"/>
      <c r="HYE112" s="3"/>
      <c r="HYF112" s="3"/>
      <c r="HYG112" s="3"/>
      <c r="HYH112" s="3"/>
      <c r="HYI112" s="3"/>
      <c r="HYJ112" s="3"/>
      <c r="HYK112" s="3"/>
      <c r="HYL112" s="3"/>
      <c r="HYM112" s="3"/>
      <c r="HYN112" s="3"/>
      <c r="HYO112" s="3"/>
      <c r="HYP112" s="3"/>
      <c r="HYQ112" s="3"/>
      <c r="HYR112" s="3"/>
      <c r="HYS112" s="3"/>
      <c r="HYT112" s="3"/>
      <c r="HYU112" s="3"/>
      <c r="HYV112" s="3"/>
      <c r="HYW112" s="3"/>
      <c r="HYX112" s="3"/>
      <c r="HYY112" s="3"/>
      <c r="HYZ112" s="3"/>
      <c r="HZA112" s="3"/>
      <c r="HZB112" s="3"/>
      <c r="HZC112" s="3"/>
      <c r="HZD112" s="3"/>
      <c r="HZE112" s="3"/>
      <c r="HZF112" s="3"/>
      <c r="HZG112" s="3"/>
      <c r="HZH112" s="3"/>
      <c r="HZI112" s="3"/>
      <c r="HZJ112" s="3"/>
      <c r="HZK112" s="3"/>
      <c r="HZL112" s="3"/>
      <c r="HZM112" s="3"/>
      <c r="HZN112" s="3"/>
      <c r="HZO112" s="3"/>
      <c r="HZP112" s="3"/>
      <c r="HZQ112" s="3"/>
      <c r="HZR112" s="3"/>
      <c r="HZS112" s="3"/>
      <c r="HZT112" s="3"/>
      <c r="HZU112" s="3"/>
      <c r="HZV112" s="3"/>
      <c r="HZW112" s="3"/>
      <c r="HZX112" s="3"/>
      <c r="HZY112" s="3"/>
      <c r="HZZ112" s="3"/>
      <c r="IAA112" s="3"/>
      <c r="IAB112" s="3"/>
      <c r="IAC112" s="3"/>
      <c r="IAD112" s="3"/>
      <c r="IAE112" s="3"/>
      <c r="IAF112" s="3"/>
      <c r="IAG112" s="3"/>
      <c r="IAH112" s="3"/>
      <c r="IAI112" s="3"/>
      <c r="IAJ112" s="3"/>
      <c r="IAK112" s="3"/>
      <c r="IAL112" s="3"/>
      <c r="IAM112" s="3"/>
      <c r="IAN112" s="3"/>
      <c r="IAO112" s="3"/>
      <c r="IAP112" s="3"/>
      <c r="IAQ112" s="3"/>
      <c r="IAR112" s="3"/>
      <c r="IAS112" s="3"/>
      <c r="IAT112" s="3"/>
      <c r="IAU112" s="3"/>
      <c r="IAV112" s="3"/>
      <c r="IAW112" s="3"/>
      <c r="IAX112" s="3"/>
      <c r="IAY112" s="3"/>
      <c r="IAZ112" s="3"/>
      <c r="IBA112" s="3"/>
      <c r="IBB112" s="3"/>
      <c r="IBC112" s="3"/>
      <c r="IBD112" s="3"/>
      <c r="IBE112" s="3"/>
      <c r="IBF112" s="3"/>
      <c r="IBG112" s="3"/>
      <c r="IBH112" s="3"/>
      <c r="IBI112" s="3"/>
      <c r="IBJ112" s="3"/>
      <c r="IBK112" s="3"/>
      <c r="IBL112" s="3"/>
      <c r="IBM112" s="3"/>
      <c r="IBN112" s="3"/>
      <c r="IBO112" s="3"/>
      <c r="IBP112" s="3"/>
      <c r="IBQ112" s="3"/>
      <c r="IBR112" s="3"/>
      <c r="IBS112" s="3"/>
      <c r="IBT112" s="3"/>
      <c r="IBU112" s="3"/>
      <c r="IBV112" s="3"/>
      <c r="IBW112" s="3"/>
      <c r="IBX112" s="3"/>
      <c r="IBY112" s="3"/>
      <c r="IBZ112" s="3"/>
      <c r="ICA112" s="3"/>
      <c r="ICB112" s="3"/>
      <c r="ICC112" s="3"/>
      <c r="ICD112" s="3"/>
      <c r="ICE112" s="3"/>
      <c r="ICF112" s="3"/>
      <c r="ICG112" s="3"/>
      <c r="ICH112" s="3"/>
      <c r="ICI112" s="3"/>
      <c r="ICJ112" s="3"/>
      <c r="ICK112" s="3"/>
      <c r="ICL112" s="3"/>
      <c r="ICM112" s="3"/>
      <c r="ICN112" s="3"/>
      <c r="ICO112" s="3"/>
      <c r="ICP112" s="3"/>
      <c r="ICQ112" s="3"/>
      <c r="ICR112" s="3"/>
      <c r="ICS112" s="3"/>
      <c r="ICT112" s="3"/>
      <c r="ICU112" s="3"/>
      <c r="ICV112" s="3"/>
      <c r="ICW112" s="3"/>
      <c r="ICX112" s="3"/>
      <c r="ICY112" s="3"/>
      <c r="ICZ112" s="3"/>
      <c r="IDA112" s="3"/>
      <c r="IDB112" s="3"/>
      <c r="IDC112" s="3"/>
      <c r="IDD112" s="3"/>
      <c r="IDE112" s="3"/>
      <c r="IDF112" s="3"/>
      <c r="IDG112" s="3"/>
      <c r="IDH112" s="3"/>
      <c r="IDI112" s="3"/>
      <c r="IDJ112" s="3"/>
      <c r="IDK112" s="3"/>
      <c r="IDL112" s="3"/>
      <c r="IDM112" s="3"/>
      <c r="IDN112" s="3"/>
      <c r="IDO112" s="3"/>
      <c r="IDP112" s="3"/>
      <c r="IDQ112" s="3"/>
      <c r="IDR112" s="3"/>
      <c r="IDS112" s="3"/>
      <c r="IDT112" s="3"/>
      <c r="IDU112" s="3"/>
      <c r="IDV112" s="3"/>
      <c r="IDW112" s="3"/>
      <c r="IDX112" s="3"/>
      <c r="IDY112" s="3"/>
      <c r="IDZ112" s="3"/>
      <c r="IEA112" s="3"/>
      <c r="IEB112" s="3"/>
      <c r="IEC112" s="3"/>
      <c r="IED112" s="3"/>
      <c r="IEE112" s="3"/>
      <c r="IEF112" s="3"/>
      <c r="IEG112" s="3"/>
      <c r="IEH112" s="3"/>
      <c r="IEI112" s="3"/>
      <c r="IEJ112" s="3"/>
      <c r="IEK112" s="3"/>
      <c r="IEL112" s="3"/>
      <c r="IEM112" s="3"/>
      <c r="IEN112" s="3"/>
      <c r="IEO112" s="3"/>
      <c r="IEP112" s="3"/>
      <c r="IEQ112" s="3"/>
      <c r="IER112" s="3"/>
      <c r="IES112" s="3"/>
      <c r="IET112" s="3"/>
      <c r="IEU112" s="3"/>
      <c r="IEV112" s="3"/>
      <c r="IEW112" s="3"/>
      <c r="IEX112" s="3"/>
      <c r="IEY112" s="3"/>
      <c r="IEZ112" s="3"/>
      <c r="IFA112" s="3"/>
      <c r="IFB112" s="3"/>
      <c r="IFC112" s="3"/>
      <c r="IFD112" s="3"/>
      <c r="IFE112" s="3"/>
      <c r="IFF112" s="3"/>
      <c r="IFG112" s="3"/>
      <c r="IFH112" s="3"/>
      <c r="IFI112" s="3"/>
      <c r="IFJ112" s="3"/>
      <c r="IFK112" s="3"/>
      <c r="IFL112" s="3"/>
      <c r="IFM112" s="3"/>
      <c r="IFN112" s="3"/>
      <c r="IFO112" s="3"/>
      <c r="IFP112" s="3"/>
      <c r="IFQ112" s="3"/>
      <c r="IFR112" s="3"/>
      <c r="IFS112" s="3"/>
      <c r="IFT112" s="3"/>
      <c r="IFU112" s="3"/>
      <c r="IFV112" s="3"/>
      <c r="IFW112" s="3"/>
      <c r="IFX112" s="3"/>
      <c r="IFY112" s="3"/>
      <c r="IFZ112" s="3"/>
      <c r="IGA112" s="3"/>
      <c r="IGB112" s="3"/>
      <c r="IGC112" s="3"/>
      <c r="IGD112" s="3"/>
      <c r="IGE112" s="3"/>
      <c r="IGF112" s="3"/>
      <c r="IGG112" s="3"/>
      <c r="IGH112" s="3"/>
      <c r="IGI112" s="3"/>
      <c r="IGJ112" s="3"/>
      <c r="IGK112" s="3"/>
      <c r="IGL112" s="3"/>
      <c r="IGM112" s="3"/>
      <c r="IGN112" s="3"/>
      <c r="IGO112" s="3"/>
      <c r="IGP112" s="3"/>
      <c r="IGQ112" s="3"/>
      <c r="IGR112" s="3"/>
      <c r="IGS112" s="3"/>
      <c r="IGT112" s="3"/>
      <c r="IGU112" s="3"/>
      <c r="IGV112" s="3"/>
      <c r="IGW112" s="3"/>
      <c r="IGX112" s="3"/>
      <c r="IGY112" s="3"/>
      <c r="IGZ112" s="3"/>
      <c r="IHA112" s="3"/>
      <c r="IHB112" s="3"/>
      <c r="IHC112" s="3"/>
      <c r="IHD112" s="3"/>
      <c r="IHE112" s="3"/>
      <c r="IHF112" s="3"/>
      <c r="IHG112" s="3"/>
      <c r="IHH112" s="3"/>
      <c r="IHI112" s="3"/>
      <c r="IHJ112" s="3"/>
      <c r="IHK112" s="3"/>
      <c r="IHL112" s="3"/>
      <c r="IHM112" s="3"/>
      <c r="IHN112" s="3"/>
      <c r="IHO112" s="3"/>
      <c r="IHP112" s="3"/>
      <c r="IHQ112" s="3"/>
      <c r="IHR112" s="3"/>
      <c r="IHS112" s="3"/>
      <c r="IHT112" s="3"/>
      <c r="IHU112" s="3"/>
      <c r="IHV112" s="3"/>
      <c r="IHW112" s="3"/>
      <c r="IHX112" s="3"/>
      <c r="IHY112" s="3"/>
      <c r="IHZ112" s="3"/>
      <c r="IIA112" s="3"/>
      <c r="IIB112" s="3"/>
      <c r="IIC112" s="3"/>
      <c r="IID112" s="3"/>
      <c r="IIE112" s="3"/>
      <c r="IIF112" s="3"/>
      <c r="IIG112" s="3"/>
      <c r="IIH112" s="3"/>
      <c r="III112" s="3"/>
      <c r="IIJ112" s="3"/>
      <c r="IIK112" s="3"/>
      <c r="IIL112" s="3"/>
      <c r="IIM112" s="3"/>
      <c r="IIN112" s="3"/>
      <c r="IIO112" s="3"/>
      <c r="IIP112" s="3"/>
      <c r="IIQ112" s="3"/>
      <c r="IIR112" s="3"/>
      <c r="IIS112" s="3"/>
      <c r="IIT112" s="3"/>
      <c r="IIU112" s="3"/>
      <c r="IIV112" s="3"/>
      <c r="IIW112" s="3"/>
      <c r="IIX112" s="3"/>
      <c r="IIY112" s="3"/>
      <c r="IIZ112" s="3"/>
      <c r="IJA112" s="3"/>
      <c r="IJB112" s="3"/>
      <c r="IJC112" s="3"/>
      <c r="IJD112" s="3"/>
      <c r="IJE112" s="3"/>
      <c r="IJF112" s="3"/>
      <c r="IJG112" s="3"/>
      <c r="IJH112" s="3"/>
      <c r="IJI112" s="3"/>
      <c r="IJJ112" s="3"/>
      <c r="IJK112" s="3"/>
      <c r="IJL112" s="3"/>
      <c r="IJM112" s="3"/>
      <c r="IJN112" s="3"/>
      <c r="IJO112" s="3"/>
      <c r="IJP112" s="3"/>
      <c r="IJQ112" s="3"/>
      <c r="IJR112" s="3"/>
      <c r="IJS112" s="3"/>
      <c r="IJT112" s="3"/>
      <c r="IJU112" s="3"/>
      <c r="IJV112" s="3"/>
      <c r="IJW112" s="3"/>
      <c r="IJX112" s="3"/>
      <c r="IJY112" s="3"/>
      <c r="IJZ112" s="3"/>
      <c r="IKA112" s="3"/>
      <c r="IKB112" s="3"/>
      <c r="IKC112" s="3"/>
      <c r="IKD112" s="3"/>
      <c r="IKE112" s="3"/>
      <c r="IKF112" s="3"/>
      <c r="IKG112" s="3"/>
      <c r="IKH112" s="3"/>
      <c r="IKI112" s="3"/>
      <c r="IKJ112" s="3"/>
      <c r="IKK112" s="3"/>
      <c r="IKL112" s="3"/>
      <c r="IKM112" s="3"/>
      <c r="IKN112" s="3"/>
      <c r="IKO112" s="3"/>
      <c r="IKP112" s="3"/>
      <c r="IKQ112" s="3"/>
      <c r="IKR112" s="3"/>
      <c r="IKS112" s="3"/>
      <c r="IKT112" s="3"/>
      <c r="IKU112" s="3"/>
      <c r="IKV112" s="3"/>
      <c r="IKW112" s="3"/>
      <c r="IKX112" s="3"/>
      <c r="IKY112" s="3"/>
      <c r="IKZ112" s="3"/>
      <c r="ILA112" s="3"/>
      <c r="ILB112" s="3"/>
      <c r="ILC112" s="3"/>
      <c r="ILD112" s="3"/>
      <c r="ILE112" s="3"/>
      <c r="ILF112" s="3"/>
      <c r="ILG112" s="3"/>
      <c r="ILH112" s="3"/>
      <c r="ILI112" s="3"/>
      <c r="ILJ112" s="3"/>
      <c r="ILK112" s="3"/>
      <c r="ILL112" s="3"/>
      <c r="ILM112" s="3"/>
      <c r="ILN112" s="3"/>
      <c r="ILO112" s="3"/>
      <c r="ILP112" s="3"/>
      <c r="ILQ112" s="3"/>
      <c r="ILR112" s="3"/>
      <c r="ILS112" s="3"/>
      <c r="ILT112" s="3"/>
      <c r="ILU112" s="3"/>
      <c r="ILV112" s="3"/>
      <c r="ILW112" s="3"/>
      <c r="ILX112" s="3"/>
      <c r="ILY112" s="3"/>
      <c r="ILZ112" s="3"/>
      <c r="IMA112" s="3"/>
      <c r="IMB112" s="3"/>
      <c r="IMC112" s="3"/>
      <c r="IMD112" s="3"/>
      <c r="IME112" s="3"/>
      <c r="IMF112" s="3"/>
      <c r="IMG112" s="3"/>
      <c r="IMH112" s="3"/>
      <c r="IMI112" s="3"/>
      <c r="IMJ112" s="3"/>
      <c r="IMK112" s="3"/>
      <c r="IML112" s="3"/>
      <c r="IMM112" s="3"/>
      <c r="IMN112" s="3"/>
      <c r="IMO112" s="3"/>
      <c r="IMP112" s="3"/>
      <c r="IMQ112" s="3"/>
      <c r="IMR112" s="3"/>
      <c r="IMS112" s="3"/>
      <c r="IMT112" s="3"/>
      <c r="IMU112" s="3"/>
      <c r="IMV112" s="3"/>
      <c r="IMW112" s="3"/>
      <c r="IMX112" s="3"/>
      <c r="IMY112" s="3"/>
      <c r="IMZ112" s="3"/>
      <c r="INA112" s="3"/>
      <c r="INB112" s="3"/>
      <c r="INC112" s="3"/>
      <c r="IND112" s="3"/>
      <c r="INE112" s="3"/>
      <c r="INF112" s="3"/>
      <c r="ING112" s="3"/>
      <c r="INH112" s="3"/>
      <c r="INI112" s="3"/>
      <c r="INJ112" s="3"/>
      <c r="INK112" s="3"/>
      <c r="INL112" s="3"/>
      <c r="INM112" s="3"/>
      <c r="INN112" s="3"/>
      <c r="INO112" s="3"/>
      <c r="INP112" s="3"/>
      <c r="INQ112" s="3"/>
      <c r="INR112" s="3"/>
      <c r="INS112" s="3"/>
      <c r="INT112" s="3"/>
      <c r="INU112" s="3"/>
      <c r="INV112" s="3"/>
      <c r="INW112" s="3"/>
      <c r="INX112" s="3"/>
      <c r="INY112" s="3"/>
      <c r="INZ112" s="3"/>
      <c r="IOA112" s="3"/>
      <c r="IOB112" s="3"/>
      <c r="IOC112" s="3"/>
      <c r="IOD112" s="3"/>
      <c r="IOE112" s="3"/>
      <c r="IOF112" s="3"/>
      <c r="IOG112" s="3"/>
      <c r="IOH112" s="3"/>
      <c r="IOI112" s="3"/>
      <c r="IOJ112" s="3"/>
      <c r="IOK112" s="3"/>
      <c r="IOL112" s="3"/>
      <c r="IOM112" s="3"/>
      <c r="ION112" s="3"/>
      <c r="IOO112" s="3"/>
      <c r="IOP112" s="3"/>
      <c r="IOQ112" s="3"/>
      <c r="IOR112" s="3"/>
      <c r="IOS112" s="3"/>
      <c r="IOT112" s="3"/>
      <c r="IOU112" s="3"/>
      <c r="IOV112" s="3"/>
      <c r="IOW112" s="3"/>
      <c r="IOX112" s="3"/>
      <c r="IOY112" s="3"/>
      <c r="IOZ112" s="3"/>
      <c r="IPA112" s="3"/>
      <c r="IPB112" s="3"/>
      <c r="IPC112" s="3"/>
      <c r="IPD112" s="3"/>
      <c r="IPE112" s="3"/>
      <c r="IPF112" s="3"/>
      <c r="IPG112" s="3"/>
      <c r="IPH112" s="3"/>
      <c r="IPI112" s="3"/>
      <c r="IPJ112" s="3"/>
      <c r="IPK112" s="3"/>
      <c r="IPL112" s="3"/>
      <c r="IPM112" s="3"/>
      <c r="IPN112" s="3"/>
      <c r="IPO112" s="3"/>
      <c r="IPP112" s="3"/>
      <c r="IPQ112" s="3"/>
      <c r="IPR112" s="3"/>
      <c r="IPS112" s="3"/>
      <c r="IPT112" s="3"/>
      <c r="IPU112" s="3"/>
      <c r="IPV112" s="3"/>
      <c r="IPW112" s="3"/>
      <c r="IPX112" s="3"/>
      <c r="IPY112" s="3"/>
      <c r="IPZ112" s="3"/>
      <c r="IQA112" s="3"/>
      <c r="IQB112" s="3"/>
      <c r="IQC112" s="3"/>
      <c r="IQD112" s="3"/>
      <c r="IQE112" s="3"/>
      <c r="IQF112" s="3"/>
      <c r="IQG112" s="3"/>
      <c r="IQH112" s="3"/>
      <c r="IQI112" s="3"/>
      <c r="IQJ112" s="3"/>
      <c r="IQK112" s="3"/>
      <c r="IQL112" s="3"/>
      <c r="IQM112" s="3"/>
      <c r="IQN112" s="3"/>
      <c r="IQO112" s="3"/>
      <c r="IQP112" s="3"/>
      <c r="IQQ112" s="3"/>
      <c r="IQR112" s="3"/>
      <c r="IQS112" s="3"/>
      <c r="IQT112" s="3"/>
      <c r="IQU112" s="3"/>
      <c r="IQV112" s="3"/>
      <c r="IQW112" s="3"/>
      <c r="IQX112" s="3"/>
      <c r="IQY112" s="3"/>
      <c r="IQZ112" s="3"/>
      <c r="IRA112" s="3"/>
      <c r="IRB112" s="3"/>
      <c r="IRC112" s="3"/>
      <c r="IRD112" s="3"/>
      <c r="IRE112" s="3"/>
      <c r="IRF112" s="3"/>
      <c r="IRG112" s="3"/>
      <c r="IRH112" s="3"/>
      <c r="IRI112" s="3"/>
      <c r="IRJ112" s="3"/>
      <c r="IRK112" s="3"/>
      <c r="IRL112" s="3"/>
      <c r="IRM112" s="3"/>
      <c r="IRN112" s="3"/>
      <c r="IRO112" s="3"/>
      <c r="IRP112" s="3"/>
      <c r="IRQ112" s="3"/>
      <c r="IRR112" s="3"/>
      <c r="IRS112" s="3"/>
      <c r="IRT112" s="3"/>
      <c r="IRU112" s="3"/>
      <c r="IRV112" s="3"/>
      <c r="IRW112" s="3"/>
      <c r="IRX112" s="3"/>
      <c r="IRY112" s="3"/>
      <c r="IRZ112" s="3"/>
      <c r="ISA112" s="3"/>
      <c r="ISB112" s="3"/>
      <c r="ISC112" s="3"/>
      <c r="ISD112" s="3"/>
      <c r="ISE112" s="3"/>
      <c r="ISF112" s="3"/>
      <c r="ISG112" s="3"/>
      <c r="ISH112" s="3"/>
      <c r="ISI112" s="3"/>
      <c r="ISJ112" s="3"/>
      <c r="ISK112" s="3"/>
      <c r="ISL112" s="3"/>
      <c r="ISM112" s="3"/>
      <c r="ISN112" s="3"/>
      <c r="ISO112" s="3"/>
      <c r="ISP112" s="3"/>
      <c r="ISQ112" s="3"/>
      <c r="ISR112" s="3"/>
      <c r="ISS112" s="3"/>
      <c r="IST112" s="3"/>
      <c r="ISU112" s="3"/>
      <c r="ISV112" s="3"/>
      <c r="ISW112" s="3"/>
      <c r="ISX112" s="3"/>
      <c r="ISY112" s="3"/>
      <c r="ISZ112" s="3"/>
      <c r="ITA112" s="3"/>
      <c r="ITB112" s="3"/>
      <c r="ITC112" s="3"/>
      <c r="ITD112" s="3"/>
      <c r="ITE112" s="3"/>
      <c r="ITF112" s="3"/>
      <c r="ITG112" s="3"/>
      <c r="ITH112" s="3"/>
      <c r="ITI112" s="3"/>
      <c r="ITJ112" s="3"/>
      <c r="ITK112" s="3"/>
      <c r="ITL112" s="3"/>
      <c r="ITM112" s="3"/>
      <c r="ITN112" s="3"/>
      <c r="ITO112" s="3"/>
      <c r="ITP112" s="3"/>
      <c r="ITQ112" s="3"/>
      <c r="ITR112" s="3"/>
      <c r="ITS112" s="3"/>
      <c r="ITT112" s="3"/>
      <c r="ITU112" s="3"/>
      <c r="ITV112" s="3"/>
      <c r="ITW112" s="3"/>
      <c r="ITX112" s="3"/>
      <c r="ITY112" s="3"/>
      <c r="ITZ112" s="3"/>
      <c r="IUA112" s="3"/>
      <c r="IUB112" s="3"/>
      <c r="IUC112" s="3"/>
      <c r="IUD112" s="3"/>
      <c r="IUE112" s="3"/>
      <c r="IUF112" s="3"/>
      <c r="IUG112" s="3"/>
      <c r="IUH112" s="3"/>
      <c r="IUI112" s="3"/>
      <c r="IUJ112" s="3"/>
      <c r="IUK112" s="3"/>
      <c r="IUL112" s="3"/>
      <c r="IUM112" s="3"/>
      <c r="IUN112" s="3"/>
      <c r="IUO112" s="3"/>
      <c r="IUP112" s="3"/>
      <c r="IUQ112" s="3"/>
      <c r="IUR112" s="3"/>
      <c r="IUS112" s="3"/>
      <c r="IUT112" s="3"/>
      <c r="IUU112" s="3"/>
      <c r="IUV112" s="3"/>
      <c r="IUW112" s="3"/>
      <c r="IUX112" s="3"/>
      <c r="IUY112" s="3"/>
      <c r="IUZ112" s="3"/>
      <c r="IVA112" s="3"/>
      <c r="IVB112" s="3"/>
      <c r="IVC112" s="3"/>
      <c r="IVD112" s="3"/>
      <c r="IVE112" s="3"/>
      <c r="IVF112" s="3"/>
      <c r="IVG112" s="3"/>
      <c r="IVH112" s="3"/>
      <c r="IVI112" s="3"/>
      <c r="IVJ112" s="3"/>
      <c r="IVK112" s="3"/>
      <c r="IVL112" s="3"/>
      <c r="IVM112" s="3"/>
      <c r="IVN112" s="3"/>
      <c r="IVO112" s="3"/>
      <c r="IVP112" s="3"/>
      <c r="IVQ112" s="3"/>
      <c r="IVR112" s="3"/>
      <c r="IVS112" s="3"/>
      <c r="IVT112" s="3"/>
      <c r="IVU112" s="3"/>
      <c r="IVV112" s="3"/>
      <c r="IVW112" s="3"/>
      <c r="IVX112" s="3"/>
      <c r="IVY112" s="3"/>
      <c r="IVZ112" s="3"/>
      <c r="IWA112" s="3"/>
      <c r="IWB112" s="3"/>
      <c r="IWC112" s="3"/>
      <c r="IWD112" s="3"/>
      <c r="IWE112" s="3"/>
      <c r="IWF112" s="3"/>
      <c r="IWG112" s="3"/>
      <c r="IWH112" s="3"/>
      <c r="IWI112" s="3"/>
      <c r="IWJ112" s="3"/>
      <c r="IWK112" s="3"/>
      <c r="IWL112" s="3"/>
      <c r="IWM112" s="3"/>
      <c r="IWN112" s="3"/>
      <c r="IWO112" s="3"/>
      <c r="IWP112" s="3"/>
      <c r="IWQ112" s="3"/>
      <c r="IWR112" s="3"/>
      <c r="IWS112" s="3"/>
      <c r="IWT112" s="3"/>
      <c r="IWU112" s="3"/>
      <c r="IWV112" s="3"/>
      <c r="IWW112" s="3"/>
      <c r="IWX112" s="3"/>
      <c r="IWY112" s="3"/>
      <c r="IWZ112" s="3"/>
      <c r="IXA112" s="3"/>
      <c r="IXB112" s="3"/>
      <c r="IXC112" s="3"/>
      <c r="IXD112" s="3"/>
      <c r="IXE112" s="3"/>
      <c r="IXF112" s="3"/>
      <c r="IXG112" s="3"/>
      <c r="IXH112" s="3"/>
      <c r="IXI112" s="3"/>
      <c r="IXJ112" s="3"/>
      <c r="IXK112" s="3"/>
      <c r="IXL112" s="3"/>
      <c r="IXM112" s="3"/>
      <c r="IXN112" s="3"/>
      <c r="IXO112" s="3"/>
      <c r="IXP112" s="3"/>
      <c r="IXQ112" s="3"/>
      <c r="IXR112" s="3"/>
      <c r="IXS112" s="3"/>
      <c r="IXT112" s="3"/>
      <c r="IXU112" s="3"/>
      <c r="IXV112" s="3"/>
      <c r="IXW112" s="3"/>
      <c r="IXX112" s="3"/>
      <c r="IXY112" s="3"/>
      <c r="IXZ112" s="3"/>
      <c r="IYA112" s="3"/>
      <c r="IYB112" s="3"/>
      <c r="IYC112" s="3"/>
      <c r="IYD112" s="3"/>
      <c r="IYE112" s="3"/>
      <c r="IYF112" s="3"/>
      <c r="IYG112" s="3"/>
      <c r="IYH112" s="3"/>
      <c r="IYI112" s="3"/>
      <c r="IYJ112" s="3"/>
      <c r="IYK112" s="3"/>
      <c r="IYL112" s="3"/>
      <c r="IYM112" s="3"/>
      <c r="IYN112" s="3"/>
      <c r="IYO112" s="3"/>
      <c r="IYP112" s="3"/>
      <c r="IYQ112" s="3"/>
      <c r="IYR112" s="3"/>
      <c r="IYS112" s="3"/>
      <c r="IYT112" s="3"/>
      <c r="IYU112" s="3"/>
      <c r="IYV112" s="3"/>
      <c r="IYW112" s="3"/>
      <c r="IYX112" s="3"/>
      <c r="IYY112" s="3"/>
      <c r="IYZ112" s="3"/>
      <c r="IZA112" s="3"/>
      <c r="IZB112" s="3"/>
      <c r="IZC112" s="3"/>
      <c r="IZD112" s="3"/>
      <c r="IZE112" s="3"/>
      <c r="IZF112" s="3"/>
      <c r="IZG112" s="3"/>
      <c r="IZH112" s="3"/>
      <c r="IZI112" s="3"/>
      <c r="IZJ112" s="3"/>
      <c r="IZK112" s="3"/>
      <c r="IZL112" s="3"/>
      <c r="IZM112" s="3"/>
      <c r="IZN112" s="3"/>
      <c r="IZO112" s="3"/>
      <c r="IZP112" s="3"/>
      <c r="IZQ112" s="3"/>
      <c r="IZR112" s="3"/>
      <c r="IZS112" s="3"/>
      <c r="IZT112" s="3"/>
      <c r="IZU112" s="3"/>
      <c r="IZV112" s="3"/>
      <c r="IZW112" s="3"/>
      <c r="IZX112" s="3"/>
      <c r="IZY112" s="3"/>
      <c r="IZZ112" s="3"/>
      <c r="JAA112" s="3"/>
      <c r="JAB112" s="3"/>
      <c r="JAC112" s="3"/>
      <c r="JAD112" s="3"/>
      <c r="JAE112" s="3"/>
      <c r="JAF112" s="3"/>
      <c r="JAG112" s="3"/>
      <c r="JAH112" s="3"/>
      <c r="JAI112" s="3"/>
      <c r="JAJ112" s="3"/>
      <c r="JAK112" s="3"/>
      <c r="JAL112" s="3"/>
      <c r="JAM112" s="3"/>
      <c r="JAN112" s="3"/>
      <c r="JAO112" s="3"/>
      <c r="JAP112" s="3"/>
      <c r="JAQ112" s="3"/>
      <c r="JAR112" s="3"/>
      <c r="JAS112" s="3"/>
      <c r="JAT112" s="3"/>
      <c r="JAU112" s="3"/>
      <c r="JAV112" s="3"/>
      <c r="JAW112" s="3"/>
      <c r="JAX112" s="3"/>
      <c r="JAY112" s="3"/>
      <c r="JAZ112" s="3"/>
      <c r="JBA112" s="3"/>
      <c r="JBB112" s="3"/>
      <c r="JBC112" s="3"/>
      <c r="JBD112" s="3"/>
      <c r="JBE112" s="3"/>
      <c r="JBF112" s="3"/>
      <c r="JBG112" s="3"/>
      <c r="JBH112" s="3"/>
      <c r="JBI112" s="3"/>
      <c r="JBJ112" s="3"/>
      <c r="JBK112" s="3"/>
      <c r="JBL112" s="3"/>
      <c r="JBM112" s="3"/>
      <c r="JBN112" s="3"/>
      <c r="JBO112" s="3"/>
      <c r="JBP112" s="3"/>
      <c r="JBQ112" s="3"/>
      <c r="JBR112" s="3"/>
      <c r="JBS112" s="3"/>
      <c r="JBT112" s="3"/>
      <c r="JBU112" s="3"/>
      <c r="JBV112" s="3"/>
      <c r="JBW112" s="3"/>
      <c r="JBX112" s="3"/>
      <c r="JBY112" s="3"/>
      <c r="JBZ112" s="3"/>
      <c r="JCA112" s="3"/>
      <c r="JCB112" s="3"/>
      <c r="JCC112" s="3"/>
      <c r="JCD112" s="3"/>
      <c r="JCE112" s="3"/>
      <c r="JCF112" s="3"/>
      <c r="JCG112" s="3"/>
      <c r="JCH112" s="3"/>
      <c r="JCI112" s="3"/>
      <c r="JCJ112" s="3"/>
      <c r="JCK112" s="3"/>
      <c r="JCL112" s="3"/>
      <c r="JCM112" s="3"/>
      <c r="JCN112" s="3"/>
      <c r="JCO112" s="3"/>
      <c r="JCP112" s="3"/>
      <c r="JCQ112" s="3"/>
      <c r="JCR112" s="3"/>
      <c r="JCS112" s="3"/>
      <c r="JCT112" s="3"/>
      <c r="JCU112" s="3"/>
      <c r="JCV112" s="3"/>
      <c r="JCW112" s="3"/>
      <c r="JCX112" s="3"/>
      <c r="JCY112" s="3"/>
      <c r="JCZ112" s="3"/>
      <c r="JDA112" s="3"/>
      <c r="JDB112" s="3"/>
      <c r="JDC112" s="3"/>
      <c r="JDD112" s="3"/>
      <c r="JDE112" s="3"/>
      <c r="JDF112" s="3"/>
      <c r="JDG112" s="3"/>
      <c r="JDH112" s="3"/>
      <c r="JDI112" s="3"/>
      <c r="JDJ112" s="3"/>
      <c r="JDK112" s="3"/>
      <c r="JDL112" s="3"/>
      <c r="JDM112" s="3"/>
      <c r="JDN112" s="3"/>
      <c r="JDO112" s="3"/>
      <c r="JDP112" s="3"/>
      <c r="JDQ112" s="3"/>
      <c r="JDR112" s="3"/>
      <c r="JDS112" s="3"/>
      <c r="JDT112" s="3"/>
      <c r="JDU112" s="3"/>
      <c r="JDV112" s="3"/>
      <c r="JDW112" s="3"/>
      <c r="JDX112" s="3"/>
      <c r="JDY112" s="3"/>
      <c r="JDZ112" s="3"/>
      <c r="JEA112" s="3"/>
      <c r="JEB112" s="3"/>
      <c r="JEC112" s="3"/>
      <c r="JED112" s="3"/>
      <c r="JEE112" s="3"/>
      <c r="JEF112" s="3"/>
      <c r="JEG112" s="3"/>
      <c r="JEH112" s="3"/>
      <c r="JEI112" s="3"/>
      <c r="JEJ112" s="3"/>
      <c r="JEK112" s="3"/>
      <c r="JEL112" s="3"/>
      <c r="JEM112" s="3"/>
      <c r="JEN112" s="3"/>
      <c r="JEO112" s="3"/>
      <c r="JEP112" s="3"/>
      <c r="JEQ112" s="3"/>
      <c r="JER112" s="3"/>
      <c r="JES112" s="3"/>
      <c r="JET112" s="3"/>
      <c r="JEU112" s="3"/>
      <c r="JEV112" s="3"/>
      <c r="JEW112" s="3"/>
      <c r="JEX112" s="3"/>
      <c r="JEY112" s="3"/>
      <c r="JEZ112" s="3"/>
      <c r="JFA112" s="3"/>
      <c r="JFB112" s="3"/>
      <c r="JFC112" s="3"/>
      <c r="JFD112" s="3"/>
      <c r="JFE112" s="3"/>
      <c r="JFF112" s="3"/>
      <c r="JFG112" s="3"/>
      <c r="JFH112" s="3"/>
      <c r="JFI112" s="3"/>
      <c r="JFJ112" s="3"/>
      <c r="JFK112" s="3"/>
      <c r="JFL112" s="3"/>
      <c r="JFM112" s="3"/>
      <c r="JFN112" s="3"/>
      <c r="JFO112" s="3"/>
      <c r="JFP112" s="3"/>
      <c r="JFQ112" s="3"/>
      <c r="JFR112" s="3"/>
      <c r="JFS112" s="3"/>
      <c r="JFT112" s="3"/>
      <c r="JFU112" s="3"/>
      <c r="JFV112" s="3"/>
      <c r="JFW112" s="3"/>
      <c r="JFX112" s="3"/>
      <c r="JFY112" s="3"/>
      <c r="JFZ112" s="3"/>
      <c r="JGA112" s="3"/>
      <c r="JGB112" s="3"/>
      <c r="JGC112" s="3"/>
      <c r="JGD112" s="3"/>
      <c r="JGE112" s="3"/>
      <c r="JGF112" s="3"/>
      <c r="JGG112" s="3"/>
      <c r="JGH112" s="3"/>
      <c r="JGI112" s="3"/>
      <c r="JGJ112" s="3"/>
      <c r="JGK112" s="3"/>
      <c r="JGL112" s="3"/>
      <c r="JGM112" s="3"/>
      <c r="JGN112" s="3"/>
      <c r="JGO112" s="3"/>
      <c r="JGP112" s="3"/>
      <c r="JGQ112" s="3"/>
      <c r="JGR112" s="3"/>
      <c r="JGS112" s="3"/>
      <c r="JGT112" s="3"/>
      <c r="JGU112" s="3"/>
      <c r="JGV112" s="3"/>
      <c r="JGW112" s="3"/>
      <c r="JGX112" s="3"/>
      <c r="JGY112" s="3"/>
      <c r="JGZ112" s="3"/>
      <c r="JHA112" s="3"/>
      <c r="JHB112" s="3"/>
      <c r="JHC112" s="3"/>
      <c r="JHD112" s="3"/>
      <c r="JHE112" s="3"/>
      <c r="JHF112" s="3"/>
      <c r="JHG112" s="3"/>
      <c r="JHH112" s="3"/>
      <c r="JHI112" s="3"/>
      <c r="JHJ112" s="3"/>
      <c r="JHK112" s="3"/>
      <c r="JHL112" s="3"/>
      <c r="JHM112" s="3"/>
      <c r="JHN112" s="3"/>
      <c r="JHO112" s="3"/>
      <c r="JHP112" s="3"/>
      <c r="JHQ112" s="3"/>
      <c r="JHR112" s="3"/>
      <c r="JHS112" s="3"/>
      <c r="JHT112" s="3"/>
      <c r="JHU112" s="3"/>
      <c r="JHV112" s="3"/>
      <c r="JHW112" s="3"/>
      <c r="JHX112" s="3"/>
      <c r="JHY112" s="3"/>
      <c r="JHZ112" s="3"/>
      <c r="JIA112" s="3"/>
      <c r="JIB112" s="3"/>
      <c r="JIC112" s="3"/>
      <c r="JID112" s="3"/>
      <c r="JIE112" s="3"/>
      <c r="JIF112" s="3"/>
      <c r="JIG112" s="3"/>
      <c r="JIH112" s="3"/>
      <c r="JII112" s="3"/>
      <c r="JIJ112" s="3"/>
      <c r="JIK112" s="3"/>
      <c r="JIL112" s="3"/>
      <c r="JIM112" s="3"/>
      <c r="JIN112" s="3"/>
      <c r="JIO112" s="3"/>
      <c r="JIP112" s="3"/>
      <c r="JIQ112" s="3"/>
      <c r="JIR112" s="3"/>
      <c r="JIS112" s="3"/>
      <c r="JIT112" s="3"/>
      <c r="JIU112" s="3"/>
      <c r="JIV112" s="3"/>
      <c r="JIW112" s="3"/>
      <c r="JIX112" s="3"/>
      <c r="JIY112" s="3"/>
      <c r="JIZ112" s="3"/>
      <c r="JJA112" s="3"/>
      <c r="JJB112" s="3"/>
      <c r="JJC112" s="3"/>
      <c r="JJD112" s="3"/>
      <c r="JJE112" s="3"/>
      <c r="JJF112" s="3"/>
      <c r="JJG112" s="3"/>
      <c r="JJH112" s="3"/>
      <c r="JJI112" s="3"/>
      <c r="JJJ112" s="3"/>
      <c r="JJK112" s="3"/>
      <c r="JJL112" s="3"/>
      <c r="JJM112" s="3"/>
      <c r="JJN112" s="3"/>
      <c r="JJO112" s="3"/>
      <c r="JJP112" s="3"/>
      <c r="JJQ112" s="3"/>
      <c r="JJR112" s="3"/>
      <c r="JJS112" s="3"/>
      <c r="JJT112" s="3"/>
      <c r="JJU112" s="3"/>
      <c r="JJV112" s="3"/>
      <c r="JJW112" s="3"/>
      <c r="JJX112" s="3"/>
      <c r="JJY112" s="3"/>
      <c r="JJZ112" s="3"/>
      <c r="JKA112" s="3"/>
      <c r="JKB112" s="3"/>
      <c r="JKC112" s="3"/>
      <c r="JKD112" s="3"/>
      <c r="JKE112" s="3"/>
      <c r="JKF112" s="3"/>
      <c r="JKG112" s="3"/>
      <c r="JKH112" s="3"/>
      <c r="JKI112" s="3"/>
      <c r="JKJ112" s="3"/>
      <c r="JKK112" s="3"/>
      <c r="JKL112" s="3"/>
      <c r="JKM112" s="3"/>
      <c r="JKN112" s="3"/>
      <c r="JKO112" s="3"/>
      <c r="JKP112" s="3"/>
      <c r="JKQ112" s="3"/>
      <c r="JKR112" s="3"/>
      <c r="JKS112" s="3"/>
      <c r="JKT112" s="3"/>
      <c r="JKU112" s="3"/>
      <c r="JKV112" s="3"/>
      <c r="JKW112" s="3"/>
      <c r="JKX112" s="3"/>
      <c r="JKY112" s="3"/>
      <c r="JKZ112" s="3"/>
      <c r="JLA112" s="3"/>
      <c r="JLB112" s="3"/>
      <c r="JLC112" s="3"/>
      <c r="JLD112" s="3"/>
      <c r="JLE112" s="3"/>
      <c r="JLF112" s="3"/>
      <c r="JLG112" s="3"/>
      <c r="JLH112" s="3"/>
      <c r="JLI112" s="3"/>
      <c r="JLJ112" s="3"/>
      <c r="JLK112" s="3"/>
      <c r="JLL112" s="3"/>
      <c r="JLM112" s="3"/>
      <c r="JLN112" s="3"/>
      <c r="JLO112" s="3"/>
      <c r="JLP112" s="3"/>
      <c r="JLQ112" s="3"/>
      <c r="JLR112" s="3"/>
      <c r="JLS112" s="3"/>
      <c r="JLT112" s="3"/>
      <c r="JLU112" s="3"/>
      <c r="JLV112" s="3"/>
      <c r="JLW112" s="3"/>
      <c r="JLX112" s="3"/>
      <c r="JLY112" s="3"/>
      <c r="JLZ112" s="3"/>
      <c r="JMA112" s="3"/>
      <c r="JMB112" s="3"/>
      <c r="JMC112" s="3"/>
      <c r="JMD112" s="3"/>
      <c r="JME112" s="3"/>
      <c r="JMF112" s="3"/>
      <c r="JMG112" s="3"/>
      <c r="JMH112" s="3"/>
      <c r="JMI112" s="3"/>
      <c r="JMJ112" s="3"/>
      <c r="JMK112" s="3"/>
      <c r="JML112" s="3"/>
      <c r="JMM112" s="3"/>
      <c r="JMN112" s="3"/>
      <c r="JMO112" s="3"/>
      <c r="JMP112" s="3"/>
      <c r="JMQ112" s="3"/>
      <c r="JMR112" s="3"/>
      <c r="JMS112" s="3"/>
      <c r="JMT112" s="3"/>
      <c r="JMU112" s="3"/>
      <c r="JMV112" s="3"/>
      <c r="JMW112" s="3"/>
      <c r="JMX112" s="3"/>
      <c r="JMY112" s="3"/>
      <c r="JMZ112" s="3"/>
      <c r="JNA112" s="3"/>
      <c r="JNB112" s="3"/>
      <c r="JNC112" s="3"/>
      <c r="JND112" s="3"/>
      <c r="JNE112" s="3"/>
      <c r="JNF112" s="3"/>
      <c r="JNG112" s="3"/>
      <c r="JNH112" s="3"/>
      <c r="JNI112" s="3"/>
      <c r="JNJ112" s="3"/>
      <c r="JNK112" s="3"/>
      <c r="JNL112" s="3"/>
      <c r="JNM112" s="3"/>
      <c r="JNN112" s="3"/>
      <c r="JNO112" s="3"/>
      <c r="JNP112" s="3"/>
      <c r="JNQ112" s="3"/>
      <c r="JNR112" s="3"/>
      <c r="JNS112" s="3"/>
      <c r="JNT112" s="3"/>
      <c r="JNU112" s="3"/>
      <c r="JNV112" s="3"/>
      <c r="JNW112" s="3"/>
      <c r="JNX112" s="3"/>
      <c r="JNY112" s="3"/>
      <c r="JNZ112" s="3"/>
      <c r="JOA112" s="3"/>
      <c r="JOB112" s="3"/>
      <c r="JOC112" s="3"/>
      <c r="JOD112" s="3"/>
      <c r="JOE112" s="3"/>
      <c r="JOF112" s="3"/>
      <c r="JOG112" s="3"/>
      <c r="JOH112" s="3"/>
      <c r="JOI112" s="3"/>
      <c r="JOJ112" s="3"/>
      <c r="JOK112" s="3"/>
      <c r="JOL112" s="3"/>
      <c r="JOM112" s="3"/>
      <c r="JON112" s="3"/>
      <c r="JOO112" s="3"/>
      <c r="JOP112" s="3"/>
      <c r="JOQ112" s="3"/>
      <c r="JOR112" s="3"/>
      <c r="JOS112" s="3"/>
      <c r="JOT112" s="3"/>
      <c r="JOU112" s="3"/>
      <c r="JOV112" s="3"/>
      <c r="JOW112" s="3"/>
      <c r="JOX112" s="3"/>
      <c r="JOY112" s="3"/>
      <c r="JOZ112" s="3"/>
      <c r="JPA112" s="3"/>
      <c r="JPB112" s="3"/>
      <c r="JPC112" s="3"/>
      <c r="JPD112" s="3"/>
      <c r="JPE112" s="3"/>
      <c r="JPF112" s="3"/>
      <c r="JPG112" s="3"/>
      <c r="JPH112" s="3"/>
      <c r="JPI112" s="3"/>
      <c r="JPJ112" s="3"/>
      <c r="JPK112" s="3"/>
      <c r="JPL112" s="3"/>
      <c r="JPM112" s="3"/>
      <c r="JPN112" s="3"/>
      <c r="JPO112" s="3"/>
      <c r="JPP112" s="3"/>
      <c r="JPQ112" s="3"/>
      <c r="JPR112" s="3"/>
      <c r="JPS112" s="3"/>
      <c r="JPT112" s="3"/>
      <c r="JPU112" s="3"/>
      <c r="JPV112" s="3"/>
      <c r="JPW112" s="3"/>
      <c r="JPX112" s="3"/>
      <c r="JPY112" s="3"/>
      <c r="JPZ112" s="3"/>
      <c r="JQA112" s="3"/>
      <c r="JQB112" s="3"/>
      <c r="JQC112" s="3"/>
      <c r="JQD112" s="3"/>
      <c r="JQE112" s="3"/>
      <c r="JQF112" s="3"/>
      <c r="JQG112" s="3"/>
      <c r="JQH112" s="3"/>
      <c r="JQI112" s="3"/>
      <c r="JQJ112" s="3"/>
      <c r="JQK112" s="3"/>
      <c r="JQL112" s="3"/>
      <c r="JQM112" s="3"/>
      <c r="JQN112" s="3"/>
      <c r="JQO112" s="3"/>
      <c r="JQP112" s="3"/>
      <c r="JQQ112" s="3"/>
      <c r="JQR112" s="3"/>
      <c r="JQS112" s="3"/>
      <c r="JQT112" s="3"/>
      <c r="JQU112" s="3"/>
      <c r="JQV112" s="3"/>
      <c r="JQW112" s="3"/>
      <c r="JQX112" s="3"/>
      <c r="JQY112" s="3"/>
      <c r="JQZ112" s="3"/>
      <c r="JRA112" s="3"/>
      <c r="JRB112" s="3"/>
      <c r="JRC112" s="3"/>
      <c r="JRD112" s="3"/>
      <c r="JRE112" s="3"/>
      <c r="JRF112" s="3"/>
      <c r="JRG112" s="3"/>
      <c r="JRH112" s="3"/>
      <c r="JRI112" s="3"/>
      <c r="JRJ112" s="3"/>
      <c r="JRK112" s="3"/>
      <c r="JRL112" s="3"/>
      <c r="JRM112" s="3"/>
      <c r="JRN112" s="3"/>
      <c r="JRO112" s="3"/>
      <c r="JRP112" s="3"/>
      <c r="JRQ112" s="3"/>
      <c r="JRR112" s="3"/>
      <c r="JRS112" s="3"/>
      <c r="JRT112" s="3"/>
      <c r="JRU112" s="3"/>
      <c r="JRV112" s="3"/>
      <c r="JRW112" s="3"/>
      <c r="JRX112" s="3"/>
      <c r="JRY112" s="3"/>
      <c r="JRZ112" s="3"/>
      <c r="JSA112" s="3"/>
      <c r="JSB112" s="3"/>
      <c r="JSC112" s="3"/>
      <c r="JSD112" s="3"/>
      <c r="JSE112" s="3"/>
      <c r="JSF112" s="3"/>
      <c r="JSG112" s="3"/>
      <c r="JSH112" s="3"/>
      <c r="JSI112" s="3"/>
      <c r="JSJ112" s="3"/>
      <c r="JSK112" s="3"/>
      <c r="JSL112" s="3"/>
      <c r="JSM112" s="3"/>
      <c r="JSN112" s="3"/>
      <c r="JSO112" s="3"/>
      <c r="JSP112" s="3"/>
      <c r="JSQ112" s="3"/>
      <c r="JSR112" s="3"/>
      <c r="JSS112" s="3"/>
      <c r="JST112" s="3"/>
      <c r="JSU112" s="3"/>
      <c r="JSV112" s="3"/>
      <c r="JSW112" s="3"/>
      <c r="JSX112" s="3"/>
      <c r="JSY112" s="3"/>
      <c r="JSZ112" s="3"/>
      <c r="JTA112" s="3"/>
      <c r="JTB112" s="3"/>
      <c r="JTC112" s="3"/>
      <c r="JTD112" s="3"/>
      <c r="JTE112" s="3"/>
      <c r="JTF112" s="3"/>
      <c r="JTG112" s="3"/>
      <c r="JTH112" s="3"/>
      <c r="JTI112" s="3"/>
      <c r="JTJ112" s="3"/>
      <c r="JTK112" s="3"/>
      <c r="JTL112" s="3"/>
      <c r="JTM112" s="3"/>
      <c r="JTN112" s="3"/>
      <c r="JTO112" s="3"/>
      <c r="JTP112" s="3"/>
      <c r="JTQ112" s="3"/>
      <c r="JTR112" s="3"/>
      <c r="JTS112" s="3"/>
      <c r="JTT112" s="3"/>
      <c r="JTU112" s="3"/>
      <c r="JTV112" s="3"/>
      <c r="JTW112" s="3"/>
      <c r="JTX112" s="3"/>
      <c r="JTY112" s="3"/>
      <c r="JTZ112" s="3"/>
      <c r="JUA112" s="3"/>
      <c r="JUB112" s="3"/>
      <c r="JUC112" s="3"/>
      <c r="JUD112" s="3"/>
      <c r="JUE112" s="3"/>
      <c r="JUF112" s="3"/>
      <c r="JUG112" s="3"/>
      <c r="JUH112" s="3"/>
      <c r="JUI112" s="3"/>
      <c r="JUJ112" s="3"/>
      <c r="JUK112" s="3"/>
      <c r="JUL112" s="3"/>
      <c r="JUM112" s="3"/>
      <c r="JUN112" s="3"/>
      <c r="JUO112" s="3"/>
      <c r="JUP112" s="3"/>
      <c r="JUQ112" s="3"/>
      <c r="JUR112" s="3"/>
      <c r="JUS112" s="3"/>
      <c r="JUT112" s="3"/>
      <c r="JUU112" s="3"/>
      <c r="JUV112" s="3"/>
      <c r="JUW112" s="3"/>
      <c r="JUX112" s="3"/>
      <c r="JUY112" s="3"/>
      <c r="JUZ112" s="3"/>
      <c r="JVA112" s="3"/>
      <c r="JVB112" s="3"/>
      <c r="JVC112" s="3"/>
      <c r="JVD112" s="3"/>
      <c r="JVE112" s="3"/>
      <c r="JVF112" s="3"/>
      <c r="JVG112" s="3"/>
      <c r="JVH112" s="3"/>
      <c r="JVI112" s="3"/>
      <c r="JVJ112" s="3"/>
      <c r="JVK112" s="3"/>
      <c r="JVL112" s="3"/>
      <c r="JVM112" s="3"/>
      <c r="JVN112" s="3"/>
      <c r="JVO112" s="3"/>
      <c r="JVP112" s="3"/>
      <c r="JVQ112" s="3"/>
      <c r="JVR112" s="3"/>
      <c r="JVS112" s="3"/>
      <c r="JVT112" s="3"/>
      <c r="JVU112" s="3"/>
      <c r="JVV112" s="3"/>
      <c r="JVW112" s="3"/>
      <c r="JVX112" s="3"/>
      <c r="JVY112" s="3"/>
      <c r="JVZ112" s="3"/>
      <c r="JWA112" s="3"/>
      <c r="JWB112" s="3"/>
      <c r="JWC112" s="3"/>
      <c r="JWD112" s="3"/>
      <c r="JWE112" s="3"/>
      <c r="JWF112" s="3"/>
      <c r="JWG112" s="3"/>
      <c r="JWH112" s="3"/>
      <c r="JWI112" s="3"/>
      <c r="JWJ112" s="3"/>
      <c r="JWK112" s="3"/>
      <c r="JWL112" s="3"/>
      <c r="JWM112" s="3"/>
      <c r="JWN112" s="3"/>
      <c r="JWO112" s="3"/>
      <c r="JWP112" s="3"/>
      <c r="JWQ112" s="3"/>
      <c r="JWR112" s="3"/>
      <c r="JWS112" s="3"/>
      <c r="JWT112" s="3"/>
      <c r="JWU112" s="3"/>
      <c r="JWV112" s="3"/>
      <c r="JWW112" s="3"/>
      <c r="JWX112" s="3"/>
      <c r="JWY112" s="3"/>
      <c r="JWZ112" s="3"/>
      <c r="JXA112" s="3"/>
      <c r="JXB112" s="3"/>
      <c r="JXC112" s="3"/>
      <c r="JXD112" s="3"/>
      <c r="JXE112" s="3"/>
      <c r="JXF112" s="3"/>
      <c r="JXG112" s="3"/>
      <c r="JXH112" s="3"/>
      <c r="JXI112" s="3"/>
      <c r="JXJ112" s="3"/>
      <c r="JXK112" s="3"/>
      <c r="JXL112" s="3"/>
      <c r="JXM112" s="3"/>
      <c r="JXN112" s="3"/>
      <c r="JXO112" s="3"/>
      <c r="JXP112" s="3"/>
      <c r="JXQ112" s="3"/>
      <c r="JXR112" s="3"/>
      <c r="JXS112" s="3"/>
      <c r="JXT112" s="3"/>
      <c r="JXU112" s="3"/>
      <c r="JXV112" s="3"/>
      <c r="JXW112" s="3"/>
      <c r="JXX112" s="3"/>
      <c r="JXY112" s="3"/>
      <c r="JXZ112" s="3"/>
      <c r="JYA112" s="3"/>
      <c r="JYB112" s="3"/>
      <c r="JYC112" s="3"/>
      <c r="JYD112" s="3"/>
      <c r="JYE112" s="3"/>
      <c r="JYF112" s="3"/>
      <c r="JYG112" s="3"/>
      <c r="JYH112" s="3"/>
      <c r="JYI112" s="3"/>
      <c r="JYJ112" s="3"/>
      <c r="JYK112" s="3"/>
      <c r="JYL112" s="3"/>
      <c r="JYM112" s="3"/>
      <c r="JYN112" s="3"/>
      <c r="JYO112" s="3"/>
      <c r="JYP112" s="3"/>
      <c r="JYQ112" s="3"/>
      <c r="JYR112" s="3"/>
      <c r="JYS112" s="3"/>
      <c r="JYT112" s="3"/>
      <c r="JYU112" s="3"/>
      <c r="JYV112" s="3"/>
      <c r="JYW112" s="3"/>
      <c r="JYX112" s="3"/>
      <c r="JYY112" s="3"/>
      <c r="JYZ112" s="3"/>
      <c r="JZA112" s="3"/>
      <c r="JZB112" s="3"/>
      <c r="JZC112" s="3"/>
      <c r="JZD112" s="3"/>
      <c r="JZE112" s="3"/>
      <c r="JZF112" s="3"/>
      <c r="JZG112" s="3"/>
      <c r="JZH112" s="3"/>
      <c r="JZI112" s="3"/>
      <c r="JZJ112" s="3"/>
      <c r="JZK112" s="3"/>
      <c r="JZL112" s="3"/>
      <c r="JZM112" s="3"/>
      <c r="JZN112" s="3"/>
      <c r="JZO112" s="3"/>
      <c r="JZP112" s="3"/>
      <c r="JZQ112" s="3"/>
      <c r="JZR112" s="3"/>
      <c r="JZS112" s="3"/>
      <c r="JZT112" s="3"/>
      <c r="JZU112" s="3"/>
      <c r="JZV112" s="3"/>
      <c r="JZW112" s="3"/>
      <c r="JZX112" s="3"/>
      <c r="JZY112" s="3"/>
      <c r="JZZ112" s="3"/>
      <c r="KAA112" s="3"/>
      <c r="KAB112" s="3"/>
      <c r="KAC112" s="3"/>
      <c r="KAD112" s="3"/>
      <c r="KAE112" s="3"/>
      <c r="KAF112" s="3"/>
      <c r="KAG112" s="3"/>
      <c r="KAH112" s="3"/>
      <c r="KAI112" s="3"/>
      <c r="KAJ112" s="3"/>
      <c r="KAK112" s="3"/>
      <c r="KAL112" s="3"/>
      <c r="KAM112" s="3"/>
      <c r="KAN112" s="3"/>
      <c r="KAO112" s="3"/>
      <c r="KAP112" s="3"/>
      <c r="KAQ112" s="3"/>
      <c r="KAR112" s="3"/>
      <c r="KAS112" s="3"/>
      <c r="KAT112" s="3"/>
      <c r="KAU112" s="3"/>
      <c r="KAV112" s="3"/>
      <c r="KAW112" s="3"/>
      <c r="KAX112" s="3"/>
      <c r="KAY112" s="3"/>
      <c r="KAZ112" s="3"/>
      <c r="KBA112" s="3"/>
      <c r="KBB112" s="3"/>
      <c r="KBC112" s="3"/>
      <c r="KBD112" s="3"/>
      <c r="KBE112" s="3"/>
      <c r="KBF112" s="3"/>
      <c r="KBG112" s="3"/>
      <c r="KBH112" s="3"/>
      <c r="KBI112" s="3"/>
      <c r="KBJ112" s="3"/>
      <c r="KBK112" s="3"/>
      <c r="KBL112" s="3"/>
      <c r="KBM112" s="3"/>
      <c r="KBN112" s="3"/>
      <c r="KBO112" s="3"/>
      <c r="KBP112" s="3"/>
      <c r="KBQ112" s="3"/>
      <c r="KBR112" s="3"/>
      <c r="KBS112" s="3"/>
      <c r="KBT112" s="3"/>
      <c r="KBU112" s="3"/>
      <c r="KBV112" s="3"/>
      <c r="KBW112" s="3"/>
      <c r="KBX112" s="3"/>
      <c r="KBY112" s="3"/>
      <c r="KBZ112" s="3"/>
      <c r="KCA112" s="3"/>
      <c r="KCB112" s="3"/>
      <c r="KCC112" s="3"/>
      <c r="KCD112" s="3"/>
      <c r="KCE112" s="3"/>
      <c r="KCF112" s="3"/>
      <c r="KCG112" s="3"/>
      <c r="KCH112" s="3"/>
      <c r="KCI112" s="3"/>
      <c r="KCJ112" s="3"/>
      <c r="KCK112" s="3"/>
      <c r="KCL112" s="3"/>
      <c r="KCM112" s="3"/>
      <c r="KCN112" s="3"/>
      <c r="KCO112" s="3"/>
      <c r="KCP112" s="3"/>
      <c r="KCQ112" s="3"/>
      <c r="KCR112" s="3"/>
      <c r="KCS112" s="3"/>
      <c r="KCT112" s="3"/>
      <c r="KCU112" s="3"/>
      <c r="KCV112" s="3"/>
      <c r="KCW112" s="3"/>
      <c r="KCX112" s="3"/>
      <c r="KCY112" s="3"/>
      <c r="KCZ112" s="3"/>
      <c r="KDA112" s="3"/>
      <c r="KDB112" s="3"/>
      <c r="KDC112" s="3"/>
      <c r="KDD112" s="3"/>
      <c r="KDE112" s="3"/>
      <c r="KDF112" s="3"/>
      <c r="KDG112" s="3"/>
      <c r="KDH112" s="3"/>
      <c r="KDI112" s="3"/>
      <c r="KDJ112" s="3"/>
      <c r="KDK112" s="3"/>
      <c r="KDL112" s="3"/>
      <c r="KDM112" s="3"/>
      <c r="KDN112" s="3"/>
      <c r="KDO112" s="3"/>
      <c r="KDP112" s="3"/>
      <c r="KDQ112" s="3"/>
      <c r="KDR112" s="3"/>
      <c r="KDS112" s="3"/>
      <c r="KDT112" s="3"/>
      <c r="KDU112" s="3"/>
      <c r="KDV112" s="3"/>
      <c r="KDW112" s="3"/>
      <c r="KDX112" s="3"/>
      <c r="KDY112" s="3"/>
      <c r="KDZ112" s="3"/>
      <c r="KEA112" s="3"/>
      <c r="KEB112" s="3"/>
      <c r="KEC112" s="3"/>
      <c r="KED112" s="3"/>
      <c r="KEE112" s="3"/>
      <c r="KEF112" s="3"/>
      <c r="KEG112" s="3"/>
      <c r="KEH112" s="3"/>
      <c r="KEI112" s="3"/>
      <c r="KEJ112" s="3"/>
      <c r="KEK112" s="3"/>
      <c r="KEL112" s="3"/>
      <c r="KEM112" s="3"/>
      <c r="KEN112" s="3"/>
      <c r="KEO112" s="3"/>
      <c r="KEP112" s="3"/>
      <c r="KEQ112" s="3"/>
      <c r="KER112" s="3"/>
      <c r="KES112" s="3"/>
      <c r="KET112" s="3"/>
      <c r="KEU112" s="3"/>
      <c r="KEV112" s="3"/>
      <c r="KEW112" s="3"/>
      <c r="KEX112" s="3"/>
      <c r="KEY112" s="3"/>
      <c r="KEZ112" s="3"/>
      <c r="KFA112" s="3"/>
      <c r="KFB112" s="3"/>
      <c r="KFC112" s="3"/>
      <c r="KFD112" s="3"/>
      <c r="KFE112" s="3"/>
      <c r="KFF112" s="3"/>
      <c r="KFG112" s="3"/>
      <c r="KFH112" s="3"/>
      <c r="KFI112" s="3"/>
      <c r="KFJ112" s="3"/>
      <c r="KFK112" s="3"/>
      <c r="KFL112" s="3"/>
      <c r="KFM112" s="3"/>
      <c r="KFN112" s="3"/>
      <c r="KFO112" s="3"/>
      <c r="KFP112" s="3"/>
      <c r="KFQ112" s="3"/>
      <c r="KFR112" s="3"/>
      <c r="KFS112" s="3"/>
      <c r="KFT112" s="3"/>
      <c r="KFU112" s="3"/>
      <c r="KFV112" s="3"/>
      <c r="KFW112" s="3"/>
      <c r="KFX112" s="3"/>
      <c r="KFY112" s="3"/>
      <c r="KFZ112" s="3"/>
      <c r="KGA112" s="3"/>
      <c r="KGB112" s="3"/>
      <c r="KGC112" s="3"/>
      <c r="KGD112" s="3"/>
      <c r="KGE112" s="3"/>
      <c r="KGF112" s="3"/>
      <c r="KGG112" s="3"/>
      <c r="KGH112" s="3"/>
      <c r="KGI112" s="3"/>
      <c r="KGJ112" s="3"/>
      <c r="KGK112" s="3"/>
      <c r="KGL112" s="3"/>
      <c r="KGM112" s="3"/>
      <c r="KGN112" s="3"/>
      <c r="KGO112" s="3"/>
      <c r="KGP112" s="3"/>
      <c r="KGQ112" s="3"/>
      <c r="KGR112" s="3"/>
      <c r="KGS112" s="3"/>
      <c r="KGT112" s="3"/>
      <c r="KGU112" s="3"/>
      <c r="KGV112" s="3"/>
      <c r="KGW112" s="3"/>
      <c r="KGX112" s="3"/>
      <c r="KGY112" s="3"/>
      <c r="KGZ112" s="3"/>
      <c r="KHA112" s="3"/>
      <c r="KHB112" s="3"/>
      <c r="KHC112" s="3"/>
      <c r="KHD112" s="3"/>
      <c r="KHE112" s="3"/>
      <c r="KHF112" s="3"/>
      <c r="KHG112" s="3"/>
      <c r="KHH112" s="3"/>
      <c r="KHI112" s="3"/>
      <c r="KHJ112" s="3"/>
      <c r="KHK112" s="3"/>
      <c r="KHL112" s="3"/>
      <c r="KHM112" s="3"/>
      <c r="KHN112" s="3"/>
      <c r="KHO112" s="3"/>
      <c r="KHP112" s="3"/>
      <c r="KHQ112" s="3"/>
      <c r="KHR112" s="3"/>
      <c r="KHS112" s="3"/>
      <c r="KHT112" s="3"/>
      <c r="KHU112" s="3"/>
      <c r="KHV112" s="3"/>
      <c r="KHW112" s="3"/>
      <c r="KHX112" s="3"/>
      <c r="KHY112" s="3"/>
      <c r="KHZ112" s="3"/>
      <c r="KIA112" s="3"/>
      <c r="KIB112" s="3"/>
      <c r="KIC112" s="3"/>
      <c r="KID112" s="3"/>
      <c r="KIE112" s="3"/>
      <c r="KIF112" s="3"/>
      <c r="KIG112" s="3"/>
      <c r="KIH112" s="3"/>
      <c r="KII112" s="3"/>
      <c r="KIJ112" s="3"/>
      <c r="KIK112" s="3"/>
      <c r="KIL112" s="3"/>
      <c r="KIM112" s="3"/>
      <c r="KIN112" s="3"/>
      <c r="KIO112" s="3"/>
      <c r="KIP112" s="3"/>
      <c r="KIQ112" s="3"/>
      <c r="KIR112" s="3"/>
      <c r="KIS112" s="3"/>
      <c r="KIT112" s="3"/>
      <c r="KIU112" s="3"/>
      <c r="KIV112" s="3"/>
      <c r="KIW112" s="3"/>
      <c r="KIX112" s="3"/>
      <c r="KIY112" s="3"/>
      <c r="KIZ112" s="3"/>
      <c r="KJA112" s="3"/>
      <c r="KJB112" s="3"/>
      <c r="KJC112" s="3"/>
      <c r="KJD112" s="3"/>
      <c r="KJE112" s="3"/>
      <c r="KJF112" s="3"/>
      <c r="KJG112" s="3"/>
      <c r="KJH112" s="3"/>
      <c r="KJI112" s="3"/>
      <c r="KJJ112" s="3"/>
      <c r="KJK112" s="3"/>
      <c r="KJL112" s="3"/>
      <c r="KJM112" s="3"/>
      <c r="KJN112" s="3"/>
      <c r="KJO112" s="3"/>
      <c r="KJP112" s="3"/>
      <c r="KJQ112" s="3"/>
      <c r="KJR112" s="3"/>
      <c r="KJS112" s="3"/>
      <c r="KJT112" s="3"/>
      <c r="KJU112" s="3"/>
      <c r="KJV112" s="3"/>
      <c r="KJW112" s="3"/>
      <c r="KJX112" s="3"/>
      <c r="KJY112" s="3"/>
      <c r="KJZ112" s="3"/>
      <c r="KKA112" s="3"/>
      <c r="KKB112" s="3"/>
      <c r="KKC112" s="3"/>
      <c r="KKD112" s="3"/>
      <c r="KKE112" s="3"/>
      <c r="KKF112" s="3"/>
      <c r="KKG112" s="3"/>
      <c r="KKH112" s="3"/>
      <c r="KKI112" s="3"/>
      <c r="KKJ112" s="3"/>
      <c r="KKK112" s="3"/>
      <c r="KKL112" s="3"/>
      <c r="KKM112" s="3"/>
      <c r="KKN112" s="3"/>
      <c r="KKO112" s="3"/>
      <c r="KKP112" s="3"/>
      <c r="KKQ112" s="3"/>
      <c r="KKR112" s="3"/>
      <c r="KKS112" s="3"/>
      <c r="KKT112" s="3"/>
      <c r="KKU112" s="3"/>
      <c r="KKV112" s="3"/>
      <c r="KKW112" s="3"/>
      <c r="KKX112" s="3"/>
      <c r="KKY112" s="3"/>
      <c r="KKZ112" s="3"/>
      <c r="KLA112" s="3"/>
      <c r="KLB112" s="3"/>
      <c r="KLC112" s="3"/>
      <c r="KLD112" s="3"/>
      <c r="KLE112" s="3"/>
      <c r="KLF112" s="3"/>
      <c r="KLG112" s="3"/>
      <c r="KLH112" s="3"/>
      <c r="KLI112" s="3"/>
      <c r="KLJ112" s="3"/>
      <c r="KLK112" s="3"/>
      <c r="KLL112" s="3"/>
      <c r="KLM112" s="3"/>
      <c r="KLN112" s="3"/>
      <c r="KLO112" s="3"/>
      <c r="KLP112" s="3"/>
      <c r="KLQ112" s="3"/>
      <c r="KLR112" s="3"/>
      <c r="KLS112" s="3"/>
      <c r="KLT112" s="3"/>
      <c r="KLU112" s="3"/>
      <c r="KLV112" s="3"/>
      <c r="KLW112" s="3"/>
      <c r="KLX112" s="3"/>
      <c r="KLY112" s="3"/>
      <c r="KLZ112" s="3"/>
      <c r="KMA112" s="3"/>
      <c r="KMB112" s="3"/>
      <c r="KMC112" s="3"/>
      <c r="KMD112" s="3"/>
      <c r="KME112" s="3"/>
      <c r="KMF112" s="3"/>
      <c r="KMG112" s="3"/>
      <c r="KMH112" s="3"/>
      <c r="KMI112" s="3"/>
      <c r="KMJ112" s="3"/>
      <c r="KMK112" s="3"/>
      <c r="KML112" s="3"/>
      <c r="KMM112" s="3"/>
      <c r="KMN112" s="3"/>
      <c r="KMO112" s="3"/>
      <c r="KMP112" s="3"/>
      <c r="KMQ112" s="3"/>
      <c r="KMR112" s="3"/>
      <c r="KMS112" s="3"/>
      <c r="KMT112" s="3"/>
      <c r="KMU112" s="3"/>
      <c r="KMV112" s="3"/>
      <c r="KMW112" s="3"/>
      <c r="KMX112" s="3"/>
      <c r="KMY112" s="3"/>
      <c r="KMZ112" s="3"/>
      <c r="KNA112" s="3"/>
      <c r="KNB112" s="3"/>
      <c r="KNC112" s="3"/>
      <c r="KND112" s="3"/>
      <c r="KNE112" s="3"/>
      <c r="KNF112" s="3"/>
      <c r="KNG112" s="3"/>
      <c r="KNH112" s="3"/>
      <c r="KNI112" s="3"/>
      <c r="KNJ112" s="3"/>
      <c r="KNK112" s="3"/>
      <c r="KNL112" s="3"/>
      <c r="KNM112" s="3"/>
      <c r="KNN112" s="3"/>
      <c r="KNO112" s="3"/>
      <c r="KNP112" s="3"/>
      <c r="KNQ112" s="3"/>
      <c r="KNR112" s="3"/>
      <c r="KNS112" s="3"/>
      <c r="KNT112" s="3"/>
      <c r="KNU112" s="3"/>
      <c r="KNV112" s="3"/>
      <c r="KNW112" s="3"/>
      <c r="KNX112" s="3"/>
      <c r="KNY112" s="3"/>
      <c r="KNZ112" s="3"/>
      <c r="KOA112" s="3"/>
      <c r="KOB112" s="3"/>
      <c r="KOC112" s="3"/>
      <c r="KOD112" s="3"/>
      <c r="KOE112" s="3"/>
      <c r="KOF112" s="3"/>
      <c r="KOG112" s="3"/>
      <c r="KOH112" s="3"/>
      <c r="KOI112" s="3"/>
      <c r="KOJ112" s="3"/>
      <c r="KOK112" s="3"/>
      <c r="KOL112" s="3"/>
      <c r="KOM112" s="3"/>
      <c r="KON112" s="3"/>
      <c r="KOO112" s="3"/>
      <c r="KOP112" s="3"/>
      <c r="KOQ112" s="3"/>
      <c r="KOR112" s="3"/>
      <c r="KOS112" s="3"/>
      <c r="KOT112" s="3"/>
      <c r="KOU112" s="3"/>
      <c r="KOV112" s="3"/>
      <c r="KOW112" s="3"/>
      <c r="KOX112" s="3"/>
      <c r="KOY112" s="3"/>
      <c r="KOZ112" s="3"/>
      <c r="KPA112" s="3"/>
      <c r="KPB112" s="3"/>
      <c r="KPC112" s="3"/>
      <c r="KPD112" s="3"/>
      <c r="KPE112" s="3"/>
      <c r="KPF112" s="3"/>
      <c r="KPG112" s="3"/>
      <c r="KPH112" s="3"/>
      <c r="KPI112" s="3"/>
      <c r="KPJ112" s="3"/>
      <c r="KPK112" s="3"/>
      <c r="KPL112" s="3"/>
      <c r="KPM112" s="3"/>
      <c r="KPN112" s="3"/>
      <c r="KPO112" s="3"/>
      <c r="KPP112" s="3"/>
      <c r="KPQ112" s="3"/>
      <c r="KPR112" s="3"/>
      <c r="KPS112" s="3"/>
      <c r="KPT112" s="3"/>
      <c r="KPU112" s="3"/>
      <c r="KPV112" s="3"/>
      <c r="KPW112" s="3"/>
      <c r="KPX112" s="3"/>
      <c r="KPY112" s="3"/>
      <c r="KPZ112" s="3"/>
      <c r="KQA112" s="3"/>
      <c r="KQB112" s="3"/>
      <c r="KQC112" s="3"/>
      <c r="KQD112" s="3"/>
      <c r="KQE112" s="3"/>
      <c r="KQF112" s="3"/>
      <c r="KQG112" s="3"/>
      <c r="KQH112" s="3"/>
      <c r="KQI112" s="3"/>
      <c r="KQJ112" s="3"/>
      <c r="KQK112" s="3"/>
      <c r="KQL112" s="3"/>
      <c r="KQM112" s="3"/>
      <c r="KQN112" s="3"/>
      <c r="KQO112" s="3"/>
      <c r="KQP112" s="3"/>
      <c r="KQQ112" s="3"/>
      <c r="KQR112" s="3"/>
      <c r="KQS112" s="3"/>
      <c r="KQT112" s="3"/>
      <c r="KQU112" s="3"/>
      <c r="KQV112" s="3"/>
      <c r="KQW112" s="3"/>
      <c r="KQX112" s="3"/>
      <c r="KQY112" s="3"/>
      <c r="KQZ112" s="3"/>
      <c r="KRA112" s="3"/>
      <c r="KRB112" s="3"/>
      <c r="KRC112" s="3"/>
      <c r="KRD112" s="3"/>
      <c r="KRE112" s="3"/>
      <c r="KRF112" s="3"/>
      <c r="KRG112" s="3"/>
      <c r="KRH112" s="3"/>
      <c r="KRI112" s="3"/>
      <c r="KRJ112" s="3"/>
      <c r="KRK112" s="3"/>
      <c r="KRL112" s="3"/>
      <c r="KRM112" s="3"/>
      <c r="KRN112" s="3"/>
      <c r="KRO112" s="3"/>
      <c r="KRP112" s="3"/>
      <c r="KRQ112" s="3"/>
      <c r="KRR112" s="3"/>
      <c r="KRS112" s="3"/>
      <c r="KRT112" s="3"/>
      <c r="KRU112" s="3"/>
      <c r="KRV112" s="3"/>
      <c r="KRW112" s="3"/>
      <c r="KRX112" s="3"/>
      <c r="KRY112" s="3"/>
      <c r="KRZ112" s="3"/>
      <c r="KSA112" s="3"/>
      <c r="KSB112" s="3"/>
      <c r="KSC112" s="3"/>
      <c r="KSD112" s="3"/>
      <c r="KSE112" s="3"/>
      <c r="KSF112" s="3"/>
      <c r="KSG112" s="3"/>
      <c r="KSH112" s="3"/>
      <c r="KSI112" s="3"/>
      <c r="KSJ112" s="3"/>
      <c r="KSK112" s="3"/>
      <c r="KSL112" s="3"/>
      <c r="KSM112" s="3"/>
      <c r="KSN112" s="3"/>
      <c r="KSO112" s="3"/>
      <c r="KSP112" s="3"/>
      <c r="KSQ112" s="3"/>
      <c r="KSR112" s="3"/>
      <c r="KSS112" s="3"/>
      <c r="KST112" s="3"/>
      <c r="KSU112" s="3"/>
      <c r="KSV112" s="3"/>
      <c r="KSW112" s="3"/>
      <c r="KSX112" s="3"/>
      <c r="KSY112" s="3"/>
      <c r="KSZ112" s="3"/>
      <c r="KTA112" s="3"/>
      <c r="KTB112" s="3"/>
      <c r="KTC112" s="3"/>
      <c r="KTD112" s="3"/>
      <c r="KTE112" s="3"/>
      <c r="KTF112" s="3"/>
      <c r="KTG112" s="3"/>
      <c r="KTH112" s="3"/>
      <c r="KTI112" s="3"/>
      <c r="KTJ112" s="3"/>
      <c r="KTK112" s="3"/>
      <c r="KTL112" s="3"/>
      <c r="KTM112" s="3"/>
      <c r="KTN112" s="3"/>
      <c r="KTO112" s="3"/>
      <c r="KTP112" s="3"/>
      <c r="KTQ112" s="3"/>
      <c r="KTR112" s="3"/>
      <c r="KTS112" s="3"/>
      <c r="KTT112" s="3"/>
      <c r="KTU112" s="3"/>
      <c r="KTV112" s="3"/>
      <c r="KTW112" s="3"/>
      <c r="KTX112" s="3"/>
      <c r="KTY112" s="3"/>
      <c r="KTZ112" s="3"/>
      <c r="KUA112" s="3"/>
      <c r="KUB112" s="3"/>
      <c r="KUC112" s="3"/>
      <c r="KUD112" s="3"/>
      <c r="KUE112" s="3"/>
      <c r="KUF112" s="3"/>
      <c r="KUG112" s="3"/>
      <c r="KUH112" s="3"/>
      <c r="KUI112" s="3"/>
      <c r="KUJ112" s="3"/>
      <c r="KUK112" s="3"/>
      <c r="KUL112" s="3"/>
      <c r="KUM112" s="3"/>
      <c r="KUN112" s="3"/>
      <c r="KUO112" s="3"/>
      <c r="KUP112" s="3"/>
      <c r="KUQ112" s="3"/>
      <c r="KUR112" s="3"/>
      <c r="KUS112" s="3"/>
      <c r="KUT112" s="3"/>
      <c r="KUU112" s="3"/>
      <c r="KUV112" s="3"/>
      <c r="KUW112" s="3"/>
      <c r="KUX112" s="3"/>
      <c r="KUY112" s="3"/>
      <c r="KUZ112" s="3"/>
      <c r="KVA112" s="3"/>
      <c r="KVB112" s="3"/>
      <c r="KVC112" s="3"/>
      <c r="KVD112" s="3"/>
      <c r="KVE112" s="3"/>
      <c r="KVF112" s="3"/>
      <c r="KVG112" s="3"/>
      <c r="KVH112" s="3"/>
      <c r="KVI112" s="3"/>
      <c r="KVJ112" s="3"/>
      <c r="KVK112" s="3"/>
      <c r="KVL112" s="3"/>
      <c r="KVM112" s="3"/>
      <c r="KVN112" s="3"/>
      <c r="KVO112" s="3"/>
      <c r="KVP112" s="3"/>
      <c r="KVQ112" s="3"/>
      <c r="KVR112" s="3"/>
      <c r="KVS112" s="3"/>
      <c r="KVT112" s="3"/>
      <c r="KVU112" s="3"/>
      <c r="KVV112" s="3"/>
      <c r="KVW112" s="3"/>
      <c r="KVX112" s="3"/>
      <c r="KVY112" s="3"/>
      <c r="KVZ112" s="3"/>
      <c r="KWA112" s="3"/>
      <c r="KWB112" s="3"/>
      <c r="KWC112" s="3"/>
      <c r="KWD112" s="3"/>
      <c r="KWE112" s="3"/>
      <c r="KWF112" s="3"/>
      <c r="KWG112" s="3"/>
      <c r="KWH112" s="3"/>
      <c r="KWI112" s="3"/>
      <c r="KWJ112" s="3"/>
      <c r="KWK112" s="3"/>
      <c r="KWL112" s="3"/>
      <c r="KWM112" s="3"/>
      <c r="KWN112" s="3"/>
      <c r="KWO112" s="3"/>
      <c r="KWP112" s="3"/>
      <c r="KWQ112" s="3"/>
      <c r="KWR112" s="3"/>
      <c r="KWS112" s="3"/>
      <c r="KWT112" s="3"/>
      <c r="KWU112" s="3"/>
      <c r="KWV112" s="3"/>
      <c r="KWW112" s="3"/>
      <c r="KWX112" s="3"/>
      <c r="KWY112" s="3"/>
      <c r="KWZ112" s="3"/>
      <c r="KXA112" s="3"/>
      <c r="KXB112" s="3"/>
      <c r="KXC112" s="3"/>
      <c r="KXD112" s="3"/>
      <c r="KXE112" s="3"/>
      <c r="KXF112" s="3"/>
      <c r="KXG112" s="3"/>
      <c r="KXH112" s="3"/>
      <c r="KXI112" s="3"/>
      <c r="KXJ112" s="3"/>
      <c r="KXK112" s="3"/>
      <c r="KXL112" s="3"/>
      <c r="KXM112" s="3"/>
      <c r="KXN112" s="3"/>
      <c r="KXO112" s="3"/>
      <c r="KXP112" s="3"/>
      <c r="KXQ112" s="3"/>
      <c r="KXR112" s="3"/>
      <c r="KXS112" s="3"/>
      <c r="KXT112" s="3"/>
      <c r="KXU112" s="3"/>
      <c r="KXV112" s="3"/>
      <c r="KXW112" s="3"/>
      <c r="KXX112" s="3"/>
      <c r="KXY112" s="3"/>
      <c r="KXZ112" s="3"/>
      <c r="KYA112" s="3"/>
      <c r="KYB112" s="3"/>
      <c r="KYC112" s="3"/>
      <c r="KYD112" s="3"/>
      <c r="KYE112" s="3"/>
      <c r="KYF112" s="3"/>
      <c r="KYG112" s="3"/>
      <c r="KYH112" s="3"/>
      <c r="KYI112" s="3"/>
      <c r="KYJ112" s="3"/>
      <c r="KYK112" s="3"/>
      <c r="KYL112" s="3"/>
      <c r="KYM112" s="3"/>
      <c r="KYN112" s="3"/>
      <c r="KYO112" s="3"/>
      <c r="KYP112" s="3"/>
      <c r="KYQ112" s="3"/>
      <c r="KYR112" s="3"/>
      <c r="KYS112" s="3"/>
      <c r="KYT112" s="3"/>
      <c r="KYU112" s="3"/>
      <c r="KYV112" s="3"/>
      <c r="KYW112" s="3"/>
      <c r="KYX112" s="3"/>
      <c r="KYY112" s="3"/>
      <c r="KYZ112" s="3"/>
      <c r="KZA112" s="3"/>
      <c r="KZB112" s="3"/>
      <c r="KZC112" s="3"/>
      <c r="KZD112" s="3"/>
      <c r="KZE112" s="3"/>
      <c r="KZF112" s="3"/>
      <c r="KZG112" s="3"/>
      <c r="KZH112" s="3"/>
      <c r="KZI112" s="3"/>
      <c r="KZJ112" s="3"/>
      <c r="KZK112" s="3"/>
      <c r="KZL112" s="3"/>
      <c r="KZM112" s="3"/>
      <c r="KZN112" s="3"/>
      <c r="KZO112" s="3"/>
      <c r="KZP112" s="3"/>
      <c r="KZQ112" s="3"/>
      <c r="KZR112" s="3"/>
      <c r="KZS112" s="3"/>
      <c r="KZT112" s="3"/>
      <c r="KZU112" s="3"/>
      <c r="KZV112" s="3"/>
      <c r="KZW112" s="3"/>
      <c r="KZX112" s="3"/>
      <c r="KZY112" s="3"/>
      <c r="KZZ112" s="3"/>
      <c r="LAA112" s="3"/>
      <c r="LAB112" s="3"/>
      <c r="LAC112" s="3"/>
      <c r="LAD112" s="3"/>
      <c r="LAE112" s="3"/>
      <c r="LAF112" s="3"/>
      <c r="LAG112" s="3"/>
      <c r="LAH112" s="3"/>
      <c r="LAI112" s="3"/>
      <c r="LAJ112" s="3"/>
      <c r="LAK112" s="3"/>
      <c r="LAL112" s="3"/>
      <c r="LAM112" s="3"/>
      <c r="LAN112" s="3"/>
      <c r="LAO112" s="3"/>
      <c r="LAP112" s="3"/>
      <c r="LAQ112" s="3"/>
      <c r="LAR112" s="3"/>
      <c r="LAS112" s="3"/>
      <c r="LAT112" s="3"/>
      <c r="LAU112" s="3"/>
      <c r="LAV112" s="3"/>
      <c r="LAW112" s="3"/>
      <c r="LAX112" s="3"/>
      <c r="LAY112" s="3"/>
      <c r="LAZ112" s="3"/>
      <c r="LBA112" s="3"/>
      <c r="LBB112" s="3"/>
      <c r="LBC112" s="3"/>
      <c r="LBD112" s="3"/>
      <c r="LBE112" s="3"/>
      <c r="LBF112" s="3"/>
      <c r="LBG112" s="3"/>
      <c r="LBH112" s="3"/>
      <c r="LBI112" s="3"/>
      <c r="LBJ112" s="3"/>
      <c r="LBK112" s="3"/>
      <c r="LBL112" s="3"/>
      <c r="LBM112" s="3"/>
      <c r="LBN112" s="3"/>
      <c r="LBO112" s="3"/>
      <c r="LBP112" s="3"/>
      <c r="LBQ112" s="3"/>
      <c r="LBR112" s="3"/>
      <c r="LBS112" s="3"/>
      <c r="LBT112" s="3"/>
      <c r="LBU112" s="3"/>
      <c r="LBV112" s="3"/>
      <c r="LBW112" s="3"/>
      <c r="LBX112" s="3"/>
      <c r="LBY112" s="3"/>
      <c r="LBZ112" s="3"/>
      <c r="LCA112" s="3"/>
      <c r="LCB112" s="3"/>
      <c r="LCC112" s="3"/>
      <c r="LCD112" s="3"/>
      <c r="LCE112" s="3"/>
      <c r="LCF112" s="3"/>
      <c r="LCG112" s="3"/>
      <c r="LCH112" s="3"/>
      <c r="LCI112" s="3"/>
      <c r="LCJ112" s="3"/>
      <c r="LCK112" s="3"/>
      <c r="LCL112" s="3"/>
      <c r="LCM112" s="3"/>
      <c r="LCN112" s="3"/>
      <c r="LCO112" s="3"/>
      <c r="LCP112" s="3"/>
      <c r="LCQ112" s="3"/>
      <c r="LCR112" s="3"/>
      <c r="LCS112" s="3"/>
      <c r="LCT112" s="3"/>
      <c r="LCU112" s="3"/>
      <c r="LCV112" s="3"/>
      <c r="LCW112" s="3"/>
      <c r="LCX112" s="3"/>
      <c r="LCY112" s="3"/>
      <c r="LCZ112" s="3"/>
      <c r="LDA112" s="3"/>
      <c r="LDB112" s="3"/>
      <c r="LDC112" s="3"/>
      <c r="LDD112" s="3"/>
      <c r="LDE112" s="3"/>
      <c r="LDF112" s="3"/>
      <c r="LDG112" s="3"/>
      <c r="LDH112" s="3"/>
      <c r="LDI112" s="3"/>
      <c r="LDJ112" s="3"/>
      <c r="LDK112" s="3"/>
      <c r="LDL112" s="3"/>
      <c r="LDM112" s="3"/>
      <c r="LDN112" s="3"/>
      <c r="LDO112" s="3"/>
      <c r="LDP112" s="3"/>
      <c r="LDQ112" s="3"/>
      <c r="LDR112" s="3"/>
      <c r="LDS112" s="3"/>
      <c r="LDT112" s="3"/>
      <c r="LDU112" s="3"/>
      <c r="LDV112" s="3"/>
      <c r="LDW112" s="3"/>
      <c r="LDX112" s="3"/>
      <c r="LDY112" s="3"/>
      <c r="LDZ112" s="3"/>
      <c r="LEA112" s="3"/>
      <c r="LEB112" s="3"/>
      <c r="LEC112" s="3"/>
      <c r="LED112" s="3"/>
      <c r="LEE112" s="3"/>
      <c r="LEF112" s="3"/>
      <c r="LEG112" s="3"/>
      <c r="LEH112" s="3"/>
      <c r="LEI112" s="3"/>
      <c r="LEJ112" s="3"/>
      <c r="LEK112" s="3"/>
      <c r="LEL112" s="3"/>
      <c r="LEM112" s="3"/>
      <c r="LEN112" s="3"/>
      <c r="LEO112" s="3"/>
      <c r="LEP112" s="3"/>
      <c r="LEQ112" s="3"/>
      <c r="LER112" s="3"/>
      <c r="LES112" s="3"/>
      <c r="LET112" s="3"/>
      <c r="LEU112" s="3"/>
      <c r="LEV112" s="3"/>
      <c r="LEW112" s="3"/>
      <c r="LEX112" s="3"/>
      <c r="LEY112" s="3"/>
      <c r="LEZ112" s="3"/>
      <c r="LFA112" s="3"/>
      <c r="LFB112" s="3"/>
      <c r="LFC112" s="3"/>
      <c r="LFD112" s="3"/>
      <c r="LFE112" s="3"/>
      <c r="LFF112" s="3"/>
      <c r="LFG112" s="3"/>
      <c r="LFH112" s="3"/>
      <c r="LFI112" s="3"/>
      <c r="LFJ112" s="3"/>
      <c r="LFK112" s="3"/>
      <c r="LFL112" s="3"/>
      <c r="LFM112" s="3"/>
      <c r="LFN112" s="3"/>
      <c r="LFO112" s="3"/>
      <c r="LFP112" s="3"/>
      <c r="LFQ112" s="3"/>
      <c r="LFR112" s="3"/>
      <c r="LFS112" s="3"/>
      <c r="LFT112" s="3"/>
      <c r="LFU112" s="3"/>
      <c r="LFV112" s="3"/>
      <c r="LFW112" s="3"/>
      <c r="LFX112" s="3"/>
      <c r="LFY112" s="3"/>
      <c r="LFZ112" s="3"/>
      <c r="LGA112" s="3"/>
      <c r="LGB112" s="3"/>
      <c r="LGC112" s="3"/>
      <c r="LGD112" s="3"/>
      <c r="LGE112" s="3"/>
      <c r="LGF112" s="3"/>
      <c r="LGG112" s="3"/>
      <c r="LGH112" s="3"/>
      <c r="LGI112" s="3"/>
      <c r="LGJ112" s="3"/>
      <c r="LGK112" s="3"/>
      <c r="LGL112" s="3"/>
      <c r="LGM112" s="3"/>
      <c r="LGN112" s="3"/>
      <c r="LGO112" s="3"/>
      <c r="LGP112" s="3"/>
      <c r="LGQ112" s="3"/>
      <c r="LGR112" s="3"/>
      <c r="LGS112" s="3"/>
      <c r="LGT112" s="3"/>
      <c r="LGU112" s="3"/>
      <c r="LGV112" s="3"/>
      <c r="LGW112" s="3"/>
      <c r="LGX112" s="3"/>
      <c r="LGY112" s="3"/>
      <c r="LGZ112" s="3"/>
      <c r="LHA112" s="3"/>
      <c r="LHB112" s="3"/>
      <c r="LHC112" s="3"/>
      <c r="LHD112" s="3"/>
      <c r="LHE112" s="3"/>
      <c r="LHF112" s="3"/>
      <c r="LHG112" s="3"/>
      <c r="LHH112" s="3"/>
      <c r="LHI112" s="3"/>
      <c r="LHJ112" s="3"/>
      <c r="LHK112" s="3"/>
      <c r="LHL112" s="3"/>
      <c r="LHM112" s="3"/>
      <c r="LHN112" s="3"/>
      <c r="LHO112" s="3"/>
      <c r="LHP112" s="3"/>
      <c r="LHQ112" s="3"/>
      <c r="LHR112" s="3"/>
      <c r="LHS112" s="3"/>
      <c r="LHT112" s="3"/>
      <c r="LHU112" s="3"/>
      <c r="LHV112" s="3"/>
      <c r="LHW112" s="3"/>
      <c r="LHX112" s="3"/>
      <c r="LHY112" s="3"/>
      <c r="LHZ112" s="3"/>
      <c r="LIA112" s="3"/>
      <c r="LIB112" s="3"/>
      <c r="LIC112" s="3"/>
      <c r="LID112" s="3"/>
      <c r="LIE112" s="3"/>
      <c r="LIF112" s="3"/>
      <c r="LIG112" s="3"/>
      <c r="LIH112" s="3"/>
      <c r="LII112" s="3"/>
      <c r="LIJ112" s="3"/>
      <c r="LIK112" s="3"/>
      <c r="LIL112" s="3"/>
      <c r="LIM112" s="3"/>
      <c r="LIN112" s="3"/>
      <c r="LIO112" s="3"/>
      <c r="LIP112" s="3"/>
      <c r="LIQ112" s="3"/>
      <c r="LIR112" s="3"/>
      <c r="LIS112" s="3"/>
      <c r="LIT112" s="3"/>
      <c r="LIU112" s="3"/>
      <c r="LIV112" s="3"/>
      <c r="LIW112" s="3"/>
      <c r="LIX112" s="3"/>
      <c r="LIY112" s="3"/>
      <c r="LIZ112" s="3"/>
      <c r="LJA112" s="3"/>
      <c r="LJB112" s="3"/>
      <c r="LJC112" s="3"/>
      <c r="LJD112" s="3"/>
      <c r="LJE112" s="3"/>
      <c r="LJF112" s="3"/>
      <c r="LJG112" s="3"/>
      <c r="LJH112" s="3"/>
      <c r="LJI112" s="3"/>
      <c r="LJJ112" s="3"/>
      <c r="LJK112" s="3"/>
      <c r="LJL112" s="3"/>
      <c r="LJM112" s="3"/>
      <c r="LJN112" s="3"/>
      <c r="LJO112" s="3"/>
      <c r="LJP112" s="3"/>
      <c r="LJQ112" s="3"/>
      <c r="LJR112" s="3"/>
      <c r="LJS112" s="3"/>
      <c r="LJT112" s="3"/>
      <c r="LJU112" s="3"/>
      <c r="LJV112" s="3"/>
      <c r="LJW112" s="3"/>
      <c r="LJX112" s="3"/>
      <c r="LJY112" s="3"/>
      <c r="LJZ112" s="3"/>
      <c r="LKA112" s="3"/>
      <c r="LKB112" s="3"/>
      <c r="LKC112" s="3"/>
      <c r="LKD112" s="3"/>
      <c r="LKE112" s="3"/>
      <c r="LKF112" s="3"/>
      <c r="LKG112" s="3"/>
      <c r="LKH112" s="3"/>
      <c r="LKI112" s="3"/>
      <c r="LKJ112" s="3"/>
      <c r="LKK112" s="3"/>
      <c r="LKL112" s="3"/>
      <c r="LKM112" s="3"/>
      <c r="LKN112" s="3"/>
      <c r="LKO112" s="3"/>
      <c r="LKP112" s="3"/>
      <c r="LKQ112" s="3"/>
      <c r="LKR112" s="3"/>
      <c r="LKS112" s="3"/>
      <c r="LKT112" s="3"/>
      <c r="LKU112" s="3"/>
      <c r="LKV112" s="3"/>
      <c r="LKW112" s="3"/>
      <c r="LKX112" s="3"/>
      <c r="LKY112" s="3"/>
      <c r="LKZ112" s="3"/>
      <c r="LLA112" s="3"/>
      <c r="LLB112" s="3"/>
      <c r="LLC112" s="3"/>
      <c r="LLD112" s="3"/>
      <c r="LLE112" s="3"/>
      <c r="LLF112" s="3"/>
      <c r="LLG112" s="3"/>
      <c r="LLH112" s="3"/>
      <c r="LLI112" s="3"/>
      <c r="LLJ112" s="3"/>
      <c r="LLK112" s="3"/>
      <c r="LLL112" s="3"/>
      <c r="LLM112" s="3"/>
      <c r="LLN112" s="3"/>
      <c r="LLO112" s="3"/>
      <c r="LLP112" s="3"/>
      <c r="LLQ112" s="3"/>
      <c r="LLR112" s="3"/>
      <c r="LLS112" s="3"/>
      <c r="LLT112" s="3"/>
      <c r="LLU112" s="3"/>
      <c r="LLV112" s="3"/>
      <c r="LLW112" s="3"/>
      <c r="LLX112" s="3"/>
      <c r="LLY112" s="3"/>
      <c r="LLZ112" s="3"/>
      <c r="LMA112" s="3"/>
      <c r="LMB112" s="3"/>
      <c r="LMC112" s="3"/>
      <c r="LMD112" s="3"/>
      <c r="LME112" s="3"/>
      <c r="LMF112" s="3"/>
      <c r="LMG112" s="3"/>
      <c r="LMH112" s="3"/>
      <c r="LMI112" s="3"/>
      <c r="LMJ112" s="3"/>
      <c r="LMK112" s="3"/>
      <c r="LML112" s="3"/>
      <c r="LMM112" s="3"/>
      <c r="LMN112" s="3"/>
      <c r="LMO112" s="3"/>
      <c r="LMP112" s="3"/>
      <c r="LMQ112" s="3"/>
      <c r="LMR112" s="3"/>
      <c r="LMS112" s="3"/>
      <c r="LMT112" s="3"/>
      <c r="LMU112" s="3"/>
      <c r="LMV112" s="3"/>
      <c r="LMW112" s="3"/>
      <c r="LMX112" s="3"/>
      <c r="LMY112" s="3"/>
      <c r="LMZ112" s="3"/>
      <c r="LNA112" s="3"/>
      <c r="LNB112" s="3"/>
      <c r="LNC112" s="3"/>
      <c r="LND112" s="3"/>
      <c r="LNE112" s="3"/>
      <c r="LNF112" s="3"/>
      <c r="LNG112" s="3"/>
      <c r="LNH112" s="3"/>
      <c r="LNI112" s="3"/>
      <c r="LNJ112" s="3"/>
      <c r="LNK112" s="3"/>
      <c r="LNL112" s="3"/>
      <c r="LNM112" s="3"/>
      <c r="LNN112" s="3"/>
      <c r="LNO112" s="3"/>
      <c r="LNP112" s="3"/>
      <c r="LNQ112" s="3"/>
      <c r="LNR112" s="3"/>
      <c r="LNS112" s="3"/>
      <c r="LNT112" s="3"/>
      <c r="LNU112" s="3"/>
      <c r="LNV112" s="3"/>
      <c r="LNW112" s="3"/>
      <c r="LNX112" s="3"/>
      <c r="LNY112" s="3"/>
      <c r="LNZ112" s="3"/>
      <c r="LOA112" s="3"/>
      <c r="LOB112" s="3"/>
      <c r="LOC112" s="3"/>
      <c r="LOD112" s="3"/>
      <c r="LOE112" s="3"/>
      <c r="LOF112" s="3"/>
      <c r="LOG112" s="3"/>
      <c r="LOH112" s="3"/>
      <c r="LOI112" s="3"/>
      <c r="LOJ112" s="3"/>
      <c r="LOK112" s="3"/>
      <c r="LOL112" s="3"/>
      <c r="LOM112" s="3"/>
      <c r="LON112" s="3"/>
      <c r="LOO112" s="3"/>
      <c r="LOP112" s="3"/>
      <c r="LOQ112" s="3"/>
      <c r="LOR112" s="3"/>
      <c r="LOS112" s="3"/>
      <c r="LOT112" s="3"/>
      <c r="LOU112" s="3"/>
      <c r="LOV112" s="3"/>
      <c r="LOW112" s="3"/>
      <c r="LOX112" s="3"/>
      <c r="LOY112" s="3"/>
      <c r="LOZ112" s="3"/>
      <c r="LPA112" s="3"/>
      <c r="LPB112" s="3"/>
      <c r="LPC112" s="3"/>
      <c r="LPD112" s="3"/>
      <c r="LPE112" s="3"/>
      <c r="LPF112" s="3"/>
      <c r="LPG112" s="3"/>
      <c r="LPH112" s="3"/>
      <c r="LPI112" s="3"/>
      <c r="LPJ112" s="3"/>
      <c r="LPK112" s="3"/>
      <c r="LPL112" s="3"/>
      <c r="LPM112" s="3"/>
      <c r="LPN112" s="3"/>
      <c r="LPO112" s="3"/>
      <c r="LPP112" s="3"/>
      <c r="LPQ112" s="3"/>
      <c r="LPR112" s="3"/>
      <c r="LPS112" s="3"/>
      <c r="LPT112" s="3"/>
      <c r="LPU112" s="3"/>
      <c r="LPV112" s="3"/>
      <c r="LPW112" s="3"/>
      <c r="LPX112" s="3"/>
      <c r="LPY112" s="3"/>
      <c r="LPZ112" s="3"/>
      <c r="LQA112" s="3"/>
      <c r="LQB112" s="3"/>
      <c r="LQC112" s="3"/>
      <c r="LQD112" s="3"/>
      <c r="LQE112" s="3"/>
      <c r="LQF112" s="3"/>
      <c r="LQG112" s="3"/>
      <c r="LQH112" s="3"/>
      <c r="LQI112" s="3"/>
      <c r="LQJ112" s="3"/>
      <c r="LQK112" s="3"/>
      <c r="LQL112" s="3"/>
      <c r="LQM112" s="3"/>
      <c r="LQN112" s="3"/>
      <c r="LQO112" s="3"/>
      <c r="LQP112" s="3"/>
      <c r="LQQ112" s="3"/>
      <c r="LQR112" s="3"/>
      <c r="LQS112" s="3"/>
      <c r="LQT112" s="3"/>
      <c r="LQU112" s="3"/>
      <c r="LQV112" s="3"/>
      <c r="LQW112" s="3"/>
      <c r="LQX112" s="3"/>
      <c r="LQY112" s="3"/>
      <c r="LQZ112" s="3"/>
      <c r="LRA112" s="3"/>
      <c r="LRB112" s="3"/>
      <c r="LRC112" s="3"/>
      <c r="LRD112" s="3"/>
      <c r="LRE112" s="3"/>
      <c r="LRF112" s="3"/>
      <c r="LRG112" s="3"/>
      <c r="LRH112" s="3"/>
      <c r="LRI112" s="3"/>
      <c r="LRJ112" s="3"/>
      <c r="LRK112" s="3"/>
      <c r="LRL112" s="3"/>
      <c r="LRM112" s="3"/>
      <c r="LRN112" s="3"/>
      <c r="LRO112" s="3"/>
      <c r="LRP112" s="3"/>
      <c r="LRQ112" s="3"/>
      <c r="LRR112" s="3"/>
      <c r="LRS112" s="3"/>
      <c r="LRT112" s="3"/>
      <c r="LRU112" s="3"/>
      <c r="LRV112" s="3"/>
      <c r="LRW112" s="3"/>
      <c r="LRX112" s="3"/>
      <c r="LRY112" s="3"/>
      <c r="LRZ112" s="3"/>
      <c r="LSA112" s="3"/>
      <c r="LSB112" s="3"/>
      <c r="LSC112" s="3"/>
      <c r="LSD112" s="3"/>
      <c r="LSE112" s="3"/>
      <c r="LSF112" s="3"/>
      <c r="LSG112" s="3"/>
      <c r="LSH112" s="3"/>
      <c r="LSI112" s="3"/>
      <c r="LSJ112" s="3"/>
      <c r="LSK112" s="3"/>
      <c r="LSL112" s="3"/>
      <c r="LSM112" s="3"/>
      <c r="LSN112" s="3"/>
      <c r="LSO112" s="3"/>
      <c r="LSP112" s="3"/>
      <c r="LSQ112" s="3"/>
      <c r="LSR112" s="3"/>
      <c r="LSS112" s="3"/>
      <c r="LST112" s="3"/>
      <c r="LSU112" s="3"/>
      <c r="LSV112" s="3"/>
      <c r="LSW112" s="3"/>
      <c r="LSX112" s="3"/>
      <c r="LSY112" s="3"/>
      <c r="LSZ112" s="3"/>
      <c r="LTA112" s="3"/>
      <c r="LTB112" s="3"/>
      <c r="LTC112" s="3"/>
      <c r="LTD112" s="3"/>
      <c r="LTE112" s="3"/>
      <c r="LTF112" s="3"/>
      <c r="LTG112" s="3"/>
      <c r="LTH112" s="3"/>
      <c r="LTI112" s="3"/>
      <c r="LTJ112" s="3"/>
      <c r="LTK112" s="3"/>
      <c r="LTL112" s="3"/>
      <c r="LTM112" s="3"/>
      <c r="LTN112" s="3"/>
      <c r="LTO112" s="3"/>
      <c r="LTP112" s="3"/>
      <c r="LTQ112" s="3"/>
      <c r="LTR112" s="3"/>
      <c r="LTS112" s="3"/>
      <c r="LTT112" s="3"/>
      <c r="LTU112" s="3"/>
      <c r="LTV112" s="3"/>
      <c r="LTW112" s="3"/>
      <c r="LTX112" s="3"/>
      <c r="LTY112" s="3"/>
      <c r="LTZ112" s="3"/>
      <c r="LUA112" s="3"/>
      <c r="LUB112" s="3"/>
      <c r="LUC112" s="3"/>
      <c r="LUD112" s="3"/>
      <c r="LUE112" s="3"/>
      <c r="LUF112" s="3"/>
      <c r="LUG112" s="3"/>
      <c r="LUH112" s="3"/>
      <c r="LUI112" s="3"/>
      <c r="LUJ112" s="3"/>
      <c r="LUK112" s="3"/>
      <c r="LUL112" s="3"/>
      <c r="LUM112" s="3"/>
      <c r="LUN112" s="3"/>
      <c r="LUO112" s="3"/>
      <c r="LUP112" s="3"/>
      <c r="LUQ112" s="3"/>
      <c r="LUR112" s="3"/>
      <c r="LUS112" s="3"/>
      <c r="LUT112" s="3"/>
      <c r="LUU112" s="3"/>
      <c r="LUV112" s="3"/>
      <c r="LUW112" s="3"/>
      <c r="LUX112" s="3"/>
      <c r="LUY112" s="3"/>
      <c r="LUZ112" s="3"/>
      <c r="LVA112" s="3"/>
      <c r="LVB112" s="3"/>
      <c r="LVC112" s="3"/>
      <c r="LVD112" s="3"/>
      <c r="LVE112" s="3"/>
      <c r="LVF112" s="3"/>
      <c r="LVG112" s="3"/>
      <c r="LVH112" s="3"/>
      <c r="LVI112" s="3"/>
      <c r="LVJ112" s="3"/>
      <c r="LVK112" s="3"/>
      <c r="LVL112" s="3"/>
      <c r="LVM112" s="3"/>
      <c r="LVN112" s="3"/>
      <c r="LVO112" s="3"/>
      <c r="LVP112" s="3"/>
      <c r="LVQ112" s="3"/>
      <c r="LVR112" s="3"/>
      <c r="LVS112" s="3"/>
      <c r="LVT112" s="3"/>
      <c r="LVU112" s="3"/>
      <c r="LVV112" s="3"/>
      <c r="LVW112" s="3"/>
      <c r="LVX112" s="3"/>
      <c r="LVY112" s="3"/>
      <c r="LVZ112" s="3"/>
      <c r="LWA112" s="3"/>
      <c r="LWB112" s="3"/>
      <c r="LWC112" s="3"/>
      <c r="LWD112" s="3"/>
      <c r="LWE112" s="3"/>
      <c r="LWF112" s="3"/>
      <c r="LWG112" s="3"/>
      <c r="LWH112" s="3"/>
      <c r="LWI112" s="3"/>
      <c r="LWJ112" s="3"/>
      <c r="LWK112" s="3"/>
      <c r="LWL112" s="3"/>
      <c r="LWM112" s="3"/>
      <c r="LWN112" s="3"/>
      <c r="LWO112" s="3"/>
      <c r="LWP112" s="3"/>
      <c r="LWQ112" s="3"/>
      <c r="LWR112" s="3"/>
      <c r="LWS112" s="3"/>
      <c r="LWT112" s="3"/>
      <c r="LWU112" s="3"/>
      <c r="LWV112" s="3"/>
      <c r="LWW112" s="3"/>
      <c r="LWX112" s="3"/>
      <c r="LWY112" s="3"/>
      <c r="LWZ112" s="3"/>
      <c r="LXA112" s="3"/>
      <c r="LXB112" s="3"/>
      <c r="LXC112" s="3"/>
      <c r="LXD112" s="3"/>
      <c r="LXE112" s="3"/>
      <c r="LXF112" s="3"/>
      <c r="LXG112" s="3"/>
      <c r="LXH112" s="3"/>
      <c r="LXI112" s="3"/>
      <c r="LXJ112" s="3"/>
      <c r="LXK112" s="3"/>
      <c r="LXL112" s="3"/>
      <c r="LXM112" s="3"/>
      <c r="LXN112" s="3"/>
      <c r="LXO112" s="3"/>
      <c r="LXP112" s="3"/>
      <c r="LXQ112" s="3"/>
      <c r="LXR112" s="3"/>
      <c r="LXS112" s="3"/>
      <c r="LXT112" s="3"/>
      <c r="LXU112" s="3"/>
      <c r="LXV112" s="3"/>
      <c r="LXW112" s="3"/>
      <c r="LXX112" s="3"/>
      <c r="LXY112" s="3"/>
      <c r="LXZ112" s="3"/>
      <c r="LYA112" s="3"/>
      <c r="LYB112" s="3"/>
      <c r="LYC112" s="3"/>
      <c r="LYD112" s="3"/>
      <c r="LYE112" s="3"/>
      <c r="LYF112" s="3"/>
      <c r="LYG112" s="3"/>
      <c r="LYH112" s="3"/>
      <c r="LYI112" s="3"/>
      <c r="LYJ112" s="3"/>
      <c r="LYK112" s="3"/>
      <c r="LYL112" s="3"/>
      <c r="LYM112" s="3"/>
      <c r="LYN112" s="3"/>
      <c r="LYO112" s="3"/>
      <c r="LYP112" s="3"/>
      <c r="LYQ112" s="3"/>
      <c r="LYR112" s="3"/>
      <c r="LYS112" s="3"/>
      <c r="LYT112" s="3"/>
      <c r="LYU112" s="3"/>
      <c r="LYV112" s="3"/>
      <c r="LYW112" s="3"/>
      <c r="LYX112" s="3"/>
      <c r="LYY112" s="3"/>
      <c r="LYZ112" s="3"/>
      <c r="LZA112" s="3"/>
      <c r="LZB112" s="3"/>
      <c r="LZC112" s="3"/>
      <c r="LZD112" s="3"/>
      <c r="LZE112" s="3"/>
      <c r="LZF112" s="3"/>
      <c r="LZG112" s="3"/>
      <c r="LZH112" s="3"/>
      <c r="LZI112" s="3"/>
      <c r="LZJ112" s="3"/>
      <c r="LZK112" s="3"/>
      <c r="LZL112" s="3"/>
      <c r="LZM112" s="3"/>
      <c r="LZN112" s="3"/>
      <c r="LZO112" s="3"/>
      <c r="LZP112" s="3"/>
      <c r="LZQ112" s="3"/>
      <c r="LZR112" s="3"/>
      <c r="LZS112" s="3"/>
      <c r="LZT112" s="3"/>
      <c r="LZU112" s="3"/>
      <c r="LZV112" s="3"/>
      <c r="LZW112" s="3"/>
      <c r="LZX112" s="3"/>
      <c r="LZY112" s="3"/>
      <c r="LZZ112" s="3"/>
      <c r="MAA112" s="3"/>
      <c r="MAB112" s="3"/>
      <c r="MAC112" s="3"/>
      <c r="MAD112" s="3"/>
      <c r="MAE112" s="3"/>
      <c r="MAF112" s="3"/>
      <c r="MAG112" s="3"/>
      <c r="MAH112" s="3"/>
      <c r="MAI112" s="3"/>
      <c r="MAJ112" s="3"/>
      <c r="MAK112" s="3"/>
      <c r="MAL112" s="3"/>
      <c r="MAM112" s="3"/>
      <c r="MAN112" s="3"/>
      <c r="MAO112" s="3"/>
      <c r="MAP112" s="3"/>
      <c r="MAQ112" s="3"/>
      <c r="MAR112" s="3"/>
      <c r="MAS112" s="3"/>
      <c r="MAT112" s="3"/>
      <c r="MAU112" s="3"/>
      <c r="MAV112" s="3"/>
      <c r="MAW112" s="3"/>
      <c r="MAX112" s="3"/>
      <c r="MAY112" s="3"/>
      <c r="MAZ112" s="3"/>
      <c r="MBA112" s="3"/>
      <c r="MBB112" s="3"/>
      <c r="MBC112" s="3"/>
      <c r="MBD112" s="3"/>
      <c r="MBE112" s="3"/>
      <c r="MBF112" s="3"/>
      <c r="MBG112" s="3"/>
      <c r="MBH112" s="3"/>
      <c r="MBI112" s="3"/>
      <c r="MBJ112" s="3"/>
      <c r="MBK112" s="3"/>
      <c r="MBL112" s="3"/>
      <c r="MBM112" s="3"/>
      <c r="MBN112" s="3"/>
      <c r="MBO112" s="3"/>
      <c r="MBP112" s="3"/>
      <c r="MBQ112" s="3"/>
      <c r="MBR112" s="3"/>
      <c r="MBS112" s="3"/>
      <c r="MBT112" s="3"/>
      <c r="MBU112" s="3"/>
      <c r="MBV112" s="3"/>
      <c r="MBW112" s="3"/>
      <c r="MBX112" s="3"/>
      <c r="MBY112" s="3"/>
      <c r="MBZ112" s="3"/>
      <c r="MCA112" s="3"/>
      <c r="MCB112" s="3"/>
      <c r="MCC112" s="3"/>
      <c r="MCD112" s="3"/>
      <c r="MCE112" s="3"/>
      <c r="MCF112" s="3"/>
      <c r="MCG112" s="3"/>
      <c r="MCH112" s="3"/>
      <c r="MCI112" s="3"/>
      <c r="MCJ112" s="3"/>
      <c r="MCK112" s="3"/>
      <c r="MCL112" s="3"/>
      <c r="MCM112" s="3"/>
      <c r="MCN112" s="3"/>
      <c r="MCO112" s="3"/>
      <c r="MCP112" s="3"/>
      <c r="MCQ112" s="3"/>
      <c r="MCR112" s="3"/>
      <c r="MCS112" s="3"/>
      <c r="MCT112" s="3"/>
      <c r="MCU112" s="3"/>
      <c r="MCV112" s="3"/>
      <c r="MCW112" s="3"/>
      <c r="MCX112" s="3"/>
      <c r="MCY112" s="3"/>
      <c r="MCZ112" s="3"/>
      <c r="MDA112" s="3"/>
      <c r="MDB112" s="3"/>
      <c r="MDC112" s="3"/>
      <c r="MDD112" s="3"/>
      <c r="MDE112" s="3"/>
      <c r="MDF112" s="3"/>
      <c r="MDG112" s="3"/>
      <c r="MDH112" s="3"/>
      <c r="MDI112" s="3"/>
      <c r="MDJ112" s="3"/>
      <c r="MDK112" s="3"/>
      <c r="MDL112" s="3"/>
      <c r="MDM112" s="3"/>
      <c r="MDN112" s="3"/>
      <c r="MDO112" s="3"/>
      <c r="MDP112" s="3"/>
      <c r="MDQ112" s="3"/>
      <c r="MDR112" s="3"/>
      <c r="MDS112" s="3"/>
      <c r="MDT112" s="3"/>
      <c r="MDU112" s="3"/>
      <c r="MDV112" s="3"/>
      <c r="MDW112" s="3"/>
      <c r="MDX112" s="3"/>
      <c r="MDY112" s="3"/>
      <c r="MDZ112" s="3"/>
      <c r="MEA112" s="3"/>
      <c r="MEB112" s="3"/>
      <c r="MEC112" s="3"/>
      <c r="MED112" s="3"/>
      <c r="MEE112" s="3"/>
      <c r="MEF112" s="3"/>
      <c r="MEG112" s="3"/>
      <c r="MEH112" s="3"/>
      <c r="MEI112" s="3"/>
      <c r="MEJ112" s="3"/>
      <c r="MEK112" s="3"/>
      <c r="MEL112" s="3"/>
      <c r="MEM112" s="3"/>
      <c r="MEN112" s="3"/>
      <c r="MEO112" s="3"/>
      <c r="MEP112" s="3"/>
      <c r="MEQ112" s="3"/>
      <c r="MER112" s="3"/>
      <c r="MES112" s="3"/>
      <c r="MET112" s="3"/>
      <c r="MEU112" s="3"/>
      <c r="MEV112" s="3"/>
      <c r="MEW112" s="3"/>
      <c r="MEX112" s="3"/>
      <c r="MEY112" s="3"/>
      <c r="MEZ112" s="3"/>
      <c r="MFA112" s="3"/>
      <c r="MFB112" s="3"/>
      <c r="MFC112" s="3"/>
      <c r="MFD112" s="3"/>
      <c r="MFE112" s="3"/>
      <c r="MFF112" s="3"/>
      <c r="MFG112" s="3"/>
      <c r="MFH112" s="3"/>
      <c r="MFI112" s="3"/>
      <c r="MFJ112" s="3"/>
      <c r="MFK112" s="3"/>
      <c r="MFL112" s="3"/>
      <c r="MFM112" s="3"/>
      <c r="MFN112" s="3"/>
      <c r="MFO112" s="3"/>
      <c r="MFP112" s="3"/>
      <c r="MFQ112" s="3"/>
      <c r="MFR112" s="3"/>
      <c r="MFS112" s="3"/>
      <c r="MFT112" s="3"/>
      <c r="MFU112" s="3"/>
      <c r="MFV112" s="3"/>
      <c r="MFW112" s="3"/>
      <c r="MFX112" s="3"/>
      <c r="MFY112" s="3"/>
      <c r="MFZ112" s="3"/>
      <c r="MGA112" s="3"/>
      <c r="MGB112" s="3"/>
      <c r="MGC112" s="3"/>
      <c r="MGD112" s="3"/>
      <c r="MGE112" s="3"/>
      <c r="MGF112" s="3"/>
      <c r="MGG112" s="3"/>
      <c r="MGH112" s="3"/>
      <c r="MGI112" s="3"/>
      <c r="MGJ112" s="3"/>
      <c r="MGK112" s="3"/>
      <c r="MGL112" s="3"/>
      <c r="MGM112" s="3"/>
      <c r="MGN112" s="3"/>
      <c r="MGO112" s="3"/>
      <c r="MGP112" s="3"/>
      <c r="MGQ112" s="3"/>
      <c r="MGR112" s="3"/>
      <c r="MGS112" s="3"/>
      <c r="MGT112" s="3"/>
      <c r="MGU112" s="3"/>
      <c r="MGV112" s="3"/>
      <c r="MGW112" s="3"/>
      <c r="MGX112" s="3"/>
      <c r="MGY112" s="3"/>
      <c r="MGZ112" s="3"/>
      <c r="MHA112" s="3"/>
      <c r="MHB112" s="3"/>
      <c r="MHC112" s="3"/>
      <c r="MHD112" s="3"/>
      <c r="MHE112" s="3"/>
      <c r="MHF112" s="3"/>
      <c r="MHG112" s="3"/>
      <c r="MHH112" s="3"/>
      <c r="MHI112" s="3"/>
      <c r="MHJ112" s="3"/>
      <c r="MHK112" s="3"/>
      <c r="MHL112" s="3"/>
      <c r="MHM112" s="3"/>
      <c r="MHN112" s="3"/>
      <c r="MHO112" s="3"/>
      <c r="MHP112" s="3"/>
      <c r="MHQ112" s="3"/>
      <c r="MHR112" s="3"/>
      <c r="MHS112" s="3"/>
      <c r="MHT112" s="3"/>
      <c r="MHU112" s="3"/>
      <c r="MHV112" s="3"/>
      <c r="MHW112" s="3"/>
      <c r="MHX112" s="3"/>
      <c r="MHY112" s="3"/>
      <c r="MHZ112" s="3"/>
      <c r="MIA112" s="3"/>
      <c r="MIB112" s="3"/>
      <c r="MIC112" s="3"/>
      <c r="MID112" s="3"/>
      <c r="MIE112" s="3"/>
      <c r="MIF112" s="3"/>
      <c r="MIG112" s="3"/>
      <c r="MIH112" s="3"/>
      <c r="MII112" s="3"/>
      <c r="MIJ112" s="3"/>
      <c r="MIK112" s="3"/>
      <c r="MIL112" s="3"/>
      <c r="MIM112" s="3"/>
      <c r="MIN112" s="3"/>
      <c r="MIO112" s="3"/>
      <c r="MIP112" s="3"/>
      <c r="MIQ112" s="3"/>
      <c r="MIR112" s="3"/>
      <c r="MIS112" s="3"/>
      <c r="MIT112" s="3"/>
      <c r="MIU112" s="3"/>
      <c r="MIV112" s="3"/>
      <c r="MIW112" s="3"/>
      <c r="MIX112" s="3"/>
      <c r="MIY112" s="3"/>
      <c r="MIZ112" s="3"/>
      <c r="MJA112" s="3"/>
      <c r="MJB112" s="3"/>
      <c r="MJC112" s="3"/>
      <c r="MJD112" s="3"/>
      <c r="MJE112" s="3"/>
      <c r="MJF112" s="3"/>
      <c r="MJG112" s="3"/>
      <c r="MJH112" s="3"/>
      <c r="MJI112" s="3"/>
      <c r="MJJ112" s="3"/>
      <c r="MJK112" s="3"/>
      <c r="MJL112" s="3"/>
      <c r="MJM112" s="3"/>
      <c r="MJN112" s="3"/>
      <c r="MJO112" s="3"/>
      <c r="MJP112" s="3"/>
      <c r="MJQ112" s="3"/>
      <c r="MJR112" s="3"/>
      <c r="MJS112" s="3"/>
      <c r="MJT112" s="3"/>
      <c r="MJU112" s="3"/>
      <c r="MJV112" s="3"/>
      <c r="MJW112" s="3"/>
      <c r="MJX112" s="3"/>
      <c r="MJY112" s="3"/>
      <c r="MJZ112" s="3"/>
      <c r="MKA112" s="3"/>
      <c r="MKB112" s="3"/>
      <c r="MKC112" s="3"/>
      <c r="MKD112" s="3"/>
      <c r="MKE112" s="3"/>
      <c r="MKF112" s="3"/>
      <c r="MKG112" s="3"/>
      <c r="MKH112" s="3"/>
      <c r="MKI112" s="3"/>
      <c r="MKJ112" s="3"/>
      <c r="MKK112" s="3"/>
      <c r="MKL112" s="3"/>
      <c r="MKM112" s="3"/>
      <c r="MKN112" s="3"/>
      <c r="MKO112" s="3"/>
      <c r="MKP112" s="3"/>
      <c r="MKQ112" s="3"/>
      <c r="MKR112" s="3"/>
      <c r="MKS112" s="3"/>
      <c r="MKT112" s="3"/>
      <c r="MKU112" s="3"/>
      <c r="MKV112" s="3"/>
      <c r="MKW112" s="3"/>
      <c r="MKX112" s="3"/>
      <c r="MKY112" s="3"/>
      <c r="MKZ112" s="3"/>
      <c r="MLA112" s="3"/>
      <c r="MLB112" s="3"/>
      <c r="MLC112" s="3"/>
      <c r="MLD112" s="3"/>
      <c r="MLE112" s="3"/>
      <c r="MLF112" s="3"/>
      <c r="MLG112" s="3"/>
      <c r="MLH112" s="3"/>
      <c r="MLI112" s="3"/>
      <c r="MLJ112" s="3"/>
      <c r="MLK112" s="3"/>
      <c r="MLL112" s="3"/>
      <c r="MLM112" s="3"/>
      <c r="MLN112" s="3"/>
      <c r="MLO112" s="3"/>
      <c r="MLP112" s="3"/>
      <c r="MLQ112" s="3"/>
      <c r="MLR112" s="3"/>
      <c r="MLS112" s="3"/>
      <c r="MLT112" s="3"/>
      <c r="MLU112" s="3"/>
      <c r="MLV112" s="3"/>
      <c r="MLW112" s="3"/>
      <c r="MLX112" s="3"/>
      <c r="MLY112" s="3"/>
      <c r="MLZ112" s="3"/>
      <c r="MMA112" s="3"/>
      <c r="MMB112" s="3"/>
      <c r="MMC112" s="3"/>
      <c r="MMD112" s="3"/>
      <c r="MME112" s="3"/>
      <c r="MMF112" s="3"/>
      <c r="MMG112" s="3"/>
      <c r="MMH112" s="3"/>
      <c r="MMI112" s="3"/>
      <c r="MMJ112" s="3"/>
      <c r="MMK112" s="3"/>
      <c r="MML112" s="3"/>
      <c r="MMM112" s="3"/>
      <c r="MMN112" s="3"/>
      <c r="MMO112" s="3"/>
      <c r="MMP112" s="3"/>
      <c r="MMQ112" s="3"/>
      <c r="MMR112" s="3"/>
      <c r="MMS112" s="3"/>
      <c r="MMT112" s="3"/>
      <c r="MMU112" s="3"/>
      <c r="MMV112" s="3"/>
      <c r="MMW112" s="3"/>
      <c r="MMX112" s="3"/>
      <c r="MMY112" s="3"/>
      <c r="MMZ112" s="3"/>
      <c r="MNA112" s="3"/>
      <c r="MNB112" s="3"/>
      <c r="MNC112" s="3"/>
      <c r="MND112" s="3"/>
      <c r="MNE112" s="3"/>
      <c r="MNF112" s="3"/>
      <c r="MNG112" s="3"/>
      <c r="MNH112" s="3"/>
      <c r="MNI112" s="3"/>
      <c r="MNJ112" s="3"/>
      <c r="MNK112" s="3"/>
      <c r="MNL112" s="3"/>
      <c r="MNM112" s="3"/>
      <c r="MNN112" s="3"/>
      <c r="MNO112" s="3"/>
      <c r="MNP112" s="3"/>
      <c r="MNQ112" s="3"/>
      <c r="MNR112" s="3"/>
      <c r="MNS112" s="3"/>
      <c r="MNT112" s="3"/>
      <c r="MNU112" s="3"/>
      <c r="MNV112" s="3"/>
      <c r="MNW112" s="3"/>
      <c r="MNX112" s="3"/>
      <c r="MNY112" s="3"/>
      <c r="MNZ112" s="3"/>
      <c r="MOA112" s="3"/>
      <c r="MOB112" s="3"/>
      <c r="MOC112" s="3"/>
      <c r="MOD112" s="3"/>
      <c r="MOE112" s="3"/>
      <c r="MOF112" s="3"/>
      <c r="MOG112" s="3"/>
      <c r="MOH112" s="3"/>
      <c r="MOI112" s="3"/>
      <c r="MOJ112" s="3"/>
      <c r="MOK112" s="3"/>
      <c r="MOL112" s="3"/>
      <c r="MOM112" s="3"/>
      <c r="MON112" s="3"/>
      <c r="MOO112" s="3"/>
      <c r="MOP112" s="3"/>
      <c r="MOQ112" s="3"/>
      <c r="MOR112" s="3"/>
      <c r="MOS112" s="3"/>
      <c r="MOT112" s="3"/>
      <c r="MOU112" s="3"/>
      <c r="MOV112" s="3"/>
      <c r="MOW112" s="3"/>
      <c r="MOX112" s="3"/>
      <c r="MOY112" s="3"/>
      <c r="MOZ112" s="3"/>
      <c r="MPA112" s="3"/>
      <c r="MPB112" s="3"/>
      <c r="MPC112" s="3"/>
      <c r="MPD112" s="3"/>
      <c r="MPE112" s="3"/>
      <c r="MPF112" s="3"/>
      <c r="MPG112" s="3"/>
      <c r="MPH112" s="3"/>
      <c r="MPI112" s="3"/>
      <c r="MPJ112" s="3"/>
      <c r="MPK112" s="3"/>
      <c r="MPL112" s="3"/>
      <c r="MPM112" s="3"/>
      <c r="MPN112" s="3"/>
      <c r="MPO112" s="3"/>
      <c r="MPP112" s="3"/>
      <c r="MPQ112" s="3"/>
      <c r="MPR112" s="3"/>
      <c r="MPS112" s="3"/>
      <c r="MPT112" s="3"/>
      <c r="MPU112" s="3"/>
      <c r="MPV112" s="3"/>
      <c r="MPW112" s="3"/>
      <c r="MPX112" s="3"/>
      <c r="MPY112" s="3"/>
      <c r="MPZ112" s="3"/>
      <c r="MQA112" s="3"/>
      <c r="MQB112" s="3"/>
      <c r="MQC112" s="3"/>
      <c r="MQD112" s="3"/>
      <c r="MQE112" s="3"/>
      <c r="MQF112" s="3"/>
      <c r="MQG112" s="3"/>
      <c r="MQH112" s="3"/>
      <c r="MQI112" s="3"/>
      <c r="MQJ112" s="3"/>
      <c r="MQK112" s="3"/>
      <c r="MQL112" s="3"/>
      <c r="MQM112" s="3"/>
      <c r="MQN112" s="3"/>
      <c r="MQO112" s="3"/>
      <c r="MQP112" s="3"/>
      <c r="MQQ112" s="3"/>
      <c r="MQR112" s="3"/>
      <c r="MQS112" s="3"/>
      <c r="MQT112" s="3"/>
      <c r="MQU112" s="3"/>
      <c r="MQV112" s="3"/>
      <c r="MQW112" s="3"/>
      <c r="MQX112" s="3"/>
      <c r="MQY112" s="3"/>
      <c r="MQZ112" s="3"/>
      <c r="MRA112" s="3"/>
      <c r="MRB112" s="3"/>
      <c r="MRC112" s="3"/>
      <c r="MRD112" s="3"/>
      <c r="MRE112" s="3"/>
      <c r="MRF112" s="3"/>
      <c r="MRG112" s="3"/>
      <c r="MRH112" s="3"/>
      <c r="MRI112" s="3"/>
      <c r="MRJ112" s="3"/>
      <c r="MRK112" s="3"/>
      <c r="MRL112" s="3"/>
      <c r="MRM112" s="3"/>
      <c r="MRN112" s="3"/>
      <c r="MRO112" s="3"/>
      <c r="MRP112" s="3"/>
      <c r="MRQ112" s="3"/>
      <c r="MRR112" s="3"/>
      <c r="MRS112" s="3"/>
      <c r="MRT112" s="3"/>
      <c r="MRU112" s="3"/>
      <c r="MRV112" s="3"/>
      <c r="MRW112" s="3"/>
      <c r="MRX112" s="3"/>
      <c r="MRY112" s="3"/>
      <c r="MRZ112" s="3"/>
      <c r="MSA112" s="3"/>
      <c r="MSB112" s="3"/>
      <c r="MSC112" s="3"/>
      <c r="MSD112" s="3"/>
      <c r="MSE112" s="3"/>
      <c r="MSF112" s="3"/>
      <c r="MSG112" s="3"/>
      <c r="MSH112" s="3"/>
      <c r="MSI112" s="3"/>
      <c r="MSJ112" s="3"/>
      <c r="MSK112" s="3"/>
      <c r="MSL112" s="3"/>
      <c r="MSM112" s="3"/>
      <c r="MSN112" s="3"/>
      <c r="MSO112" s="3"/>
      <c r="MSP112" s="3"/>
      <c r="MSQ112" s="3"/>
      <c r="MSR112" s="3"/>
      <c r="MSS112" s="3"/>
      <c r="MST112" s="3"/>
      <c r="MSU112" s="3"/>
      <c r="MSV112" s="3"/>
      <c r="MSW112" s="3"/>
      <c r="MSX112" s="3"/>
      <c r="MSY112" s="3"/>
      <c r="MSZ112" s="3"/>
      <c r="MTA112" s="3"/>
      <c r="MTB112" s="3"/>
      <c r="MTC112" s="3"/>
      <c r="MTD112" s="3"/>
      <c r="MTE112" s="3"/>
      <c r="MTF112" s="3"/>
      <c r="MTG112" s="3"/>
      <c r="MTH112" s="3"/>
      <c r="MTI112" s="3"/>
      <c r="MTJ112" s="3"/>
      <c r="MTK112" s="3"/>
      <c r="MTL112" s="3"/>
      <c r="MTM112" s="3"/>
      <c r="MTN112" s="3"/>
      <c r="MTO112" s="3"/>
      <c r="MTP112" s="3"/>
      <c r="MTQ112" s="3"/>
      <c r="MTR112" s="3"/>
      <c r="MTS112" s="3"/>
      <c r="MTT112" s="3"/>
      <c r="MTU112" s="3"/>
      <c r="MTV112" s="3"/>
      <c r="MTW112" s="3"/>
      <c r="MTX112" s="3"/>
      <c r="MTY112" s="3"/>
      <c r="MTZ112" s="3"/>
      <c r="MUA112" s="3"/>
      <c r="MUB112" s="3"/>
      <c r="MUC112" s="3"/>
      <c r="MUD112" s="3"/>
      <c r="MUE112" s="3"/>
      <c r="MUF112" s="3"/>
      <c r="MUG112" s="3"/>
      <c r="MUH112" s="3"/>
      <c r="MUI112" s="3"/>
      <c r="MUJ112" s="3"/>
      <c r="MUK112" s="3"/>
      <c r="MUL112" s="3"/>
      <c r="MUM112" s="3"/>
      <c r="MUN112" s="3"/>
      <c r="MUO112" s="3"/>
      <c r="MUP112" s="3"/>
      <c r="MUQ112" s="3"/>
      <c r="MUR112" s="3"/>
      <c r="MUS112" s="3"/>
      <c r="MUT112" s="3"/>
      <c r="MUU112" s="3"/>
      <c r="MUV112" s="3"/>
      <c r="MUW112" s="3"/>
      <c r="MUX112" s="3"/>
      <c r="MUY112" s="3"/>
      <c r="MUZ112" s="3"/>
      <c r="MVA112" s="3"/>
      <c r="MVB112" s="3"/>
      <c r="MVC112" s="3"/>
      <c r="MVD112" s="3"/>
      <c r="MVE112" s="3"/>
      <c r="MVF112" s="3"/>
      <c r="MVG112" s="3"/>
      <c r="MVH112" s="3"/>
      <c r="MVI112" s="3"/>
      <c r="MVJ112" s="3"/>
      <c r="MVK112" s="3"/>
      <c r="MVL112" s="3"/>
      <c r="MVM112" s="3"/>
      <c r="MVN112" s="3"/>
      <c r="MVO112" s="3"/>
      <c r="MVP112" s="3"/>
      <c r="MVQ112" s="3"/>
      <c r="MVR112" s="3"/>
      <c r="MVS112" s="3"/>
      <c r="MVT112" s="3"/>
      <c r="MVU112" s="3"/>
      <c r="MVV112" s="3"/>
      <c r="MVW112" s="3"/>
      <c r="MVX112" s="3"/>
      <c r="MVY112" s="3"/>
      <c r="MVZ112" s="3"/>
      <c r="MWA112" s="3"/>
      <c r="MWB112" s="3"/>
      <c r="MWC112" s="3"/>
      <c r="MWD112" s="3"/>
      <c r="MWE112" s="3"/>
      <c r="MWF112" s="3"/>
      <c r="MWG112" s="3"/>
      <c r="MWH112" s="3"/>
      <c r="MWI112" s="3"/>
      <c r="MWJ112" s="3"/>
      <c r="MWK112" s="3"/>
      <c r="MWL112" s="3"/>
      <c r="MWM112" s="3"/>
      <c r="MWN112" s="3"/>
      <c r="MWO112" s="3"/>
      <c r="MWP112" s="3"/>
      <c r="MWQ112" s="3"/>
      <c r="MWR112" s="3"/>
      <c r="MWS112" s="3"/>
      <c r="MWT112" s="3"/>
      <c r="MWU112" s="3"/>
      <c r="MWV112" s="3"/>
      <c r="MWW112" s="3"/>
      <c r="MWX112" s="3"/>
      <c r="MWY112" s="3"/>
      <c r="MWZ112" s="3"/>
      <c r="MXA112" s="3"/>
      <c r="MXB112" s="3"/>
      <c r="MXC112" s="3"/>
      <c r="MXD112" s="3"/>
      <c r="MXE112" s="3"/>
      <c r="MXF112" s="3"/>
      <c r="MXG112" s="3"/>
      <c r="MXH112" s="3"/>
      <c r="MXI112" s="3"/>
      <c r="MXJ112" s="3"/>
      <c r="MXK112" s="3"/>
      <c r="MXL112" s="3"/>
      <c r="MXM112" s="3"/>
      <c r="MXN112" s="3"/>
      <c r="MXO112" s="3"/>
      <c r="MXP112" s="3"/>
      <c r="MXQ112" s="3"/>
      <c r="MXR112" s="3"/>
      <c r="MXS112" s="3"/>
      <c r="MXT112" s="3"/>
      <c r="MXU112" s="3"/>
      <c r="MXV112" s="3"/>
      <c r="MXW112" s="3"/>
      <c r="MXX112" s="3"/>
      <c r="MXY112" s="3"/>
      <c r="MXZ112" s="3"/>
      <c r="MYA112" s="3"/>
      <c r="MYB112" s="3"/>
      <c r="MYC112" s="3"/>
      <c r="MYD112" s="3"/>
      <c r="MYE112" s="3"/>
      <c r="MYF112" s="3"/>
      <c r="MYG112" s="3"/>
      <c r="MYH112" s="3"/>
      <c r="MYI112" s="3"/>
      <c r="MYJ112" s="3"/>
      <c r="MYK112" s="3"/>
      <c r="MYL112" s="3"/>
      <c r="MYM112" s="3"/>
      <c r="MYN112" s="3"/>
      <c r="MYO112" s="3"/>
      <c r="MYP112" s="3"/>
      <c r="MYQ112" s="3"/>
      <c r="MYR112" s="3"/>
      <c r="MYS112" s="3"/>
      <c r="MYT112" s="3"/>
      <c r="MYU112" s="3"/>
      <c r="MYV112" s="3"/>
      <c r="MYW112" s="3"/>
      <c r="MYX112" s="3"/>
      <c r="MYY112" s="3"/>
      <c r="MYZ112" s="3"/>
      <c r="MZA112" s="3"/>
      <c r="MZB112" s="3"/>
      <c r="MZC112" s="3"/>
      <c r="MZD112" s="3"/>
      <c r="MZE112" s="3"/>
      <c r="MZF112" s="3"/>
      <c r="MZG112" s="3"/>
      <c r="MZH112" s="3"/>
      <c r="MZI112" s="3"/>
      <c r="MZJ112" s="3"/>
      <c r="MZK112" s="3"/>
      <c r="MZL112" s="3"/>
      <c r="MZM112" s="3"/>
      <c r="MZN112" s="3"/>
      <c r="MZO112" s="3"/>
      <c r="MZP112" s="3"/>
      <c r="MZQ112" s="3"/>
      <c r="MZR112" s="3"/>
      <c r="MZS112" s="3"/>
      <c r="MZT112" s="3"/>
      <c r="MZU112" s="3"/>
      <c r="MZV112" s="3"/>
      <c r="MZW112" s="3"/>
      <c r="MZX112" s="3"/>
      <c r="MZY112" s="3"/>
      <c r="MZZ112" s="3"/>
      <c r="NAA112" s="3"/>
      <c r="NAB112" s="3"/>
      <c r="NAC112" s="3"/>
      <c r="NAD112" s="3"/>
      <c r="NAE112" s="3"/>
      <c r="NAF112" s="3"/>
      <c r="NAG112" s="3"/>
      <c r="NAH112" s="3"/>
      <c r="NAI112" s="3"/>
      <c r="NAJ112" s="3"/>
      <c r="NAK112" s="3"/>
      <c r="NAL112" s="3"/>
      <c r="NAM112" s="3"/>
      <c r="NAN112" s="3"/>
      <c r="NAO112" s="3"/>
      <c r="NAP112" s="3"/>
      <c r="NAQ112" s="3"/>
      <c r="NAR112" s="3"/>
      <c r="NAS112" s="3"/>
      <c r="NAT112" s="3"/>
      <c r="NAU112" s="3"/>
      <c r="NAV112" s="3"/>
      <c r="NAW112" s="3"/>
      <c r="NAX112" s="3"/>
      <c r="NAY112" s="3"/>
      <c r="NAZ112" s="3"/>
      <c r="NBA112" s="3"/>
      <c r="NBB112" s="3"/>
      <c r="NBC112" s="3"/>
      <c r="NBD112" s="3"/>
      <c r="NBE112" s="3"/>
      <c r="NBF112" s="3"/>
      <c r="NBG112" s="3"/>
      <c r="NBH112" s="3"/>
      <c r="NBI112" s="3"/>
      <c r="NBJ112" s="3"/>
      <c r="NBK112" s="3"/>
      <c r="NBL112" s="3"/>
      <c r="NBM112" s="3"/>
      <c r="NBN112" s="3"/>
      <c r="NBO112" s="3"/>
      <c r="NBP112" s="3"/>
      <c r="NBQ112" s="3"/>
      <c r="NBR112" s="3"/>
      <c r="NBS112" s="3"/>
      <c r="NBT112" s="3"/>
      <c r="NBU112" s="3"/>
      <c r="NBV112" s="3"/>
      <c r="NBW112" s="3"/>
      <c r="NBX112" s="3"/>
      <c r="NBY112" s="3"/>
      <c r="NBZ112" s="3"/>
      <c r="NCA112" s="3"/>
      <c r="NCB112" s="3"/>
      <c r="NCC112" s="3"/>
      <c r="NCD112" s="3"/>
      <c r="NCE112" s="3"/>
      <c r="NCF112" s="3"/>
      <c r="NCG112" s="3"/>
      <c r="NCH112" s="3"/>
      <c r="NCI112" s="3"/>
      <c r="NCJ112" s="3"/>
      <c r="NCK112" s="3"/>
      <c r="NCL112" s="3"/>
      <c r="NCM112" s="3"/>
      <c r="NCN112" s="3"/>
      <c r="NCO112" s="3"/>
      <c r="NCP112" s="3"/>
      <c r="NCQ112" s="3"/>
      <c r="NCR112" s="3"/>
      <c r="NCS112" s="3"/>
      <c r="NCT112" s="3"/>
      <c r="NCU112" s="3"/>
      <c r="NCV112" s="3"/>
      <c r="NCW112" s="3"/>
      <c r="NCX112" s="3"/>
      <c r="NCY112" s="3"/>
      <c r="NCZ112" s="3"/>
      <c r="NDA112" s="3"/>
      <c r="NDB112" s="3"/>
      <c r="NDC112" s="3"/>
      <c r="NDD112" s="3"/>
      <c r="NDE112" s="3"/>
      <c r="NDF112" s="3"/>
      <c r="NDG112" s="3"/>
      <c r="NDH112" s="3"/>
      <c r="NDI112" s="3"/>
      <c r="NDJ112" s="3"/>
      <c r="NDK112" s="3"/>
      <c r="NDL112" s="3"/>
      <c r="NDM112" s="3"/>
      <c r="NDN112" s="3"/>
      <c r="NDO112" s="3"/>
      <c r="NDP112" s="3"/>
      <c r="NDQ112" s="3"/>
      <c r="NDR112" s="3"/>
      <c r="NDS112" s="3"/>
      <c r="NDT112" s="3"/>
      <c r="NDU112" s="3"/>
      <c r="NDV112" s="3"/>
      <c r="NDW112" s="3"/>
      <c r="NDX112" s="3"/>
      <c r="NDY112" s="3"/>
      <c r="NDZ112" s="3"/>
      <c r="NEA112" s="3"/>
      <c r="NEB112" s="3"/>
      <c r="NEC112" s="3"/>
      <c r="NED112" s="3"/>
      <c r="NEE112" s="3"/>
      <c r="NEF112" s="3"/>
      <c r="NEG112" s="3"/>
      <c r="NEH112" s="3"/>
      <c r="NEI112" s="3"/>
      <c r="NEJ112" s="3"/>
      <c r="NEK112" s="3"/>
      <c r="NEL112" s="3"/>
      <c r="NEM112" s="3"/>
      <c r="NEN112" s="3"/>
      <c r="NEO112" s="3"/>
      <c r="NEP112" s="3"/>
      <c r="NEQ112" s="3"/>
      <c r="NER112" s="3"/>
      <c r="NES112" s="3"/>
      <c r="NET112" s="3"/>
      <c r="NEU112" s="3"/>
      <c r="NEV112" s="3"/>
      <c r="NEW112" s="3"/>
      <c r="NEX112" s="3"/>
      <c r="NEY112" s="3"/>
      <c r="NEZ112" s="3"/>
      <c r="NFA112" s="3"/>
      <c r="NFB112" s="3"/>
      <c r="NFC112" s="3"/>
      <c r="NFD112" s="3"/>
      <c r="NFE112" s="3"/>
      <c r="NFF112" s="3"/>
      <c r="NFG112" s="3"/>
      <c r="NFH112" s="3"/>
      <c r="NFI112" s="3"/>
      <c r="NFJ112" s="3"/>
      <c r="NFK112" s="3"/>
      <c r="NFL112" s="3"/>
      <c r="NFM112" s="3"/>
      <c r="NFN112" s="3"/>
      <c r="NFO112" s="3"/>
      <c r="NFP112" s="3"/>
      <c r="NFQ112" s="3"/>
      <c r="NFR112" s="3"/>
      <c r="NFS112" s="3"/>
      <c r="NFT112" s="3"/>
      <c r="NFU112" s="3"/>
      <c r="NFV112" s="3"/>
      <c r="NFW112" s="3"/>
      <c r="NFX112" s="3"/>
      <c r="NFY112" s="3"/>
      <c r="NFZ112" s="3"/>
      <c r="NGA112" s="3"/>
      <c r="NGB112" s="3"/>
      <c r="NGC112" s="3"/>
      <c r="NGD112" s="3"/>
      <c r="NGE112" s="3"/>
      <c r="NGF112" s="3"/>
      <c r="NGG112" s="3"/>
      <c r="NGH112" s="3"/>
      <c r="NGI112" s="3"/>
      <c r="NGJ112" s="3"/>
      <c r="NGK112" s="3"/>
      <c r="NGL112" s="3"/>
      <c r="NGM112" s="3"/>
      <c r="NGN112" s="3"/>
      <c r="NGO112" s="3"/>
      <c r="NGP112" s="3"/>
      <c r="NGQ112" s="3"/>
      <c r="NGR112" s="3"/>
      <c r="NGS112" s="3"/>
      <c r="NGT112" s="3"/>
      <c r="NGU112" s="3"/>
      <c r="NGV112" s="3"/>
      <c r="NGW112" s="3"/>
      <c r="NGX112" s="3"/>
      <c r="NGY112" s="3"/>
      <c r="NGZ112" s="3"/>
      <c r="NHA112" s="3"/>
      <c r="NHB112" s="3"/>
      <c r="NHC112" s="3"/>
      <c r="NHD112" s="3"/>
      <c r="NHE112" s="3"/>
      <c r="NHF112" s="3"/>
      <c r="NHG112" s="3"/>
      <c r="NHH112" s="3"/>
      <c r="NHI112" s="3"/>
      <c r="NHJ112" s="3"/>
      <c r="NHK112" s="3"/>
      <c r="NHL112" s="3"/>
      <c r="NHM112" s="3"/>
      <c r="NHN112" s="3"/>
      <c r="NHO112" s="3"/>
      <c r="NHP112" s="3"/>
      <c r="NHQ112" s="3"/>
      <c r="NHR112" s="3"/>
      <c r="NHS112" s="3"/>
      <c r="NHT112" s="3"/>
      <c r="NHU112" s="3"/>
      <c r="NHV112" s="3"/>
      <c r="NHW112" s="3"/>
      <c r="NHX112" s="3"/>
      <c r="NHY112" s="3"/>
      <c r="NHZ112" s="3"/>
      <c r="NIA112" s="3"/>
      <c r="NIB112" s="3"/>
      <c r="NIC112" s="3"/>
      <c r="NID112" s="3"/>
      <c r="NIE112" s="3"/>
      <c r="NIF112" s="3"/>
      <c r="NIG112" s="3"/>
      <c r="NIH112" s="3"/>
      <c r="NII112" s="3"/>
      <c r="NIJ112" s="3"/>
      <c r="NIK112" s="3"/>
      <c r="NIL112" s="3"/>
      <c r="NIM112" s="3"/>
      <c r="NIN112" s="3"/>
      <c r="NIO112" s="3"/>
      <c r="NIP112" s="3"/>
      <c r="NIQ112" s="3"/>
      <c r="NIR112" s="3"/>
      <c r="NIS112" s="3"/>
      <c r="NIT112" s="3"/>
      <c r="NIU112" s="3"/>
      <c r="NIV112" s="3"/>
      <c r="NIW112" s="3"/>
      <c r="NIX112" s="3"/>
      <c r="NIY112" s="3"/>
      <c r="NIZ112" s="3"/>
      <c r="NJA112" s="3"/>
      <c r="NJB112" s="3"/>
      <c r="NJC112" s="3"/>
      <c r="NJD112" s="3"/>
      <c r="NJE112" s="3"/>
      <c r="NJF112" s="3"/>
      <c r="NJG112" s="3"/>
      <c r="NJH112" s="3"/>
      <c r="NJI112" s="3"/>
      <c r="NJJ112" s="3"/>
      <c r="NJK112" s="3"/>
      <c r="NJL112" s="3"/>
      <c r="NJM112" s="3"/>
      <c r="NJN112" s="3"/>
      <c r="NJO112" s="3"/>
      <c r="NJP112" s="3"/>
      <c r="NJQ112" s="3"/>
      <c r="NJR112" s="3"/>
      <c r="NJS112" s="3"/>
      <c r="NJT112" s="3"/>
      <c r="NJU112" s="3"/>
      <c r="NJV112" s="3"/>
      <c r="NJW112" s="3"/>
      <c r="NJX112" s="3"/>
      <c r="NJY112" s="3"/>
      <c r="NJZ112" s="3"/>
      <c r="NKA112" s="3"/>
      <c r="NKB112" s="3"/>
      <c r="NKC112" s="3"/>
      <c r="NKD112" s="3"/>
      <c r="NKE112" s="3"/>
      <c r="NKF112" s="3"/>
      <c r="NKG112" s="3"/>
      <c r="NKH112" s="3"/>
      <c r="NKI112" s="3"/>
      <c r="NKJ112" s="3"/>
      <c r="NKK112" s="3"/>
      <c r="NKL112" s="3"/>
      <c r="NKM112" s="3"/>
      <c r="NKN112" s="3"/>
      <c r="NKO112" s="3"/>
      <c r="NKP112" s="3"/>
      <c r="NKQ112" s="3"/>
      <c r="NKR112" s="3"/>
      <c r="NKS112" s="3"/>
      <c r="NKT112" s="3"/>
      <c r="NKU112" s="3"/>
      <c r="NKV112" s="3"/>
      <c r="NKW112" s="3"/>
      <c r="NKX112" s="3"/>
      <c r="NKY112" s="3"/>
      <c r="NKZ112" s="3"/>
      <c r="NLA112" s="3"/>
      <c r="NLB112" s="3"/>
      <c r="NLC112" s="3"/>
      <c r="NLD112" s="3"/>
      <c r="NLE112" s="3"/>
      <c r="NLF112" s="3"/>
      <c r="NLG112" s="3"/>
      <c r="NLH112" s="3"/>
      <c r="NLI112" s="3"/>
      <c r="NLJ112" s="3"/>
      <c r="NLK112" s="3"/>
      <c r="NLL112" s="3"/>
      <c r="NLM112" s="3"/>
      <c r="NLN112" s="3"/>
      <c r="NLO112" s="3"/>
      <c r="NLP112" s="3"/>
      <c r="NLQ112" s="3"/>
      <c r="NLR112" s="3"/>
      <c r="NLS112" s="3"/>
      <c r="NLT112" s="3"/>
      <c r="NLU112" s="3"/>
      <c r="NLV112" s="3"/>
      <c r="NLW112" s="3"/>
      <c r="NLX112" s="3"/>
      <c r="NLY112" s="3"/>
      <c r="NLZ112" s="3"/>
      <c r="NMA112" s="3"/>
      <c r="NMB112" s="3"/>
      <c r="NMC112" s="3"/>
      <c r="NMD112" s="3"/>
      <c r="NME112" s="3"/>
      <c r="NMF112" s="3"/>
      <c r="NMG112" s="3"/>
      <c r="NMH112" s="3"/>
      <c r="NMI112" s="3"/>
      <c r="NMJ112" s="3"/>
      <c r="NMK112" s="3"/>
      <c r="NML112" s="3"/>
      <c r="NMM112" s="3"/>
      <c r="NMN112" s="3"/>
      <c r="NMO112" s="3"/>
      <c r="NMP112" s="3"/>
      <c r="NMQ112" s="3"/>
      <c r="NMR112" s="3"/>
      <c r="NMS112" s="3"/>
      <c r="NMT112" s="3"/>
      <c r="NMU112" s="3"/>
      <c r="NMV112" s="3"/>
      <c r="NMW112" s="3"/>
      <c r="NMX112" s="3"/>
      <c r="NMY112" s="3"/>
      <c r="NMZ112" s="3"/>
      <c r="NNA112" s="3"/>
      <c r="NNB112" s="3"/>
      <c r="NNC112" s="3"/>
      <c r="NND112" s="3"/>
      <c r="NNE112" s="3"/>
      <c r="NNF112" s="3"/>
      <c r="NNG112" s="3"/>
      <c r="NNH112" s="3"/>
      <c r="NNI112" s="3"/>
      <c r="NNJ112" s="3"/>
      <c r="NNK112" s="3"/>
      <c r="NNL112" s="3"/>
      <c r="NNM112" s="3"/>
      <c r="NNN112" s="3"/>
      <c r="NNO112" s="3"/>
      <c r="NNP112" s="3"/>
      <c r="NNQ112" s="3"/>
      <c r="NNR112" s="3"/>
      <c r="NNS112" s="3"/>
      <c r="NNT112" s="3"/>
      <c r="NNU112" s="3"/>
      <c r="NNV112" s="3"/>
      <c r="NNW112" s="3"/>
      <c r="NNX112" s="3"/>
      <c r="NNY112" s="3"/>
      <c r="NNZ112" s="3"/>
      <c r="NOA112" s="3"/>
      <c r="NOB112" s="3"/>
      <c r="NOC112" s="3"/>
      <c r="NOD112" s="3"/>
      <c r="NOE112" s="3"/>
      <c r="NOF112" s="3"/>
      <c r="NOG112" s="3"/>
      <c r="NOH112" s="3"/>
      <c r="NOI112" s="3"/>
      <c r="NOJ112" s="3"/>
      <c r="NOK112" s="3"/>
      <c r="NOL112" s="3"/>
      <c r="NOM112" s="3"/>
      <c r="NON112" s="3"/>
      <c r="NOO112" s="3"/>
      <c r="NOP112" s="3"/>
      <c r="NOQ112" s="3"/>
      <c r="NOR112" s="3"/>
      <c r="NOS112" s="3"/>
      <c r="NOT112" s="3"/>
      <c r="NOU112" s="3"/>
      <c r="NOV112" s="3"/>
      <c r="NOW112" s="3"/>
      <c r="NOX112" s="3"/>
      <c r="NOY112" s="3"/>
      <c r="NOZ112" s="3"/>
      <c r="NPA112" s="3"/>
      <c r="NPB112" s="3"/>
      <c r="NPC112" s="3"/>
      <c r="NPD112" s="3"/>
      <c r="NPE112" s="3"/>
      <c r="NPF112" s="3"/>
      <c r="NPG112" s="3"/>
      <c r="NPH112" s="3"/>
      <c r="NPI112" s="3"/>
      <c r="NPJ112" s="3"/>
      <c r="NPK112" s="3"/>
      <c r="NPL112" s="3"/>
      <c r="NPM112" s="3"/>
      <c r="NPN112" s="3"/>
      <c r="NPO112" s="3"/>
      <c r="NPP112" s="3"/>
      <c r="NPQ112" s="3"/>
      <c r="NPR112" s="3"/>
      <c r="NPS112" s="3"/>
      <c r="NPT112" s="3"/>
      <c r="NPU112" s="3"/>
      <c r="NPV112" s="3"/>
      <c r="NPW112" s="3"/>
      <c r="NPX112" s="3"/>
      <c r="NPY112" s="3"/>
      <c r="NPZ112" s="3"/>
      <c r="NQA112" s="3"/>
      <c r="NQB112" s="3"/>
      <c r="NQC112" s="3"/>
      <c r="NQD112" s="3"/>
      <c r="NQE112" s="3"/>
      <c r="NQF112" s="3"/>
      <c r="NQG112" s="3"/>
      <c r="NQH112" s="3"/>
      <c r="NQI112" s="3"/>
      <c r="NQJ112" s="3"/>
      <c r="NQK112" s="3"/>
      <c r="NQL112" s="3"/>
      <c r="NQM112" s="3"/>
      <c r="NQN112" s="3"/>
      <c r="NQO112" s="3"/>
      <c r="NQP112" s="3"/>
      <c r="NQQ112" s="3"/>
      <c r="NQR112" s="3"/>
      <c r="NQS112" s="3"/>
      <c r="NQT112" s="3"/>
      <c r="NQU112" s="3"/>
      <c r="NQV112" s="3"/>
      <c r="NQW112" s="3"/>
      <c r="NQX112" s="3"/>
      <c r="NQY112" s="3"/>
      <c r="NQZ112" s="3"/>
      <c r="NRA112" s="3"/>
      <c r="NRB112" s="3"/>
      <c r="NRC112" s="3"/>
      <c r="NRD112" s="3"/>
      <c r="NRE112" s="3"/>
      <c r="NRF112" s="3"/>
      <c r="NRG112" s="3"/>
      <c r="NRH112" s="3"/>
      <c r="NRI112" s="3"/>
      <c r="NRJ112" s="3"/>
      <c r="NRK112" s="3"/>
      <c r="NRL112" s="3"/>
      <c r="NRM112" s="3"/>
      <c r="NRN112" s="3"/>
      <c r="NRO112" s="3"/>
      <c r="NRP112" s="3"/>
      <c r="NRQ112" s="3"/>
      <c r="NRR112" s="3"/>
      <c r="NRS112" s="3"/>
      <c r="NRT112" s="3"/>
      <c r="NRU112" s="3"/>
      <c r="NRV112" s="3"/>
      <c r="NRW112" s="3"/>
      <c r="NRX112" s="3"/>
      <c r="NRY112" s="3"/>
      <c r="NRZ112" s="3"/>
      <c r="NSA112" s="3"/>
      <c r="NSB112" s="3"/>
      <c r="NSC112" s="3"/>
      <c r="NSD112" s="3"/>
      <c r="NSE112" s="3"/>
      <c r="NSF112" s="3"/>
      <c r="NSG112" s="3"/>
      <c r="NSH112" s="3"/>
      <c r="NSI112" s="3"/>
      <c r="NSJ112" s="3"/>
      <c r="NSK112" s="3"/>
      <c r="NSL112" s="3"/>
      <c r="NSM112" s="3"/>
      <c r="NSN112" s="3"/>
      <c r="NSO112" s="3"/>
      <c r="NSP112" s="3"/>
      <c r="NSQ112" s="3"/>
      <c r="NSR112" s="3"/>
      <c r="NSS112" s="3"/>
      <c r="NST112" s="3"/>
      <c r="NSU112" s="3"/>
      <c r="NSV112" s="3"/>
      <c r="NSW112" s="3"/>
      <c r="NSX112" s="3"/>
      <c r="NSY112" s="3"/>
      <c r="NSZ112" s="3"/>
      <c r="NTA112" s="3"/>
      <c r="NTB112" s="3"/>
      <c r="NTC112" s="3"/>
      <c r="NTD112" s="3"/>
      <c r="NTE112" s="3"/>
      <c r="NTF112" s="3"/>
      <c r="NTG112" s="3"/>
      <c r="NTH112" s="3"/>
      <c r="NTI112" s="3"/>
      <c r="NTJ112" s="3"/>
      <c r="NTK112" s="3"/>
      <c r="NTL112" s="3"/>
      <c r="NTM112" s="3"/>
      <c r="NTN112" s="3"/>
      <c r="NTO112" s="3"/>
      <c r="NTP112" s="3"/>
      <c r="NTQ112" s="3"/>
      <c r="NTR112" s="3"/>
      <c r="NTS112" s="3"/>
      <c r="NTT112" s="3"/>
      <c r="NTU112" s="3"/>
      <c r="NTV112" s="3"/>
      <c r="NTW112" s="3"/>
      <c r="NTX112" s="3"/>
      <c r="NTY112" s="3"/>
      <c r="NTZ112" s="3"/>
      <c r="NUA112" s="3"/>
      <c r="NUB112" s="3"/>
      <c r="NUC112" s="3"/>
      <c r="NUD112" s="3"/>
      <c r="NUE112" s="3"/>
      <c r="NUF112" s="3"/>
      <c r="NUG112" s="3"/>
      <c r="NUH112" s="3"/>
      <c r="NUI112" s="3"/>
      <c r="NUJ112" s="3"/>
      <c r="NUK112" s="3"/>
      <c r="NUL112" s="3"/>
      <c r="NUM112" s="3"/>
      <c r="NUN112" s="3"/>
      <c r="NUO112" s="3"/>
      <c r="NUP112" s="3"/>
      <c r="NUQ112" s="3"/>
      <c r="NUR112" s="3"/>
      <c r="NUS112" s="3"/>
      <c r="NUT112" s="3"/>
      <c r="NUU112" s="3"/>
      <c r="NUV112" s="3"/>
      <c r="NUW112" s="3"/>
      <c r="NUX112" s="3"/>
      <c r="NUY112" s="3"/>
      <c r="NUZ112" s="3"/>
      <c r="NVA112" s="3"/>
      <c r="NVB112" s="3"/>
      <c r="NVC112" s="3"/>
      <c r="NVD112" s="3"/>
      <c r="NVE112" s="3"/>
      <c r="NVF112" s="3"/>
      <c r="NVG112" s="3"/>
      <c r="NVH112" s="3"/>
      <c r="NVI112" s="3"/>
      <c r="NVJ112" s="3"/>
      <c r="NVK112" s="3"/>
      <c r="NVL112" s="3"/>
      <c r="NVM112" s="3"/>
      <c r="NVN112" s="3"/>
      <c r="NVO112" s="3"/>
      <c r="NVP112" s="3"/>
      <c r="NVQ112" s="3"/>
      <c r="NVR112" s="3"/>
      <c r="NVS112" s="3"/>
      <c r="NVT112" s="3"/>
      <c r="NVU112" s="3"/>
      <c r="NVV112" s="3"/>
      <c r="NVW112" s="3"/>
      <c r="NVX112" s="3"/>
      <c r="NVY112" s="3"/>
      <c r="NVZ112" s="3"/>
      <c r="NWA112" s="3"/>
      <c r="NWB112" s="3"/>
      <c r="NWC112" s="3"/>
      <c r="NWD112" s="3"/>
      <c r="NWE112" s="3"/>
      <c r="NWF112" s="3"/>
      <c r="NWG112" s="3"/>
      <c r="NWH112" s="3"/>
      <c r="NWI112" s="3"/>
      <c r="NWJ112" s="3"/>
      <c r="NWK112" s="3"/>
      <c r="NWL112" s="3"/>
      <c r="NWM112" s="3"/>
      <c r="NWN112" s="3"/>
      <c r="NWO112" s="3"/>
      <c r="NWP112" s="3"/>
      <c r="NWQ112" s="3"/>
      <c r="NWR112" s="3"/>
      <c r="NWS112" s="3"/>
      <c r="NWT112" s="3"/>
      <c r="NWU112" s="3"/>
      <c r="NWV112" s="3"/>
      <c r="NWW112" s="3"/>
      <c r="NWX112" s="3"/>
      <c r="NWY112" s="3"/>
      <c r="NWZ112" s="3"/>
      <c r="NXA112" s="3"/>
      <c r="NXB112" s="3"/>
      <c r="NXC112" s="3"/>
      <c r="NXD112" s="3"/>
      <c r="NXE112" s="3"/>
      <c r="NXF112" s="3"/>
      <c r="NXG112" s="3"/>
      <c r="NXH112" s="3"/>
      <c r="NXI112" s="3"/>
      <c r="NXJ112" s="3"/>
      <c r="NXK112" s="3"/>
      <c r="NXL112" s="3"/>
      <c r="NXM112" s="3"/>
      <c r="NXN112" s="3"/>
      <c r="NXO112" s="3"/>
      <c r="NXP112" s="3"/>
      <c r="NXQ112" s="3"/>
      <c r="NXR112" s="3"/>
      <c r="NXS112" s="3"/>
      <c r="NXT112" s="3"/>
      <c r="NXU112" s="3"/>
      <c r="NXV112" s="3"/>
      <c r="NXW112" s="3"/>
      <c r="NXX112" s="3"/>
      <c r="NXY112" s="3"/>
      <c r="NXZ112" s="3"/>
      <c r="NYA112" s="3"/>
      <c r="NYB112" s="3"/>
      <c r="NYC112" s="3"/>
      <c r="NYD112" s="3"/>
      <c r="NYE112" s="3"/>
      <c r="NYF112" s="3"/>
      <c r="NYG112" s="3"/>
      <c r="NYH112" s="3"/>
      <c r="NYI112" s="3"/>
      <c r="NYJ112" s="3"/>
      <c r="NYK112" s="3"/>
      <c r="NYL112" s="3"/>
      <c r="NYM112" s="3"/>
      <c r="NYN112" s="3"/>
      <c r="NYO112" s="3"/>
      <c r="NYP112" s="3"/>
      <c r="NYQ112" s="3"/>
      <c r="NYR112" s="3"/>
      <c r="NYS112" s="3"/>
      <c r="NYT112" s="3"/>
      <c r="NYU112" s="3"/>
      <c r="NYV112" s="3"/>
      <c r="NYW112" s="3"/>
      <c r="NYX112" s="3"/>
      <c r="NYY112" s="3"/>
      <c r="NYZ112" s="3"/>
      <c r="NZA112" s="3"/>
      <c r="NZB112" s="3"/>
      <c r="NZC112" s="3"/>
      <c r="NZD112" s="3"/>
      <c r="NZE112" s="3"/>
      <c r="NZF112" s="3"/>
      <c r="NZG112" s="3"/>
      <c r="NZH112" s="3"/>
      <c r="NZI112" s="3"/>
      <c r="NZJ112" s="3"/>
      <c r="NZK112" s="3"/>
      <c r="NZL112" s="3"/>
      <c r="NZM112" s="3"/>
      <c r="NZN112" s="3"/>
      <c r="NZO112" s="3"/>
      <c r="NZP112" s="3"/>
      <c r="NZQ112" s="3"/>
      <c r="NZR112" s="3"/>
      <c r="NZS112" s="3"/>
      <c r="NZT112" s="3"/>
      <c r="NZU112" s="3"/>
      <c r="NZV112" s="3"/>
      <c r="NZW112" s="3"/>
      <c r="NZX112" s="3"/>
      <c r="NZY112" s="3"/>
      <c r="NZZ112" s="3"/>
      <c r="OAA112" s="3"/>
      <c r="OAB112" s="3"/>
      <c r="OAC112" s="3"/>
      <c r="OAD112" s="3"/>
      <c r="OAE112" s="3"/>
      <c r="OAF112" s="3"/>
      <c r="OAG112" s="3"/>
      <c r="OAH112" s="3"/>
      <c r="OAI112" s="3"/>
      <c r="OAJ112" s="3"/>
      <c r="OAK112" s="3"/>
      <c r="OAL112" s="3"/>
      <c r="OAM112" s="3"/>
      <c r="OAN112" s="3"/>
      <c r="OAO112" s="3"/>
      <c r="OAP112" s="3"/>
      <c r="OAQ112" s="3"/>
      <c r="OAR112" s="3"/>
      <c r="OAS112" s="3"/>
      <c r="OAT112" s="3"/>
      <c r="OAU112" s="3"/>
      <c r="OAV112" s="3"/>
      <c r="OAW112" s="3"/>
      <c r="OAX112" s="3"/>
      <c r="OAY112" s="3"/>
      <c r="OAZ112" s="3"/>
      <c r="OBA112" s="3"/>
      <c r="OBB112" s="3"/>
      <c r="OBC112" s="3"/>
      <c r="OBD112" s="3"/>
      <c r="OBE112" s="3"/>
      <c r="OBF112" s="3"/>
      <c r="OBG112" s="3"/>
      <c r="OBH112" s="3"/>
      <c r="OBI112" s="3"/>
      <c r="OBJ112" s="3"/>
      <c r="OBK112" s="3"/>
      <c r="OBL112" s="3"/>
      <c r="OBM112" s="3"/>
      <c r="OBN112" s="3"/>
      <c r="OBO112" s="3"/>
      <c r="OBP112" s="3"/>
      <c r="OBQ112" s="3"/>
      <c r="OBR112" s="3"/>
      <c r="OBS112" s="3"/>
      <c r="OBT112" s="3"/>
      <c r="OBU112" s="3"/>
      <c r="OBV112" s="3"/>
      <c r="OBW112" s="3"/>
      <c r="OBX112" s="3"/>
      <c r="OBY112" s="3"/>
      <c r="OBZ112" s="3"/>
      <c r="OCA112" s="3"/>
      <c r="OCB112" s="3"/>
      <c r="OCC112" s="3"/>
      <c r="OCD112" s="3"/>
      <c r="OCE112" s="3"/>
      <c r="OCF112" s="3"/>
      <c r="OCG112" s="3"/>
      <c r="OCH112" s="3"/>
      <c r="OCI112" s="3"/>
      <c r="OCJ112" s="3"/>
      <c r="OCK112" s="3"/>
      <c r="OCL112" s="3"/>
      <c r="OCM112" s="3"/>
      <c r="OCN112" s="3"/>
      <c r="OCO112" s="3"/>
      <c r="OCP112" s="3"/>
      <c r="OCQ112" s="3"/>
      <c r="OCR112" s="3"/>
      <c r="OCS112" s="3"/>
      <c r="OCT112" s="3"/>
      <c r="OCU112" s="3"/>
      <c r="OCV112" s="3"/>
      <c r="OCW112" s="3"/>
      <c r="OCX112" s="3"/>
      <c r="OCY112" s="3"/>
      <c r="OCZ112" s="3"/>
      <c r="ODA112" s="3"/>
      <c r="ODB112" s="3"/>
      <c r="ODC112" s="3"/>
      <c r="ODD112" s="3"/>
      <c r="ODE112" s="3"/>
      <c r="ODF112" s="3"/>
      <c r="ODG112" s="3"/>
      <c r="ODH112" s="3"/>
      <c r="ODI112" s="3"/>
      <c r="ODJ112" s="3"/>
      <c r="ODK112" s="3"/>
      <c r="ODL112" s="3"/>
      <c r="ODM112" s="3"/>
      <c r="ODN112" s="3"/>
      <c r="ODO112" s="3"/>
      <c r="ODP112" s="3"/>
      <c r="ODQ112" s="3"/>
      <c r="ODR112" s="3"/>
      <c r="ODS112" s="3"/>
      <c r="ODT112" s="3"/>
      <c r="ODU112" s="3"/>
      <c r="ODV112" s="3"/>
      <c r="ODW112" s="3"/>
      <c r="ODX112" s="3"/>
      <c r="ODY112" s="3"/>
      <c r="ODZ112" s="3"/>
      <c r="OEA112" s="3"/>
      <c r="OEB112" s="3"/>
      <c r="OEC112" s="3"/>
      <c r="OED112" s="3"/>
      <c r="OEE112" s="3"/>
      <c r="OEF112" s="3"/>
      <c r="OEG112" s="3"/>
      <c r="OEH112" s="3"/>
      <c r="OEI112" s="3"/>
      <c r="OEJ112" s="3"/>
      <c r="OEK112" s="3"/>
      <c r="OEL112" s="3"/>
      <c r="OEM112" s="3"/>
      <c r="OEN112" s="3"/>
      <c r="OEO112" s="3"/>
      <c r="OEP112" s="3"/>
      <c r="OEQ112" s="3"/>
      <c r="OER112" s="3"/>
      <c r="OES112" s="3"/>
      <c r="OET112" s="3"/>
      <c r="OEU112" s="3"/>
      <c r="OEV112" s="3"/>
      <c r="OEW112" s="3"/>
      <c r="OEX112" s="3"/>
      <c r="OEY112" s="3"/>
      <c r="OEZ112" s="3"/>
      <c r="OFA112" s="3"/>
      <c r="OFB112" s="3"/>
      <c r="OFC112" s="3"/>
      <c r="OFD112" s="3"/>
      <c r="OFE112" s="3"/>
      <c r="OFF112" s="3"/>
      <c r="OFG112" s="3"/>
      <c r="OFH112" s="3"/>
      <c r="OFI112" s="3"/>
      <c r="OFJ112" s="3"/>
      <c r="OFK112" s="3"/>
      <c r="OFL112" s="3"/>
      <c r="OFM112" s="3"/>
      <c r="OFN112" s="3"/>
      <c r="OFO112" s="3"/>
      <c r="OFP112" s="3"/>
      <c r="OFQ112" s="3"/>
      <c r="OFR112" s="3"/>
      <c r="OFS112" s="3"/>
      <c r="OFT112" s="3"/>
      <c r="OFU112" s="3"/>
      <c r="OFV112" s="3"/>
      <c r="OFW112" s="3"/>
      <c r="OFX112" s="3"/>
      <c r="OFY112" s="3"/>
      <c r="OFZ112" s="3"/>
      <c r="OGA112" s="3"/>
      <c r="OGB112" s="3"/>
      <c r="OGC112" s="3"/>
      <c r="OGD112" s="3"/>
      <c r="OGE112" s="3"/>
      <c r="OGF112" s="3"/>
      <c r="OGG112" s="3"/>
      <c r="OGH112" s="3"/>
      <c r="OGI112" s="3"/>
      <c r="OGJ112" s="3"/>
      <c r="OGK112" s="3"/>
      <c r="OGL112" s="3"/>
      <c r="OGM112" s="3"/>
      <c r="OGN112" s="3"/>
      <c r="OGO112" s="3"/>
      <c r="OGP112" s="3"/>
      <c r="OGQ112" s="3"/>
      <c r="OGR112" s="3"/>
      <c r="OGS112" s="3"/>
      <c r="OGT112" s="3"/>
      <c r="OGU112" s="3"/>
      <c r="OGV112" s="3"/>
      <c r="OGW112" s="3"/>
      <c r="OGX112" s="3"/>
      <c r="OGY112" s="3"/>
      <c r="OGZ112" s="3"/>
      <c r="OHA112" s="3"/>
      <c r="OHB112" s="3"/>
      <c r="OHC112" s="3"/>
      <c r="OHD112" s="3"/>
      <c r="OHE112" s="3"/>
      <c r="OHF112" s="3"/>
      <c r="OHG112" s="3"/>
      <c r="OHH112" s="3"/>
      <c r="OHI112" s="3"/>
      <c r="OHJ112" s="3"/>
      <c r="OHK112" s="3"/>
      <c r="OHL112" s="3"/>
      <c r="OHM112" s="3"/>
      <c r="OHN112" s="3"/>
      <c r="OHO112" s="3"/>
      <c r="OHP112" s="3"/>
      <c r="OHQ112" s="3"/>
      <c r="OHR112" s="3"/>
      <c r="OHS112" s="3"/>
      <c r="OHT112" s="3"/>
      <c r="OHU112" s="3"/>
      <c r="OHV112" s="3"/>
      <c r="OHW112" s="3"/>
      <c r="OHX112" s="3"/>
      <c r="OHY112" s="3"/>
      <c r="OHZ112" s="3"/>
      <c r="OIA112" s="3"/>
      <c r="OIB112" s="3"/>
      <c r="OIC112" s="3"/>
      <c r="OID112" s="3"/>
      <c r="OIE112" s="3"/>
      <c r="OIF112" s="3"/>
      <c r="OIG112" s="3"/>
      <c r="OIH112" s="3"/>
      <c r="OII112" s="3"/>
      <c r="OIJ112" s="3"/>
      <c r="OIK112" s="3"/>
      <c r="OIL112" s="3"/>
      <c r="OIM112" s="3"/>
      <c r="OIN112" s="3"/>
      <c r="OIO112" s="3"/>
      <c r="OIP112" s="3"/>
      <c r="OIQ112" s="3"/>
      <c r="OIR112" s="3"/>
      <c r="OIS112" s="3"/>
      <c r="OIT112" s="3"/>
      <c r="OIU112" s="3"/>
      <c r="OIV112" s="3"/>
      <c r="OIW112" s="3"/>
      <c r="OIX112" s="3"/>
      <c r="OIY112" s="3"/>
      <c r="OIZ112" s="3"/>
      <c r="OJA112" s="3"/>
      <c r="OJB112" s="3"/>
      <c r="OJC112" s="3"/>
      <c r="OJD112" s="3"/>
      <c r="OJE112" s="3"/>
      <c r="OJF112" s="3"/>
      <c r="OJG112" s="3"/>
      <c r="OJH112" s="3"/>
      <c r="OJI112" s="3"/>
      <c r="OJJ112" s="3"/>
      <c r="OJK112" s="3"/>
      <c r="OJL112" s="3"/>
      <c r="OJM112" s="3"/>
      <c r="OJN112" s="3"/>
      <c r="OJO112" s="3"/>
      <c r="OJP112" s="3"/>
      <c r="OJQ112" s="3"/>
      <c r="OJR112" s="3"/>
      <c r="OJS112" s="3"/>
      <c r="OJT112" s="3"/>
      <c r="OJU112" s="3"/>
      <c r="OJV112" s="3"/>
      <c r="OJW112" s="3"/>
      <c r="OJX112" s="3"/>
      <c r="OJY112" s="3"/>
      <c r="OJZ112" s="3"/>
      <c r="OKA112" s="3"/>
      <c r="OKB112" s="3"/>
      <c r="OKC112" s="3"/>
      <c r="OKD112" s="3"/>
      <c r="OKE112" s="3"/>
      <c r="OKF112" s="3"/>
      <c r="OKG112" s="3"/>
      <c r="OKH112" s="3"/>
      <c r="OKI112" s="3"/>
      <c r="OKJ112" s="3"/>
      <c r="OKK112" s="3"/>
      <c r="OKL112" s="3"/>
      <c r="OKM112" s="3"/>
      <c r="OKN112" s="3"/>
      <c r="OKO112" s="3"/>
      <c r="OKP112" s="3"/>
      <c r="OKQ112" s="3"/>
      <c r="OKR112" s="3"/>
      <c r="OKS112" s="3"/>
      <c r="OKT112" s="3"/>
      <c r="OKU112" s="3"/>
      <c r="OKV112" s="3"/>
      <c r="OKW112" s="3"/>
      <c r="OKX112" s="3"/>
      <c r="OKY112" s="3"/>
      <c r="OKZ112" s="3"/>
      <c r="OLA112" s="3"/>
      <c r="OLB112" s="3"/>
      <c r="OLC112" s="3"/>
      <c r="OLD112" s="3"/>
      <c r="OLE112" s="3"/>
      <c r="OLF112" s="3"/>
      <c r="OLG112" s="3"/>
      <c r="OLH112" s="3"/>
      <c r="OLI112" s="3"/>
      <c r="OLJ112" s="3"/>
      <c r="OLK112" s="3"/>
      <c r="OLL112" s="3"/>
      <c r="OLM112" s="3"/>
      <c r="OLN112" s="3"/>
      <c r="OLO112" s="3"/>
      <c r="OLP112" s="3"/>
      <c r="OLQ112" s="3"/>
      <c r="OLR112" s="3"/>
      <c r="OLS112" s="3"/>
      <c r="OLT112" s="3"/>
      <c r="OLU112" s="3"/>
      <c r="OLV112" s="3"/>
      <c r="OLW112" s="3"/>
      <c r="OLX112" s="3"/>
      <c r="OLY112" s="3"/>
      <c r="OLZ112" s="3"/>
      <c r="OMA112" s="3"/>
      <c r="OMB112" s="3"/>
      <c r="OMC112" s="3"/>
      <c r="OMD112" s="3"/>
      <c r="OME112" s="3"/>
      <c r="OMF112" s="3"/>
      <c r="OMG112" s="3"/>
      <c r="OMH112" s="3"/>
      <c r="OMI112" s="3"/>
      <c r="OMJ112" s="3"/>
      <c r="OMK112" s="3"/>
      <c r="OML112" s="3"/>
      <c r="OMM112" s="3"/>
      <c r="OMN112" s="3"/>
      <c r="OMO112" s="3"/>
      <c r="OMP112" s="3"/>
      <c r="OMQ112" s="3"/>
      <c r="OMR112" s="3"/>
      <c r="OMS112" s="3"/>
      <c r="OMT112" s="3"/>
      <c r="OMU112" s="3"/>
      <c r="OMV112" s="3"/>
      <c r="OMW112" s="3"/>
      <c r="OMX112" s="3"/>
      <c r="OMY112" s="3"/>
      <c r="OMZ112" s="3"/>
      <c r="ONA112" s="3"/>
      <c r="ONB112" s="3"/>
      <c r="ONC112" s="3"/>
      <c r="OND112" s="3"/>
      <c r="ONE112" s="3"/>
      <c r="ONF112" s="3"/>
      <c r="ONG112" s="3"/>
      <c r="ONH112" s="3"/>
      <c r="ONI112" s="3"/>
      <c r="ONJ112" s="3"/>
      <c r="ONK112" s="3"/>
      <c r="ONL112" s="3"/>
      <c r="ONM112" s="3"/>
      <c r="ONN112" s="3"/>
      <c r="ONO112" s="3"/>
      <c r="ONP112" s="3"/>
      <c r="ONQ112" s="3"/>
      <c r="ONR112" s="3"/>
      <c r="ONS112" s="3"/>
      <c r="ONT112" s="3"/>
      <c r="ONU112" s="3"/>
      <c r="ONV112" s="3"/>
      <c r="ONW112" s="3"/>
      <c r="ONX112" s="3"/>
      <c r="ONY112" s="3"/>
      <c r="ONZ112" s="3"/>
      <c r="OOA112" s="3"/>
      <c r="OOB112" s="3"/>
      <c r="OOC112" s="3"/>
      <c r="OOD112" s="3"/>
      <c r="OOE112" s="3"/>
      <c r="OOF112" s="3"/>
      <c r="OOG112" s="3"/>
      <c r="OOH112" s="3"/>
      <c r="OOI112" s="3"/>
      <c r="OOJ112" s="3"/>
      <c r="OOK112" s="3"/>
      <c r="OOL112" s="3"/>
      <c r="OOM112" s="3"/>
      <c r="OON112" s="3"/>
      <c r="OOO112" s="3"/>
      <c r="OOP112" s="3"/>
      <c r="OOQ112" s="3"/>
      <c r="OOR112" s="3"/>
      <c r="OOS112" s="3"/>
      <c r="OOT112" s="3"/>
      <c r="OOU112" s="3"/>
      <c r="OOV112" s="3"/>
      <c r="OOW112" s="3"/>
      <c r="OOX112" s="3"/>
      <c r="OOY112" s="3"/>
      <c r="OOZ112" s="3"/>
      <c r="OPA112" s="3"/>
      <c r="OPB112" s="3"/>
      <c r="OPC112" s="3"/>
      <c r="OPD112" s="3"/>
      <c r="OPE112" s="3"/>
      <c r="OPF112" s="3"/>
      <c r="OPG112" s="3"/>
      <c r="OPH112" s="3"/>
      <c r="OPI112" s="3"/>
      <c r="OPJ112" s="3"/>
      <c r="OPK112" s="3"/>
      <c r="OPL112" s="3"/>
      <c r="OPM112" s="3"/>
      <c r="OPN112" s="3"/>
      <c r="OPO112" s="3"/>
      <c r="OPP112" s="3"/>
      <c r="OPQ112" s="3"/>
      <c r="OPR112" s="3"/>
      <c r="OPS112" s="3"/>
      <c r="OPT112" s="3"/>
      <c r="OPU112" s="3"/>
      <c r="OPV112" s="3"/>
      <c r="OPW112" s="3"/>
      <c r="OPX112" s="3"/>
      <c r="OPY112" s="3"/>
      <c r="OPZ112" s="3"/>
      <c r="OQA112" s="3"/>
      <c r="OQB112" s="3"/>
      <c r="OQC112" s="3"/>
      <c r="OQD112" s="3"/>
      <c r="OQE112" s="3"/>
      <c r="OQF112" s="3"/>
      <c r="OQG112" s="3"/>
      <c r="OQH112" s="3"/>
      <c r="OQI112" s="3"/>
      <c r="OQJ112" s="3"/>
      <c r="OQK112" s="3"/>
      <c r="OQL112" s="3"/>
      <c r="OQM112" s="3"/>
      <c r="OQN112" s="3"/>
      <c r="OQO112" s="3"/>
      <c r="OQP112" s="3"/>
      <c r="OQQ112" s="3"/>
      <c r="OQR112" s="3"/>
      <c r="OQS112" s="3"/>
      <c r="OQT112" s="3"/>
      <c r="OQU112" s="3"/>
      <c r="OQV112" s="3"/>
      <c r="OQW112" s="3"/>
      <c r="OQX112" s="3"/>
      <c r="OQY112" s="3"/>
      <c r="OQZ112" s="3"/>
      <c r="ORA112" s="3"/>
      <c r="ORB112" s="3"/>
      <c r="ORC112" s="3"/>
      <c r="ORD112" s="3"/>
      <c r="ORE112" s="3"/>
      <c r="ORF112" s="3"/>
      <c r="ORG112" s="3"/>
      <c r="ORH112" s="3"/>
      <c r="ORI112" s="3"/>
      <c r="ORJ112" s="3"/>
      <c r="ORK112" s="3"/>
      <c r="ORL112" s="3"/>
      <c r="ORM112" s="3"/>
      <c r="ORN112" s="3"/>
      <c r="ORO112" s="3"/>
      <c r="ORP112" s="3"/>
      <c r="ORQ112" s="3"/>
      <c r="ORR112" s="3"/>
      <c r="ORS112" s="3"/>
      <c r="ORT112" s="3"/>
      <c r="ORU112" s="3"/>
      <c r="ORV112" s="3"/>
      <c r="ORW112" s="3"/>
      <c r="ORX112" s="3"/>
      <c r="ORY112" s="3"/>
      <c r="ORZ112" s="3"/>
      <c r="OSA112" s="3"/>
      <c r="OSB112" s="3"/>
      <c r="OSC112" s="3"/>
      <c r="OSD112" s="3"/>
      <c r="OSE112" s="3"/>
      <c r="OSF112" s="3"/>
      <c r="OSG112" s="3"/>
      <c r="OSH112" s="3"/>
      <c r="OSI112" s="3"/>
      <c r="OSJ112" s="3"/>
      <c r="OSK112" s="3"/>
      <c r="OSL112" s="3"/>
      <c r="OSM112" s="3"/>
      <c r="OSN112" s="3"/>
      <c r="OSO112" s="3"/>
      <c r="OSP112" s="3"/>
      <c r="OSQ112" s="3"/>
      <c r="OSR112" s="3"/>
      <c r="OSS112" s="3"/>
      <c r="OST112" s="3"/>
      <c r="OSU112" s="3"/>
      <c r="OSV112" s="3"/>
      <c r="OSW112" s="3"/>
      <c r="OSX112" s="3"/>
      <c r="OSY112" s="3"/>
      <c r="OSZ112" s="3"/>
      <c r="OTA112" s="3"/>
      <c r="OTB112" s="3"/>
      <c r="OTC112" s="3"/>
      <c r="OTD112" s="3"/>
      <c r="OTE112" s="3"/>
      <c r="OTF112" s="3"/>
      <c r="OTG112" s="3"/>
      <c r="OTH112" s="3"/>
      <c r="OTI112" s="3"/>
      <c r="OTJ112" s="3"/>
      <c r="OTK112" s="3"/>
      <c r="OTL112" s="3"/>
      <c r="OTM112" s="3"/>
      <c r="OTN112" s="3"/>
      <c r="OTO112" s="3"/>
      <c r="OTP112" s="3"/>
      <c r="OTQ112" s="3"/>
      <c r="OTR112" s="3"/>
      <c r="OTS112" s="3"/>
      <c r="OTT112" s="3"/>
      <c r="OTU112" s="3"/>
      <c r="OTV112" s="3"/>
      <c r="OTW112" s="3"/>
      <c r="OTX112" s="3"/>
      <c r="OTY112" s="3"/>
      <c r="OTZ112" s="3"/>
      <c r="OUA112" s="3"/>
      <c r="OUB112" s="3"/>
      <c r="OUC112" s="3"/>
      <c r="OUD112" s="3"/>
      <c r="OUE112" s="3"/>
      <c r="OUF112" s="3"/>
      <c r="OUG112" s="3"/>
      <c r="OUH112" s="3"/>
      <c r="OUI112" s="3"/>
      <c r="OUJ112" s="3"/>
      <c r="OUK112" s="3"/>
      <c r="OUL112" s="3"/>
      <c r="OUM112" s="3"/>
      <c r="OUN112" s="3"/>
      <c r="OUO112" s="3"/>
      <c r="OUP112" s="3"/>
      <c r="OUQ112" s="3"/>
      <c r="OUR112" s="3"/>
      <c r="OUS112" s="3"/>
      <c r="OUT112" s="3"/>
      <c r="OUU112" s="3"/>
      <c r="OUV112" s="3"/>
      <c r="OUW112" s="3"/>
      <c r="OUX112" s="3"/>
      <c r="OUY112" s="3"/>
      <c r="OUZ112" s="3"/>
      <c r="OVA112" s="3"/>
      <c r="OVB112" s="3"/>
      <c r="OVC112" s="3"/>
      <c r="OVD112" s="3"/>
      <c r="OVE112" s="3"/>
      <c r="OVF112" s="3"/>
      <c r="OVG112" s="3"/>
      <c r="OVH112" s="3"/>
      <c r="OVI112" s="3"/>
      <c r="OVJ112" s="3"/>
      <c r="OVK112" s="3"/>
      <c r="OVL112" s="3"/>
      <c r="OVM112" s="3"/>
      <c r="OVN112" s="3"/>
      <c r="OVO112" s="3"/>
      <c r="OVP112" s="3"/>
      <c r="OVQ112" s="3"/>
      <c r="OVR112" s="3"/>
      <c r="OVS112" s="3"/>
      <c r="OVT112" s="3"/>
      <c r="OVU112" s="3"/>
      <c r="OVV112" s="3"/>
      <c r="OVW112" s="3"/>
      <c r="OVX112" s="3"/>
      <c r="OVY112" s="3"/>
      <c r="OVZ112" s="3"/>
      <c r="OWA112" s="3"/>
      <c r="OWB112" s="3"/>
      <c r="OWC112" s="3"/>
      <c r="OWD112" s="3"/>
      <c r="OWE112" s="3"/>
      <c r="OWF112" s="3"/>
      <c r="OWG112" s="3"/>
      <c r="OWH112" s="3"/>
      <c r="OWI112" s="3"/>
      <c r="OWJ112" s="3"/>
      <c r="OWK112" s="3"/>
      <c r="OWL112" s="3"/>
      <c r="OWM112" s="3"/>
      <c r="OWN112" s="3"/>
      <c r="OWO112" s="3"/>
      <c r="OWP112" s="3"/>
      <c r="OWQ112" s="3"/>
      <c r="OWR112" s="3"/>
      <c r="OWS112" s="3"/>
      <c r="OWT112" s="3"/>
      <c r="OWU112" s="3"/>
      <c r="OWV112" s="3"/>
      <c r="OWW112" s="3"/>
      <c r="OWX112" s="3"/>
      <c r="OWY112" s="3"/>
      <c r="OWZ112" s="3"/>
      <c r="OXA112" s="3"/>
      <c r="OXB112" s="3"/>
      <c r="OXC112" s="3"/>
      <c r="OXD112" s="3"/>
      <c r="OXE112" s="3"/>
      <c r="OXF112" s="3"/>
      <c r="OXG112" s="3"/>
      <c r="OXH112" s="3"/>
      <c r="OXI112" s="3"/>
      <c r="OXJ112" s="3"/>
      <c r="OXK112" s="3"/>
      <c r="OXL112" s="3"/>
      <c r="OXM112" s="3"/>
      <c r="OXN112" s="3"/>
      <c r="OXO112" s="3"/>
      <c r="OXP112" s="3"/>
      <c r="OXQ112" s="3"/>
      <c r="OXR112" s="3"/>
      <c r="OXS112" s="3"/>
      <c r="OXT112" s="3"/>
      <c r="OXU112" s="3"/>
      <c r="OXV112" s="3"/>
      <c r="OXW112" s="3"/>
      <c r="OXX112" s="3"/>
      <c r="OXY112" s="3"/>
      <c r="OXZ112" s="3"/>
      <c r="OYA112" s="3"/>
      <c r="OYB112" s="3"/>
      <c r="OYC112" s="3"/>
      <c r="OYD112" s="3"/>
      <c r="OYE112" s="3"/>
      <c r="OYF112" s="3"/>
      <c r="OYG112" s="3"/>
      <c r="OYH112" s="3"/>
      <c r="OYI112" s="3"/>
      <c r="OYJ112" s="3"/>
      <c r="OYK112" s="3"/>
      <c r="OYL112" s="3"/>
      <c r="OYM112" s="3"/>
      <c r="OYN112" s="3"/>
      <c r="OYO112" s="3"/>
      <c r="OYP112" s="3"/>
      <c r="OYQ112" s="3"/>
      <c r="OYR112" s="3"/>
      <c r="OYS112" s="3"/>
      <c r="OYT112" s="3"/>
      <c r="OYU112" s="3"/>
      <c r="OYV112" s="3"/>
      <c r="OYW112" s="3"/>
      <c r="OYX112" s="3"/>
      <c r="OYY112" s="3"/>
      <c r="OYZ112" s="3"/>
      <c r="OZA112" s="3"/>
      <c r="OZB112" s="3"/>
      <c r="OZC112" s="3"/>
      <c r="OZD112" s="3"/>
      <c r="OZE112" s="3"/>
      <c r="OZF112" s="3"/>
      <c r="OZG112" s="3"/>
      <c r="OZH112" s="3"/>
      <c r="OZI112" s="3"/>
      <c r="OZJ112" s="3"/>
      <c r="OZK112" s="3"/>
      <c r="OZL112" s="3"/>
      <c r="OZM112" s="3"/>
      <c r="OZN112" s="3"/>
      <c r="OZO112" s="3"/>
      <c r="OZP112" s="3"/>
      <c r="OZQ112" s="3"/>
      <c r="OZR112" s="3"/>
      <c r="OZS112" s="3"/>
      <c r="OZT112" s="3"/>
      <c r="OZU112" s="3"/>
      <c r="OZV112" s="3"/>
      <c r="OZW112" s="3"/>
      <c r="OZX112" s="3"/>
      <c r="OZY112" s="3"/>
      <c r="OZZ112" s="3"/>
      <c r="PAA112" s="3"/>
      <c r="PAB112" s="3"/>
      <c r="PAC112" s="3"/>
      <c r="PAD112" s="3"/>
      <c r="PAE112" s="3"/>
      <c r="PAF112" s="3"/>
      <c r="PAG112" s="3"/>
      <c r="PAH112" s="3"/>
      <c r="PAI112" s="3"/>
      <c r="PAJ112" s="3"/>
      <c r="PAK112" s="3"/>
      <c r="PAL112" s="3"/>
      <c r="PAM112" s="3"/>
      <c r="PAN112" s="3"/>
      <c r="PAO112" s="3"/>
      <c r="PAP112" s="3"/>
      <c r="PAQ112" s="3"/>
      <c r="PAR112" s="3"/>
      <c r="PAS112" s="3"/>
      <c r="PAT112" s="3"/>
      <c r="PAU112" s="3"/>
      <c r="PAV112" s="3"/>
      <c r="PAW112" s="3"/>
      <c r="PAX112" s="3"/>
      <c r="PAY112" s="3"/>
      <c r="PAZ112" s="3"/>
      <c r="PBA112" s="3"/>
      <c r="PBB112" s="3"/>
      <c r="PBC112" s="3"/>
      <c r="PBD112" s="3"/>
      <c r="PBE112" s="3"/>
      <c r="PBF112" s="3"/>
      <c r="PBG112" s="3"/>
      <c r="PBH112" s="3"/>
      <c r="PBI112" s="3"/>
      <c r="PBJ112" s="3"/>
      <c r="PBK112" s="3"/>
      <c r="PBL112" s="3"/>
      <c r="PBM112" s="3"/>
      <c r="PBN112" s="3"/>
      <c r="PBO112" s="3"/>
      <c r="PBP112" s="3"/>
      <c r="PBQ112" s="3"/>
      <c r="PBR112" s="3"/>
      <c r="PBS112" s="3"/>
      <c r="PBT112" s="3"/>
      <c r="PBU112" s="3"/>
      <c r="PBV112" s="3"/>
      <c r="PBW112" s="3"/>
      <c r="PBX112" s="3"/>
      <c r="PBY112" s="3"/>
      <c r="PBZ112" s="3"/>
      <c r="PCA112" s="3"/>
      <c r="PCB112" s="3"/>
      <c r="PCC112" s="3"/>
      <c r="PCD112" s="3"/>
      <c r="PCE112" s="3"/>
      <c r="PCF112" s="3"/>
      <c r="PCG112" s="3"/>
      <c r="PCH112" s="3"/>
      <c r="PCI112" s="3"/>
      <c r="PCJ112" s="3"/>
      <c r="PCK112" s="3"/>
      <c r="PCL112" s="3"/>
      <c r="PCM112" s="3"/>
      <c r="PCN112" s="3"/>
      <c r="PCO112" s="3"/>
      <c r="PCP112" s="3"/>
      <c r="PCQ112" s="3"/>
      <c r="PCR112" s="3"/>
      <c r="PCS112" s="3"/>
      <c r="PCT112" s="3"/>
      <c r="PCU112" s="3"/>
      <c r="PCV112" s="3"/>
      <c r="PCW112" s="3"/>
      <c r="PCX112" s="3"/>
      <c r="PCY112" s="3"/>
      <c r="PCZ112" s="3"/>
      <c r="PDA112" s="3"/>
      <c r="PDB112" s="3"/>
      <c r="PDC112" s="3"/>
      <c r="PDD112" s="3"/>
      <c r="PDE112" s="3"/>
      <c r="PDF112" s="3"/>
      <c r="PDG112" s="3"/>
      <c r="PDH112" s="3"/>
      <c r="PDI112" s="3"/>
      <c r="PDJ112" s="3"/>
      <c r="PDK112" s="3"/>
      <c r="PDL112" s="3"/>
      <c r="PDM112" s="3"/>
      <c r="PDN112" s="3"/>
      <c r="PDO112" s="3"/>
      <c r="PDP112" s="3"/>
      <c r="PDQ112" s="3"/>
      <c r="PDR112" s="3"/>
      <c r="PDS112" s="3"/>
      <c r="PDT112" s="3"/>
      <c r="PDU112" s="3"/>
      <c r="PDV112" s="3"/>
      <c r="PDW112" s="3"/>
      <c r="PDX112" s="3"/>
      <c r="PDY112" s="3"/>
      <c r="PDZ112" s="3"/>
      <c r="PEA112" s="3"/>
      <c r="PEB112" s="3"/>
      <c r="PEC112" s="3"/>
      <c r="PED112" s="3"/>
      <c r="PEE112" s="3"/>
      <c r="PEF112" s="3"/>
      <c r="PEG112" s="3"/>
      <c r="PEH112" s="3"/>
      <c r="PEI112" s="3"/>
      <c r="PEJ112" s="3"/>
      <c r="PEK112" s="3"/>
      <c r="PEL112" s="3"/>
      <c r="PEM112" s="3"/>
      <c r="PEN112" s="3"/>
      <c r="PEO112" s="3"/>
      <c r="PEP112" s="3"/>
      <c r="PEQ112" s="3"/>
      <c r="PER112" s="3"/>
      <c r="PES112" s="3"/>
      <c r="PET112" s="3"/>
      <c r="PEU112" s="3"/>
      <c r="PEV112" s="3"/>
      <c r="PEW112" s="3"/>
      <c r="PEX112" s="3"/>
      <c r="PEY112" s="3"/>
      <c r="PEZ112" s="3"/>
      <c r="PFA112" s="3"/>
      <c r="PFB112" s="3"/>
      <c r="PFC112" s="3"/>
      <c r="PFD112" s="3"/>
      <c r="PFE112" s="3"/>
      <c r="PFF112" s="3"/>
      <c r="PFG112" s="3"/>
      <c r="PFH112" s="3"/>
      <c r="PFI112" s="3"/>
      <c r="PFJ112" s="3"/>
      <c r="PFK112" s="3"/>
      <c r="PFL112" s="3"/>
      <c r="PFM112" s="3"/>
      <c r="PFN112" s="3"/>
      <c r="PFO112" s="3"/>
      <c r="PFP112" s="3"/>
      <c r="PFQ112" s="3"/>
      <c r="PFR112" s="3"/>
      <c r="PFS112" s="3"/>
      <c r="PFT112" s="3"/>
      <c r="PFU112" s="3"/>
      <c r="PFV112" s="3"/>
      <c r="PFW112" s="3"/>
      <c r="PFX112" s="3"/>
      <c r="PFY112" s="3"/>
      <c r="PFZ112" s="3"/>
      <c r="PGA112" s="3"/>
      <c r="PGB112" s="3"/>
      <c r="PGC112" s="3"/>
      <c r="PGD112" s="3"/>
      <c r="PGE112" s="3"/>
      <c r="PGF112" s="3"/>
      <c r="PGG112" s="3"/>
      <c r="PGH112" s="3"/>
      <c r="PGI112" s="3"/>
      <c r="PGJ112" s="3"/>
      <c r="PGK112" s="3"/>
      <c r="PGL112" s="3"/>
      <c r="PGM112" s="3"/>
      <c r="PGN112" s="3"/>
      <c r="PGO112" s="3"/>
      <c r="PGP112" s="3"/>
      <c r="PGQ112" s="3"/>
      <c r="PGR112" s="3"/>
      <c r="PGS112" s="3"/>
      <c r="PGT112" s="3"/>
      <c r="PGU112" s="3"/>
      <c r="PGV112" s="3"/>
      <c r="PGW112" s="3"/>
      <c r="PGX112" s="3"/>
      <c r="PGY112" s="3"/>
      <c r="PGZ112" s="3"/>
      <c r="PHA112" s="3"/>
      <c r="PHB112" s="3"/>
      <c r="PHC112" s="3"/>
      <c r="PHD112" s="3"/>
      <c r="PHE112" s="3"/>
      <c r="PHF112" s="3"/>
      <c r="PHG112" s="3"/>
      <c r="PHH112" s="3"/>
      <c r="PHI112" s="3"/>
      <c r="PHJ112" s="3"/>
      <c r="PHK112" s="3"/>
      <c r="PHL112" s="3"/>
      <c r="PHM112" s="3"/>
      <c r="PHN112" s="3"/>
      <c r="PHO112" s="3"/>
      <c r="PHP112" s="3"/>
      <c r="PHQ112" s="3"/>
      <c r="PHR112" s="3"/>
      <c r="PHS112" s="3"/>
      <c r="PHT112" s="3"/>
      <c r="PHU112" s="3"/>
      <c r="PHV112" s="3"/>
      <c r="PHW112" s="3"/>
      <c r="PHX112" s="3"/>
      <c r="PHY112" s="3"/>
      <c r="PHZ112" s="3"/>
      <c r="PIA112" s="3"/>
      <c r="PIB112" s="3"/>
      <c r="PIC112" s="3"/>
      <c r="PID112" s="3"/>
      <c r="PIE112" s="3"/>
      <c r="PIF112" s="3"/>
      <c r="PIG112" s="3"/>
      <c r="PIH112" s="3"/>
      <c r="PII112" s="3"/>
      <c r="PIJ112" s="3"/>
      <c r="PIK112" s="3"/>
      <c r="PIL112" s="3"/>
      <c r="PIM112" s="3"/>
      <c r="PIN112" s="3"/>
      <c r="PIO112" s="3"/>
      <c r="PIP112" s="3"/>
      <c r="PIQ112" s="3"/>
      <c r="PIR112" s="3"/>
      <c r="PIS112" s="3"/>
      <c r="PIT112" s="3"/>
      <c r="PIU112" s="3"/>
      <c r="PIV112" s="3"/>
      <c r="PIW112" s="3"/>
      <c r="PIX112" s="3"/>
      <c r="PIY112" s="3"/>
      <c r="PIZ112" s="3"/>
      <c r="PJA112" s="3"/>
      <c r="PJB112" s="3"/>
      <c r="PJC112" s="3"/>
      <c r="PJD112" s="3"/>
      <c r="PJE112" s="3"/>
      <c r="PJF112" s="3"/>
      <c r="PJG112" s="3"/>
      <c r="PJH112" s="3"/>
      <c r="PJI112" s="3"/>
      <c r="PJJ112" s="3"/>
      <c r="PJK112" s="3"/>
      <c r="PJL112" s="3"/>
      <c r="PJM112" s="3"/>
      <c r="PJN112" s="3"/>
      <c r="PJO112" s="3"/>
      <c r="PJP112" s="3"/>
      <c r="PJQ112" s="3"/>
      <c r="PJR112" s="3"/>
      <c r="PJS112" s="3"/>
      <c r="PJT112" s="3"/>
      <c r="PJU112" s="3"/>
      <c r="PJV112" s="3"/>
      <c r="PJW112" s="3"/>
      <c r="PJX112" s="3"/>
      <c r="PJY112" s="3"/>
      <c r="PJZ112" s="3"/>
      <c r="PKA112" s="3"/>
      <c r="PKB112" s="3"/>
      <c r="PKC112" s="3"/>
      <c r="PKD112" s="3"/>
      <c r="PKE112" s="3"/>
      <c r="PKF112" s="3"/>
      <c r="PKG112" s="3"/>
      <c r="PKH112" s="3"/>
      <c r="PKI112" s="3"/>
      <c r="PKJ112" s="3"/>
      <c r="PKK112" s="3"/>
      <c r="PKL112" s="3"/>
      <c r="PKM112" s="3"/>
      <c r="PKN112" s="3"/>
      <c r="PKO112" s="3"/>
      <c r="PKP112" s="3"/>
      <c r="PKQ112" s="3"/>
      <c r="PKR112" s="3"/>
      <c r="PKS112" s="3"/>
      <c r="PKT112" s="3"/>
      <c r="PKU112" s="3"/>
      <c r="PKV112" s="3"/>
      <c r="PKW112" s="3"/>
      <c r="PKX112" s="3"/>
      <c r="PKY112" s="3"/>
      <c r="PKZ112" s="3"/>
      <c r="PLA112" s="3"/>
      <c r="PLB112" s="3"/>
      <c r="PLC112" s="3"/>
      <c r="PLD112" s="3"/>
      <c r="PLE112" s="3"/>
      <c r="PLF112" s="3"/>
      <c r="PLG112" s="3"/>
      <c r="PLH112" s="3"/>
      <c r="PLI112" s="3"/>
      <c r="PLJ112" s="3"/>
      <c r="PLK112" s="3"/>
      <c r="PLL112" s="3"/>
      <c r="PLM112" s="3"/>
      <c r="PLN112" s="3"/>
      <c r="PLO112" s="3"/>
      <c r="PLP112" s="3"/>
      <c r="PLQ112" s="3"/>
      <c r="PLR112" s="3"/>
      <c r="PLS112" s="3"/>
      <c r="PLT112" s="3"/>
      <c r="PLU112" s="3"/>
      <c r="PLV112" s="3"/>
      <c r="PLW112" s="3"/>
      <c r="PLX112" s="3"/>
      <c r="PLY112" s="3"/>
      <c r="PLZ112" s="3"/>
      <c r="PMA112" s="3"/>
      <c r="PMB112" s="3"/>
      <c r="PMC112" s="3"/>
      <c r="PMD112" s="3"/>
      <c r="PME112" s="3"/>
      <c r="PMF112" s="3"/>
      <c r="PMG112" s="3"/>
      <c r="PMH112" s="3"/>
      <c r="PMI112" s="3"/>
      <c r="PMJ112" s="3"/>
      <c r="PMK112" s="3"/>
      <c r="PML112" s="3"/>
      <c r="PMM112" s="3"/>
      <c r="PMN112" s="3"/>
      <c r="PMO112" s="3"/>
      <c r="PMP112" s="3"/>
      <c r="PMQ112" s="3"/>
      <c r="PMR112" s="3"/>
      <c r="PMS112" s="3"/>
      <c r="PMT112" s="3"/>
      <c r="PMU112" s="3"/>
      <c r="PMV112" s="3"/>
      <c r="PMW112" s="3"/>
      <c r="PMX112" s="3"/>
      <c r="PMY112" s="3"/>
      <c r="PMZ112" s="3"/>
      <c r="PNA112" s="3"/>
      <c r="PNB112" s="3"/>
      <c r="PNC112" s="3"/>
      <c r="PND112" s="3"/>
      <c r="PNE112" s="3"/>
      <c r="PNF112" s="3"/>
      <c r="PNG112" s="3"/>
      <c r="PNH112" s="3"/>
      <c r="PNI112" s="3"/>
      <c r="PNJ112" s="3"/>
      <c r="PNK112" s="3"/>
      <c r="PNL112" s="3"/>
      <c r="PNM112" s="3"/>
      <c r="PNN112" s="3"/>
      <c r="PNO112" s="3"/>
      <c r="PNP112" s="3"/>
      <c r="PNQ112" s="3"/>
      <c r="PNR112" s="3"/>
      <c r="PNS112" s="3"/>
      <c r="PNT112" s="3"/>
      <c r="PNU112" s="3"/>
      <c r="PNV112" s="3"/>
      <c r="PNW112" s="3"/>
      <c r="PNX112" s="3"/>
      <c r="PNY112" s="3"/>
      <c r="PNZ112" s="3"/>
      <c r="POA112" s="3"/>
      <c r="POB112" s="3"/>
      <c r="POC112" s="3"/>
      <c r="POD112" s="3"/>
      <c r="POE112" s="3"/>
      <c r="POF112" s="3"/>
      <c r="POG112" s="3"/>
      <c r="POH112" s="3"/>
      <c r="POI112" s="3"/>
      <c r="POJ112" s="3"/>
      <c r="POK112" s="3"/>
      <c r="POL112" s="3"/>
      <c r="POM112" s="3"/>
      <c r="PON112" s="3"/>
      <c r="POO112" s="3"/>
      <c r="POP112" s="3"/>
      <c r="POQ112" s="3"/>
      <c r="POR112" s="3"/>
      <c r="POS112" s="3"/>
      <c r="POT112" s="3"/>
      <c r="POU112" s="3"/>
      <c r="POV112" s="3"/>
      <c r="POW112" s="3"/>
      <c r="POX112" s="3"/>
      <c r="POY112" s="3"/>
      <c r="POZ112" s="3"/>
      <c r="PPA112" s="3"/>
      <c r="PPB112" s="3"/>
      <c r="PPC112" s="3"/>
      <c r="PPD112" s="3"/>
      <c r="PPE112" s="3"/>
      <c r="PPF112" s="3"/>
      <c r="PPG112" s="3"/>
      <c r="PPH112" s="3"/>
      <c r="PPI112" s="3"/>
      <c r="PPJ112" s="3"/>
      <c r="PPK112" s="3"/>
      <c r="PPL112" s="3"/>
      <c r="PPM112" s="3"/>
      <c r="PPN112" s="3"/>
      <c r="PPO112" s="3"/>
      <c r="PPP112" s="3"/>
      <c r="PPQ112" s="3"/>
      <c r="PPR112" s="3"/>
      <c r="PPS112" s="3"/>
      <c r="PPT112" s="3"/>
      <c r="PPU112" s="3"/>
      <c r="PPV112" s="3"/>
      <c r="PPW112" s="3"/>
      <c r="PPX112" s="3"/>
      <c r="PPY112" s="3"/>
      <c r="PPZ112" s="3"/>
      <c r="PQA112" s="3"/>
      <c r="PQB112" s="3"/>
      <c r="PQC112" s="3"/>
      <c r="PQD112" s="3"/>
      <c r="PQE112" s="3"/>
      <c r="PQF112" s="3"/>
      <c r="PQG112" s="3"/>
      <c r="PQH112" s="3"/>
      <c r="PQI112" s="3"/>
      <c r="PQJ112" s="3"/>
      <c r="PQK112" s="3"/>
      <c r="PQL112" s="3"/>
      <c r="PQM112" s="3"/>
      <c r="PQN112" s="3"/>
      <c r="PQO112" s="3"/>
      <c r="PQP112" s="3"/>
      <c r="PQQ112" s="3"/>
      <c r="PQR112" s="3"/>
      <c r="PQS112" s="3"/>
      <c r="PQT112" s="3"/>
      <c r="PQU112" s="3"/>
      <c r="PQV112" s="3"/>
      <c r="PQW112" s="3"/>
      <c r="PQX112" s="3"/>
      <c r="PQY112" s="3"/>
      <c r="PQZ112" s="3"/>
      <c r="PRA112" s="3"/>
      <c r="PRB112" s="3"/>
      <c r="PRC112" s="3"/>
      <c r="PRD112" s="3"/>
      <c r="PRE112" s="3"/>
      <c r="PRF112" s="3"/>
      <c r="PRG112" s="3"/>
      <c r="PRH112" s="3"/>
      <c r="PRI112" s="3"/>
      <c r="PRJ112" s="3"/>
      <c r="PRK112" s="3"/>
      <c r="PRL112" s="3"/>
      <c r="PRM112" s="3"/>
      <c r="PRN112" s="3"/>
      <c r="PRO112" s="3"/>
      <c r="PRP112" s="3"/>
      <c r="PRQ112" s="3"/>
      <c r="PRR112" s="3"/>
      <c r="PRS112" s="3"/>
      <c r="PRT112" s="3"/>
      <c r="PRU112" s="3"/>
      <c r="PRV112" s="3"/>
      <c r="PRW112" s="3"/>
      <c r="PRX112" s="3"/>
      <c r="PRY112" s="3"/>
      <c r="PRZ112" s="3"/>
      <c r="PSA112" s="3"/>
      <c r="PSB112" s="3"/>
      <c r="PSC112" s="3"/>
      <c r="PSD112" s="3"/>
      <c r="PSE112" s="3"/>
      <c r="PSF112" s="3"/>
      <c r="PSG112" s="3"/>
      <c r="PSH112" s="3"/>
      <c r="PSI112" s="3"/>
      <c r="PSJ112" s="3"/>
      <c r="PSK112" s="3"/>
      <c r="PSL112" s="3"/>
      <c r="PSM112" s="3"/>
      <c r="PSN112" s="3"/>
      <c r="PSO112" s="3"/>
      <c r="PSP112" s="3"/>
      <c r="PSQ112" s="3"/>
      <c r="PSR112" s="3"/>
      <c r="PSS112" s="3"/>
      <c r="PST112" s="3"/>
      <c r="PSU112" s="3"/>
      <c r="PSV112" s="3"/>
      <c r="PSW112" s="3"/>
      <c r="PSX112" s="3"/>
      <c r="PSY112" s="3"/>
      <c r="PSZ112" s="3"/>
      <c r="PTA112" s="3"/>
      <c r="PTB112" s="3"/>
      <c r="PTC112" s="3"/>
      <c r="PTD112" s="3"/>
      <c r="PTE112" s="3"/>
      <c r="PTF112" s="3"/>
      <c r="PTG112" s="3"/>
      <c r="PTH112" s="3"/>
      <c r="PTI112" s="3"/>
      <c r="PTJ112" s="3"/>
      <c r="PTK112" s="3"/>
      <c r="PTL112" s="3"/>
      <c r="PTM112" s="3"/>
      <c r="PTN112" s="3"/>
      <c r="PTO112" s="3"/>
      <c r="PTP112" s="3"/>
      <c r="PTQ112" s="3"/>
      <c r="PTR112" s="3"/>
      <c r="PTS112" s="3"/>
      <c r="PTT112" s="3"/>
      <c r="PTU112" s="3"/>
      <c r="PTV112" s="3"/>
      <c r="PTW112" s="3"/>
      <c r="PTX112" s="3"/>
      <c r="PTY112" s="3"/>
      <c r="PTZ112" s="3"/>
      <c r="PUA112" s="3"/>
      <c r="PUB112" s="3"/>
      <c r="PUC112" s="3"/>
      <c r="PUD112" s="3"/>
      <c r="PUE112" s="3"/>
      <c r="PUF112" s="3"/>
      <c r="PUG112" s="3"/>
      <c r="PUH112" s="3"/>
      <c r="PUI112" s="3"/>
      <c r="PUJ112" s="3"/>
      <c r="PUK112" s="3"/>
      <c r="PUL112" s="3"/>
      <c r="PUM112" s="3"/>
      <c r="PUN112" s="3"/>
      <c r="PUO112" s="3"/>
      <c r="PUP112" s="3"/>
      <c r="PUQ112" s="3"/>
      <c r="PUR112" s="3"/>
      <c r="PUS112" s="3"/>
      <c r="PUT112" s="3"/>
      <c r="PUU112" s="3"/>
      <c r="PUV112" s="3"/>
      <c r="PUW112" s="3"/>
      <c r="PUX112" s="3"/>
      <c r="PUY112" s="3"/>
      <c r="PUZ112" s="3"/>
      <c r="PVA112" s="3"/>
      <c r="PVB112" s="3"/>
      <c r="PVC112" s="3"/>
      <c r="PVD112" s="3"/>
      <c r="PVE112" s="3"/>
      <c r="PVF112" s="3"/>
      <c r="PVG112" s="3"/>
      <c r="PVH112" s="3"/>
      <c r="PVI112" s="3"/>
      <c r="PVJ112" s="3"/>
      <c r="PVK112" s="3"/>
      <c r="PVL112" s="3"/>
      <c r="PVM112" s="3"/>
      <c r="PVN112" s="3"/>
      <c r="PVO112" s="3"/>
      <c r="PVP112" s="3"/>
      <c r="PVQ112" s="3"/>
      <c r="PVR112" s="3"/>
      <c r="PVS112" s="3"/>
      <c r="PVT112" s="3"/>
      <c r="PVU112" s="3"/>
      <c r="PVV112" s="3"/>
      <c r="PVW112" s="3"/>
      <c r="PVX112" s="3"/>
      <c r="PVY112" s="3"/>
      <c r="PVZ112" s="3"/>
      <c r="PWA112" s="3"/>
      <c r="PWB112" s="3"/>
      <c r="PWC112" s="3"/>
      <c r="PWD112" s="3"/>
      <c r="PWE112" s="3"/>
      <c r="PWF112" s="3"/>
      <c r="PWG112" s="3"/>
      <c r="PWH112" s="3"/>
      <c r="PWI112" s="3"/>
      <c r="PWJ112" s="3"/>
      <c r="PWK112" s="3"/>
      <c r="PWL112" s="3"/>
      <c r="PWM112" s="3"/>
      <c r="PWN112" s="3"/>
      <c r="PWO112" s="3"/>
      <c r="PWP112" s="3"/>
      <c r="PWQ112" s="3"/>
      <c r="PWR112" s="3"/>
      <c r="PWS112" s="3"/>
      <c r="PWT112" s="3"/>
      <c r="PWU112" s="3"/>
      <c r="PWV112" s="3"/>
      <c r="PWW112" s="3"/>
      <c r="PWX112" s="3"/>
      <c r="PWY112" s="3"/>
      <c r="PWZ112" s="3"/>
      <c r="PXA112" s="3"/>
      <c r="PXB112" s="3"/>
      <c r="PXC112" s="3"/>
      <c r="PXD112" s="3"/>
      <c r="PXE112" s="3"/>
      <c r="PXF112" s="3"/>
      <c r="PXG112" s="3"/>
      <c r="PXH112" s="3"/>
      <c r="PXI112" s="3"/>
      <c r="PXJ112" s="3"/>
      <c r="PXK112" s="3"/>
      <c r="PXL112" s="3"/>
      <c r="PXM112" s="3"/>
      <c r="PXN112" s="3"/>
      <c r="PXO112" s="3"/>
      <c r="PXP112" s="3"/>
      <c r="PXQ112" s="3"/>
      <c r="PXR112" s="3"/>
      <c r="PXS112" s="3"/>
      <c r="PXT112" s="3"/>
      <c r="PXU112" s="3"/>
      <c r="PXV112" s="3"/>
      <c r="PXW112" s="3"/>
      <c r="PXX112" s="3"/>
      <c r="PXY112" s="3"/>
      <c r="PXZ112" s="3"/>
      <c r="PYA112" s="3"/>
      <c r="PYB112" s="3"/>
      <c r="PYC112" s="3"/>
      <c r="PYD112" s="3"/>
      <c r="PYE112" s="3"/>
      <c r="PYF112" s="3"/>
      <c r="PYG112" s="3"/>
      <c r="PYH112" s="3"/>
      <c r="PYI112" s="3"/>
      <c r="PYJ112" s="3"/>
      <c r="PYK112" s="3"/>
      <c r="PYL112" s="3"/>
      <c r="PYM112" s="3"/>
      <c r="PYN112" s="3"/>
      <c r="PYO112" s="3"/>
      <c r="PYP112" s="3"/>
      <c r="PYQ112" s="3"/>
      <c r="PYR112" s="3"/>
      <c r="PYS112" s="3"/>
      <c r="PYT112" s="3"/>
      <c r="PYU112" s="3"/>
      <c r="PYV112" s="3"/>
      <c r="PYW112" s="3"/>
      <c r="PYX112" s="3"/>
      <c r="PYY112" s="3"/>
      <c r="PYZ112" s="3"/>
      <c r="PZA112" s="3"/>
      <c r="PZB112" s="3"/>
      <c r="PZC112" s="3"/>
      <c r="PZD112" s="3"/>
      <c r="PZE112" s="3"/>
      <c r="PZF112" s="3"/>
      <c r="PZG112" s="3"/>
      <c r="PZH112" s="3"/>
      <c r="PZI112" s="3"/>
      <c r="PZJ112" s="3"/>
      <c r="PZK112" s="3"/>
      <c r="PZL112" s="3"/>
      <c r="PZM112" s="3"/>
      <c r="PZN112" s="3"/>
      <c r="PZO112" s="3"/>
      <c r="PZP112" s="3"/>
      <c r="PZQ112" s="3"/>
      <c r="PZR112" s="3"/>
      <c r="PZS112" s="3"/>
      <c r="PZT112" s="3"/>
      <c r="PZU112" s="3"/>
      <c r="PZV112" s="3"/>
      <c r="PZW112" s="3"/>
      <c r="PZX112" s="3"/>
      <c r="PZY112" s="3"/>
      <c r="PZZ112" s="3"/>
      <c r="QAA112" s="3"/>
      <c r="QAB112" s="3"/>
      <c r="QAC112" s="3"/>
      <c r="QAD112" s="3"/>
      <c r="QAE112" s="3"/>
      <c r="QAF112" s="3"/>
      <c r="QAG112" s="3"/>
      <c r="QAH112" s="3"/>
      <c r="QAI112" s="3"/>
      <c r="QAJ112" s="3"/>
      <c r="QAK112" s="3"/>
      <c r="QAL112" s="3"/>
      <c r="QAM112" s="3"/>
      <c r="QAN112" s="3"/>
      <c r="QAO112" s="3"/>
      <c r="QAP112" s="3"/>
      <c r="QAQ112" s="3"/>
      <c r="QAR112" s="3"/>
      <c r="QAS112" s="3"/>
      <c r="QAT112" s="3"/>
      <c r="QAU112" s="3"/>
      <c r="QAV112" s="3"/>
      <c r="QAW112" s="3"/>
      <c r="QAX112" s="3"/>
      <c r="QAY112" s="3"/>
      <c r="QAZ112" s="3"/>
      <c r="QBA112" s="3"/>
      <c r="QBB112" s="3"/>
      <c r="QBC112" s="3"/>
      <c r="QBD112" s="3"/>
      <c r="QBE112" s="3"/>
      <c r="QBF112" s="3"/>
      <c r="QBG112" s="3"/>
      <c r="QBH112" s="3"/>
      <c r="QBI112" s="3"/>
      <c r="QBJ112" s="3"/>
      <c r="QBK112" s="3"/>
      <c r="QBL112" s="3"/>
      <c r="QBM112" s="3"/>
      <c r="QBN112" s="3"/>
      <c r="QBO112" s="3"/>
      <c r="QBP112" s="3"/>
      <c r="QBQ112" s="3"/>
      <c r="QBR112" s="3"/>
      <c r="QBS112" s="3"/>
      <c r="QBT112" s="3"/>
      <c r="QBU112" s="3"/>
      <c r="QBV112" s="3"/>
      <c r="QBW112" s="3"/>
      <c r="QBX112" s="3"/>
      <c r="QBY112" s="3"/>
      <c r="QBZ112" s="3"/>
      <c r="QCA112" s="3"/>
      <c r="QCB112" s="3"/>
      <c r="QCC112" s="3"/>
      <c r="QCD112" s="3"/>
      <c r="QCE112" s="3"/>
      <c r="QCF112" s="3"/>
      <c r="QCG112" s="3"/>
      <c r="QCH112" s="3"/>
      <c r="QCI112" s="3"/>
      <c r="QCJ112" s="3"/>
      <c r="QCK112" s="3"/>
      <c r="QCL112" s="3"/>
      <c r="QCM112" s="3"/>
      <c r="QCN112" s="3"/>
      <c r="QCO112" s="3"/>
      <c r="QCP112" s="3"/>
      <c r="QCQ112" s="3"/>
      <c r="QCR112" s="3"/>
      <c r="QCS112" s="3"/>
      <c r="QCT112" s="3"/>
      <c r="QCU112" s="3"/>
      <c r="QCV112" s="3"/>
      <c r="QCW112" s="3"/>
      <c r="QCX112" s="3"/>
      <c r="QCY112" s="3"/>
      <c r="QCZ112" s="3"/>
      <c r="QDA112" s="3"/>
      <c r="QDB112" s="3"/>
      <c r="QDC112" s="3"/>
      <c r="QDD112" s="3"/>
      <c r="QDE112" s="3"/>
      <c r="QDF112" s="3"/>
      <c r="QDG112" s="3"/>
      <c r="QDH112" s="3"/>
      <c r="QDI112" s="3"/>
      <c r="QDJ112" s="3"/>
      <c r="QDK112" s="3"/>
      <c r="QDL112" s="3"/>
      <c r="QDM112" s="3"/>
      <c r="QDN112" s="3"/>
      <c r="QDO112" s="3"/>
      <c r="QDP112" s="3"/>
      <c r="QDQ112" s="3"/>
      <c r="QDR112" s="3"/>
      <c r="QDS112" s="3"/>
      <c r="QDT112" s="3"/>
      <c r="QDU112" s="3"/>
      <c r="QDV112" s="3"/>
      <c r="QDW112" s="3"/>
      <c r="QDX112" s="3"/>
      <c r="QDY112" s="3"/>
      <c r="QDZ112" s="3"/>
      <c r="QEA112" s="3"/>
      <c r="QEB112" s="3"/>
      <c r="QEC112" s="3"/>
      <c r="QED112" s="3"/>
      <c r="QEE112" s="3"/>
      <c r="QEF112" s="3"/>
      <c r="QEG112" s="3"/>
      <c r="QEH112" s="3"/>
      <c r="QEI112" s="3"/>
      <c r="QEJ112" s="3"/>
      <c r="QEK112" s="3"/>
      <c r="QEL112" s="3"/>
      <c r="QEM112" s="3"/>
      <c r="QEN112" s="3"/>
      <c r="QEO112" s="3"/>
      <c r="QEP112" s="3"/>
      <c r="QEQ112" s="3"/>
      <c r="QER112" s="3"/>
      <c r="QES112" s="3"/>
      <c r="QET112" s="3"/>
      <c r="QEU112" s="3"/>
      <c r="QEV112" s="3"/>
      <c r="QEW112" s="3"/>
      <c r="QEX112" s="3"/>
      <c r="QEY112" s="3"/>
      <c r="QEZ112" s="3"/>
      <c r="QFA112" s="3"/>
      <c r="QFB112" s="3"/>
      <c r="QFC112" s="3"/>
      <c r="QFD112" s="3"/>
      <c r="QFE112" s="3"/>
      <c r="QFF112" s="3"/>
      <c r="QFG112" s="3"/>
      <c r="QFH112" s="3"/>
      <c r="QFI112" s="3"/>
      <c r="QFJ112" s="3"/>
      <c r="QFK112" s="3"/>
      <c r="QFL112" s="3"/>
      <c r="QFM112" s="3"/>
      <c r="QFN112" s="3"/>
      <c r="QFO112" s="3"/>
      <c r="QFP112" s="3"/>
      <c r="QFQ112" s="3"/>
      <c r="QFR112" s="3"/>
      <c r="QFS112" s="3"/>
      <c r="QFT112" s="3"/>
      <c r="QFU112" s="3"/>
      <c r="QFV112" s="3"/>
      <c r="QFW112" s="3"/>
      <c r="QFX112" s="3"/>
      <c r="QFY112" s="3"/>
      <c r="QFZ112" s="3"/>
      <c r="QGA112" s="3"/>
      <c r="QGB112" s="3"/>
      <c r="QGC112" s="3"/>
      <c r="QGD112" s="3"/>
      <c r="QGE112" s="3"/>
      <c r="QGF112" s="3"/>
      <c r="QGG112" s="3"/>
      <c r="QGH112" s="3"/>
      <c r="QGI112" s="3"/>
      <c r="QGJ112" s="3"/>
      <c r="QGK112" s="3"/>
      <c r="QGL112" s="3"/>
      <c r="QGM112" s="3"/>
      <c r="QGN112" s="3"/>
      <c r="QGO112" s="3"/>
      <c r="QGP112" s="3"/>
      <c r="QGQ112" s="3"/>
      <c r="QGR112" s="3"/>
      <c r="QGS112" s="3"/>
      <c r="QGT112" s="3"/>
      <c r="QGU112" s="3"/>
      <c r="QGV112" s="3"/>
      <c r="QGW112" s="3"/>
      <c r="QGX112" s="3"/>
      <c r="QGY112" s="3"/>
      <c r="QGZ112" s="3"/>
      <c r="QHA112" s="3"/>
      <c r="QHB112" s="3"/>
      <c r="QHC112" s="3"/>
      <c r="QHD112" s="3"/>
      <c r="QHE112" s="3"/>
      <c r="QHF112" s="3"/>
      <c r="QHG112" s="3"/>
      <c r="QHH112" s="3"/>
      <c r="QHI112" s="3"/>
      <c r="QHJ112" s="3"/>
      <c r="QHK112" s="3"/>
      <c r="QHL112" s="3"/>
      <c r="QHM112" s="3"/>
      <c r="QHN112" s="3"/>
      <c r="QHO112" s="3"/>
      <c r="QHP112" s="3"/>
      <c r="QHQ112" s="3"/>
      <c r="QHR112" s="3"/>
      <c r="QHS112" s="3"/>
      <c r="QHT112" s="3"/>
      <c r="QHU112" s="3"/>
      <c r="QHV112" s="3"/>
      <c r="QHW112" s="3"/>
      <c r="QHX112" s="3"/>
      <c r="QHY112" s="3"/>
      <c r="QHZ112" s="3"/>
      <c r="QIA112" s="3"/>
      <c r="QIB112" s="3"/>
      <c r="QIC112" s="3"/>
      <c r="QID112" s="3"/>
      <c r="QIE112" s="3"/>
      <c r="QIF112" s="3"/>
      <c r="QIG112" s="3"/>
      <c r="QIH112" s="3"/>
      <c r="QII112" s="3"/>
      <c r="QIJ112" s="3"/>
      <c r="QIK112" s="3"/>
      <c r="QIL112" s="3"/>
      <c r="QIM112" s="3"/>
      <c r="QIN112" s="3"/>
      <c r="QIO112" s="3"/>
      <c r="QIP112" s="3"/>
      <c r="QIQ112" s="3"/>
      <c r="QIR112" s="3"/>
      <c r="QIS112" s="3"/>
      <c r="QIT112" s="3"/>
      <c r="QIU112" s="3"/>
      <c r="QIV112" s="3"/>
      <c r="QIW112" s="3"/>
      <c r="QIX112" s="3"/>
      <c r="QIY112" s="3"/>
      <c r="QIZ112" s="3"/>
      <c r="QJA112" s="3"/>
      <c r="QJB112" s="3"/>
      <c r="QJC112" s="3"/>
      <c r="QJD112" s="3"/>
      <c r="QJE112" s="3"/>
      <c r="QJF112" s="3"/>
      <c r="QJG112" s="3"/>
      <c r="QJH112" s="3"/>
      <c r="QJI112" s="3"/>
      <c r="QJJ112" s="3"/>
      <c r="QJK112" s="3"/>
      <c r="QJL112" s="3"/>
      <c r="QJM112" s="3"/>
      <c r="QJN112" s="3"/>
      <c r="QJO112" s="3"/>
      <c r="QJP112" s="3"/>
      <c r="QJQ112" s="3"/>
      <c r="QJR112" s="3"/>
      <c r="QJS112" s="3"/>
      <c r="QJT112" s="3"/>
      <c r="QJU112" s="3"/>
      <c r="QJV112" s="3"/>
      <c r="QJW112" s="3"/>
      <c r="QJX112" s="3"/>
      <c r="QJY112" s="3"/>
      <c r="QJZ112" s="3"/>
      <c r="QKA112" s="3"/>
      <c r="QKB112" s="3"/>
      <c r="QKC112" s="3"/>
      <c r="QKD112" s="3"/>
      <c r="QKE112" s="3"/>
      <c r="QKF112" s="3"/>
      <c r="QKG112" s="3"/>
      <c r="QKH112" s="3"/>
      <c r="QKI112" s="3"/>
      <c r="QKJ112" s="3"/>
      <c r="QKK112" s="3"/>
      <c r="QKL112" s="3"/>
      <c r="QKM112" s="3"/>
      <c r="QKN112" s="3"/>
      <c r="QKO112" s="3"/>
      <c r="QKP112" s="3"/>
      <c r="QKQ112" s="3"/>
      <c r="QKR112" s="3"/>
      <c r="QKS112" s="3"/>
      <c r="QKT112" s="3"/>
      <c r="QKU112" s="3"/>
      <c r="QKV112" s="3"/>
      <c r="QKW112" s="3"/>
      <c r="QKX112" s="3"/>
      <c r="QKY112" s="3"/>
      <c r="QKZ112" s="3"/>
      <c r="QLA112" s="3"/>
      <c r="QLB112" s="3"/>
      <c r="QLC112" s="3"/>
      <c r="QLD112" s="3"/>
      <c r="QLE112" s="3"/>
      <c r="QLF112" s="3"/>
      <c r="QLG112" s="3"/>
      <c r="QLH112" s="3"/>
      <c r="QLI112" s="3"/>
      <c r="QLJ112" s="3"/>
      <c r="QLK112" s="3"/>
      <c r="QLL112" s="3"/>
      <c r="QLM112" s="3"/>
      <c r="QLN112" s="3"/>
      <c r="QLO112" s="3"/>
      <c r="QLP112" s="3"/>
      <c r="QLQ112" s="3"/>
      <c r="QLR112" s="3"/>
      <c r="QLS112" s="3"/>
      <c r="QLT112" s="3"/>
      <c r="QLU112" s="3"/>
      <c r="QLV112" s="3"/>
      <c r="QLW112" s="3"/>
      <c r="QLX112" s="3"/>
      <c r="QLY112" s="3"/>
      <c r="QLZ112" s="3"/>
      <c r="QMA112" s="3"/>
      <c r="QMB112" s="3"/>
      <c r="QMC112" s="3"/>
      <c r="QMD112" s="3"/>
      <c r="QME112" s="3"/>
      <c r="QMF112" s="3"/>
      <c r="QMG112" s="3"/>
      <c r="QMH112" s="3"/>
      <c r="QMI112" s="3"/>
      <c r="QMJ112" s="3"/>
      <c r="QMK112" s="3"/>
      <c r="QML112" s="3"/>
      <c r="QMM112" s="3"/>
      <c r="QMN112" s="3"/>
      <c r="QMO112" s="3"/>
      <c r="QMP112" s="3"/>
      <c r="QMQ112" s="3"/>
      <c r="QMR112" s="3"/>
      <c r="QMS112" s="3"/>
      <c r="QMT112" s="3"/>
      <c r="QMU112" s="3"/>
      <c r="QMV112" s="3"/>
      <c r="QMW112" s="3"/>
      <c r="QMX112" s="3"/>
      <c r="QMY112" s="3"/>
      <c r="QMZ112" s="3"/>
      <c r="QNA112" s="3"/>
      <c r="QNB112" s="3"/>
      <c r="QNC112" s="3"/>
      <c r="QND112" s="3"/>
      <c r="QNE112" s="3"/>
      <c r="QNF112" s="3"/>
      <c r="QNG112" s="3"/>
      <c r="QNH112" s="3"/>
      <c r="QNI112" s="3"/>
      <c r="QNJ112" s="3"/>
      <c r="QNK112" s="3"/>
      <c r="QNL112" s="3"/>
      <c r="QNM112" s="3"/>
      <c r="QNN112" s="3"/>
      <c r="QNO112" s="3"/>
      <c r="QNP112" s="3"/>
      <c r="QNQ112" s="3"/>
      <c r="QNR112" s="3"/>
      <c r="QNS112" s="3"/>
      <c r="QNT112" s="3"/>
      <c r="QNU112" s="3"/>
      <c r="QNV112" s="3"/>
      <c r="QNW112" s="3"/>
      <c r="QNX112" s="3"/>
      <c r="QNY112" s="3"/>
      <c r="QNZ112" s="3"/>
      <c r="QOA112" s="3"/>
      <c r="QOB112" s="3"/>
      <c r="QOC112" s="3"/>
      <c r="QOD112" s="3"/>
      <c r="QOE112" s="3"/>
      <c r="QOF112" s="3"/>
      <c r="QOG112" s="3"/>
      <c r="QOH112" s="3"/>
      <c r="QOI112" s="3"/>
      <c r="QOJ112" s="3"/>
      <c r="QOK112" s="3"/>
      <c r="QOL112" s="3"/>
      <c r="QOM112" s="3"/>
      <c r="QON112" s="3"/>
      <c r="QOO112" s="3"/>
      <c r="QOP112" s="3"/>
      <c r="QOQ112" s="3"/>
      <c r="QOR112" s="3"/>
      <c r="QOS112" s="3"/>
      <c r="QOT112" s="3"/>
      <c r="QOU112" s="3"/>
      <c r="QOV112" s="3"/>
      <c r="QOW112" s="3"/>
      <c r="QOX112" s="3"/>
      <c r="QOY112" s="3"/>
      <c r="QOZ112" s="3"/>
      <c r="QPA112" s="3"/>
      <c r="QPB112" s="3"/>
      <c r="QPC112" s="3"/>
      <c r="QPD112" s="3"/>
      <c r="QPE112" s="3"/>
      <c r="QPF112" s="3"/>
      <c r="QPG112" s="3"/>
      <c r="QPH112" s="3"/>
      <c r="QPI112" s="3"/>
      <c r="QPJ112" s="3"/>
      <c r="QPK112" s="3"/>
      <c r="QPL112" s="3"/>
      <c r="QPM112" s="3"/>
      <c r="QPN112" s="3"/>
      <c r="QPO112" s="3"/>
      <c r="QPP112" s="3"/>
      <c r="QPQ112" s="3"/>
      <c r="QPR112" s="3"/>
      <c r="QPS112" s="3"/>
      <c r="QPT112" s="3"/>
      <c r="QPU112" s="3"/>
      <c r="QPV112" s="3"/>
      <c r="QPW112" s="3"/>
      <c r="QPX112" s="3"/>
      <c r="QPY112" s="3"/>
      <c r="QPZ112" s="3"/>
      <c r="QQA112" s="3"/>
      <c r="QQB112" s="3"/>
      <c r="QQC112" s="3"/>
      <c r="QQD112" s="3"/>
      <c r="QQE112" s="3"/>
      <c r="QQF112" s="3"/>
      <c r="QQG112" s="3"/>
      <c r="QQH112" s="3"/>
      <c r="QQI112" s="3"/>
      <c r="QQJ112" s="3"/>
      <c r="QQK112" s="3"/>
      <c r="QQL112" s="3"/>
      <c r="QQM112" s="3"/>
      <c r="QQN112" s="3"/>
      <c r="QQO112" s="3"/>
      <c r="QQP112" s="3"/>
      <c r="QQQ112" s="3"/>
      <c r="QQR112" s="3"/>
      <c r="QQS112" s="3"/>
      <c r="QQT112" s="3"/>
      <c r="QQU112" s="3"/>
      <c r="QQV112" s="3"/>
      <c r="QQW112" s="3"/>
      <c r="QQX112" s="3"/>
      <c r="QQY112" s="3"/>
      <c r="QQZ112" s="3"/>
      <c r="QRA112" s="3"/>
      <c r="QRB112" s="3"/>
      <c r="QRC112" s="3"/>
      <c r="QRD112" s="3"/>
      <c r="QRE112" s="3"/>
      <c r="QRF112" s="3"/>
      <c r="QRG112" s="3"/>
      <c r="QRH112" s="3"/>
      <c r="QRI112" s="3"/>
      <c r="QRJ112" s="3"/>
      <c r="QRK112" s="3"/>
      <c r="QRL112" s="3"/>
      <c r="QRM112" s="3"/>
      <c r="QRN112" s="3"/>
      <c r="QRO112" s="3"/>
      <c r="QRP112" s="3"/>
      <c r="QRQ112" s="3"/>
      <c r="QRR112" s="3"/>
      <c r="QRS112" s="3"/>
      <c r="QRT112" s="3"/>
      <c r="QRU112" s="3"/>
      <c r="QRV112" s="3"/>
      <c r="QRW112" s="3"/>
      <c r="QRX112" s="3"/>
      <c r="QRY112" s="3"/>
      <c r="QRZ112" s="3"/>
      <c r="QSA112" s="3"/>
      <c r="QSB112" s="3"/>
      <c r="QSC112" s="3"/>
      <c r="QSD112" s="3"/>
      <c r="QSE112" s="3"/>
      <c r="QSF112" s="3"/>
      <c r="QSG112" s="3"/>
      <c r="QSH112" s="3"/>
      <c r="QSI112" s="3"/>
      <c r="QSJ112" s="3"/>
      <c r="QSK112" s="3"/>
      <c r="QSL112" s="3"/>
      <c r="QSM112" s="3"/>
      <c r="QSN112" s="3"/>
      <c r="QSO112" s="3"/>
      <c r="QSP112" s="3"/>
      <c r="QSQ112" s="3"/>
      <c r="QSR112" s="3"/>
      <c r="QSS112" s="3"/>
      <c r="QST112" s="3"/>
      <c r="QSU112" s="3"/>
      <c r="QSV112" s="3"/>
      <c r="QSW112" s="3"/>
      <c r="QSX112" s="3"/>
      <c r="QSY112" s="3"/>
      <c r="QSZ112" s="3"/>
      <c r="QTA112" s="3"/>
      <c r="QTB112" s="3"/>
      <c r="QTC112" s="3"/>
      <c r="QTD112" s="3"/>
      <c r="QTE112" s="3"/>
      <c r="QTF112" s="3"/>
      <c r="QTG112" s="3"/>
      <c r="QTH112" s="3"/>
      <c r="QTI112" s="3"/>
      <c r="QTJ112" s="3"/>
      <c r="QTK112" s="3"/>
      <c r="QTL112" s="3"/>
      <c r="QTM112" s="3"/>
      <c r="QTN112" s="3"/>
      <c r="QTO112" s="3"/>
      <c r="QTP112" s="3"/>
      <c r="QTQ112" s="3"/>
      <c r="QTR112" s="3"/>
      <c r="QTS112" s="3"/>
      <c r="QTT112" s="3"/>
      <c r="QTU112" s="3"/>
      <c r="QTV112" s="3"/>
      <c r="QTW112" s="3"/>
      <c r="QTX112" s="3"/>
      <c r="QTY112" s="3"/>
      <c r="QTZ112" s="3"/>
      <c r="QUA112" s="3"/>
      <c r="QUB112" s="3"/>
      <c r="QUC112" s="3"/>
      <c r="QUD112" s="3"/>
      <c r="QUE112" s="3"/>
      <c r="QUF112" s="3"/>
      <c r="QUG112" s="3"/>
      <c r="QUH112" s="3"/>
      <c r="QUI112" s="3"/>
      <c r="QUJ112" s="3"/>
      <c r="QUK112" s="3"/>
      <c r="QUL112" s="3"/>
      <c r="QUM112" s="3"/>
      <c r="QUN112" s="3"/>
      <c r="QUO112" s="3"/>
      <c r="QUP112" s="3"/>
      <c r="QUQ112" s="3"/>
      <c r="QUR112" s="3"/>
      <c r="QUS112" s="3"/>
      <c r="QUT112" s="3"/>
      <c r="QUU112" s="3"/>
      <c r="QUV112" s="3"/>
      <c r="QUW112" s="3"/>
      <c r="QUX112" s="3"/>
      <c r="QUY112" s="3"/>
      <c r="QUZ112" s="3"/>
      <c r="QVA112" s="3"/>
      <c r="QVB112" s="3"/>
      <c r="QVC112" s="3"/>
      <c r="QVD112" s="3"/>
      <c r="QVE112" s="3"/>
      <c r="QVF112" s="3"/>
      <c r="QVG112" s="3"/>
      <c r="QVH112" s="3"/>
      <c r="QVI112" s="3"/>
      <c r="QVJ112" s="3"/>
      <c r="QVK112" s="3"/>
      <c r="QVL112" s="3"/>
      <c r="QVM112" s="3"/>
      <c r="QVN112" s="3"/>
      <c r="QVO112" s="3"/>
      <c r="QVP112" s="3"/>
      <c r="QVQ112" s="3"/>
      <c r="QVR112" s="3"/>
      <c r="QVS112" s="3"/>
      <c r="QVT112" s="3"/>
      <c r="QVU112" s="3"/>
      <c r="QVV112" s="3"/>
      <c r="QVW112" s="3"/>
      <c r="QVX112" s="3"/>
      <c r="QVY112" s="3"/>
      <c r="QVZ112" s="3"/>
      <c r="QWA112" s="3"/>
      <c r="QWB112" s="3"/>
      <c r="QWC112" s="3"/>
      <c r="QWD112" s="3"/>
      <c r="QWE112" s="3"/>
      <c r="QWF112" s="3"/>
      <c r="QWG112" s="3"/>
      <c r="QWH112" s="3"/>
      <c r="QWI112" s="3"/>
      <c r="QWJ112" s="3"/>
      <c r="QWK112" s="3"/>
      <c r="QWL112" s="3"/>
      <c r="QWM112" s="3"/>
      <c r="QWN112" s="3"/>
      <c r="QWO112" s="3"/>
      <c r="QWP112" s="3"/>
      <c r="QWQ112" s="3"/>
      <c r="QWR112" s="3"/>
      <c r="QWS112" s="3"/>
      <c r="QWT112" s="3"/>
      <c r="QWU112" s="3"/>
      <c r="QWV112" s="3"/>
      <c r="QWW112" s="3"/>
      <c r="QWX112" s="3"/>
      <c r="QWY112" s="3"/>
      <c r="QWZ112" s="3"/>
      <c r="QXA112" s="3"/>
      <c r="QXB112" s="3"/>
      <c r="QXC112" s="3"/>
      <c r="QXD112" s="3"/>
      <c r="QXE112" s="3"/>
      <c r="QXF112" s="3"/>
      <c r="QXG112" s="3"/>
      <c r="QXH112" s="3"/>
      <c r="QXI112" s="3"/>
      <c r="QXJ112" s="3"/>
      <c r="QXK112" s="3"/>
      <c r="QXL112" s="3"/>
      <c r="QXM112" s="3"/>
      <c r="QXN112" s="3"/>
      <c r="QXO112" s="3"/>
      <c r="QXP112" s="3"/>
      <c r="QXQ112" s="3"/>
      <c r="QXR112" s="3"/>
      <c r="QXS112" s="3"/>
      <c r="QXT112" s="3"/>
      <c r="QXU112" s="3"/>
      <c r="QXV112" s="3"/>
      <c r="QXW112" s="3"/>
      <c r="QXX112" s="3"/>
      <c r="QXY112" s="3"/>
      <c r="QXZ112" s="3"/>
      <c r="QYA112" s="3"/>
      <c r="QYB112" s="3"/>
      <c r="QYC112" s="3"/>
      <c r="QYD112" s="3"/>
      <c r="QYE112" s="3"/>
      <c r="QYF112" s="3"/>
      <c r="QYG112" s="3"/>
      <c r="QYH112" s="3"/>
      <c r="QYI112" s="3"/>
      <c r="QYJ112" s="3"/>
      <c r="QYK112" s="3"/>
      <c r="QYL112" s="3"/>
      <c r="QYM112" s="3"/>
      <c r="QYN112" s="3"/>
      <c r="QYO112" s="3"/>
      <c r="QYP112" s="3"/>
      <c r="QYQ112" s="3"/>
      <c r="QYR112" s="3"/>
      <c r="QYS112" s="3"/>
      <c r="QYT112" s="3"/>
      <c r="QYU112" s="3"/>
      <c r="QYV112" s="3"/>
      <c r="QYW112" s="3"/>
      <c r="QYX112" s="3"/>
      <c r="QYY112" s="3"/>
      <c r="QYZ112" s="3"/>
      <c r="QZA112" s="3"/>
      <c r="QZB112" s="3"/>
      <c r="QZC112" s="3"/>
      <c r="QZD112" s="3"/>
      <c r="QZE112" s="3"/>
      <c r="QZF112" s="3"/>
      <c r="QZG112" s="3"/>
      <c r="QZH112" s="3"/>
      <c r="QZI112" s="3"/>
      <c r="QZJ112" s="3"/>
      <c r="QZK112" s="3"/>
      <c r="QZL112" s="3"/>
      <c r="QZM112" s="3"/>
      <c r="QZN112" s="3"/>
      <c r="QZO112" s="3"/>
      <c r="QZP112" s="3"/>
      <c r="QZQ112" s="3"/>
      <c r="QZR112" s="3"/>
      <c r="QZS112" s="3"/>
      <c r="QZT112" s="3"/>
      <c r="QZU112" s="3"/>
      <c r="QZV112" s="3"/>
      <c r="QZW112" s="3"/>
      <c r="QZX112" s="3"/>
      <c r="QZY112" s="3"/>
      <c r="QZZ112" s="3"/>
      <c r="RAA112" s="3"/>
      <c r="RAB112" s="3"/>
      <c r="RAC112" s="3"/>
      <c r="RAD112" s="3"/>
      <c r="RAE112" s="3"/>
      <c r="RAF112" s="3"/>
      <c r="RAG112" s="3"/>
      <c r="RAH112" s="3"/>
      <c r="RAI112" s="3"/>
      <c r="RAJ112" s="3"/>
      <c r="RAK112" s="3"/>
      <c r="RAL112" s="3"/>
      <c r="RAM112" s="3"/>
      <c r="RAN112" s="3"/>
      <c r="RAO112" s="3"/>
      <c r="RAP112" s="3"/>
      <c r="RAQ112" s="3"/>
      <c r="RAR112" s="3"/>
      <c r="RAS112" s="3"/>
      <c r="RAT112" s="3"/>
      <c r="RAU112" s="3"/>
      <c r="RAV112" s="3"/>
      <c r="RAW112" s="3"/>
      <c r="RAX112" s="3"/>
      <c r="RAY112" s="3"/>
      <c r="RAZ112" s="3"/>
      <c r="RBA112" s="3"/>
      <c r="RBB112" s="3"/>
      <c r="RBC112" s="3"/>
      <c r="RBD112" s="3"/>
      <c r="RBE112" s="3"/>
      <c r="RBF112" s="3"/>
      <c r="RBG112" s="3"/>
      <c r="RBH112" s="3"/>
      <c r="RBI112" s="3"/>
      <c r="RBJ112" s="3"/>
      <c r="RBK112" s="3"/>
      <c r="RBL112" s="3"/>
      <c r="RBM112" s="3"/>
      <c r="RBN112" s="3"/>
      <c r="RBO112" s="3"/>
      <c r="RBP112" s="3"/>
      <c r="RBQ112" s="3"/>
      <c r="RBR112" s="3"/>
      <c r="RBS112" s="3"/>
      <c r="RBT112" s="3"/>
      <c r="RBU112" s="3"/>
      <c r="RBV112" s="3"/>
      <c r="RBW112" s="3"/>
      <c r="RBX112" s="3"/>
      <c r="RBY112" s="3"/>
      <c r="RBZ112" s="3"/>
      <c r="RCA112" s="3"/>
      <c r="RCB112" s="3"/>
      <c r="RCC112" s="3"/>
      <c r="RCD112" s="3"/>
      <c r="RCE112" s="3"/>
      <c r="RCF112" s="3"/>
      <c r="RCG112" s="3"/>
      <c r="RCH112" s="3"/>
      <c r="RCI112" s="3"/>
      <c r="RCJ112" s="3"/>
      <c r="RCK112" s="3"/>
      <c r="RCL112" s="3"/>
      <c r="RCM112" s="3"/>
      <c r="RCN112" s="3"/>
      <c r="RCO112" s="3"/>
      <c r="RCP112" s="3"/>
      <c r="RCQ112" s="3"/>
      <c r="RCR112" s="3"/>
      <c r="RCS112" s="3"/>
      <c r="RCT112" s="3"/>
      <c r="RCU112" s="3"/>
      <c r="RCV112" s="3"/>
      <c r="RCW112" s="3"/>
      <c r="RCX112" s="3"/>
      <c r="RCY112" s="3"/>
      <c r="RCZ112" s="3"/>
      <c r="RDA112" s="3"/>
      <c r="RDB112" s="3"/>
      <c r="RDC112" s="3"/>
      <c r="RDD112" s="3"/>
      <c r="RDE112" s="3"/>
      <c r="RDF112" s="3"/>
      <c r="RDG112" s="3"/>
      <c r="RDH112" s="3"/>
      <c r="RDI112" s="3"/>
      <c r="RDJ112" s="3"/>
      <c r="RDK112" s="3"/>
      <c r="RDL112" s="3"/>
      <c r="RDM112" s="3"/>
      <c r="RDN112" s="3"/>
      <c r="RDO112" s="3"/>
      <c r="RDP112" s="3"/>
      <c r="RDQ112" s="3"/>
      <c r="RDR112" s="3"/>
      <c r="RDS112" s="3"/>
      <c r="RDT112" s="3"/>
      <c r="RDU112" s="3"/>
      <c r="RDV112" s="3"/>
      <c r="RDW112" s="3"/>
      <c r="RDX112" s="3"/>
      <c r="RDY112" s="3"/>
      <c r="RDZ112" s="3"/>
      <c r="REA112" s="3"/>
      <c r="REB112" s="3"/>
      <c r="REC112" s="3"/>
      <c r="RED112" s="3"/>
      <c r="REE112" s="3"/>
      <c r="REF112" s="3"/>
      <c r="REG112" s="3"/>
      <c r="REH112" s="3"/>
      <c r="REI112" s="3"/>
      <c r="REJ112" s="3"/>
      <c r="REK112" s="3"/>
      <c r="REL112" s="3"/>
      <c r="REM112" s="3"/>
      <c r="REN112" s="3"/>
      <c r="REO112" s="3"/>
      <c r="REP112" s="3"/>
      <c r="REQ112" s="3"/>
      <c r="RER112" s="3"/>
      <c r="RES112" s="3"/>
      <c r="RET112" s="3"/>
      <c r="REU112" s="3"/>
      <c r="REV112" s="3"/>
      <c r="REW112" s="3"/>
      <c r="REX112" s="3"/>
      <c r="REY112" s="3"/>
      <c r="REZ112" s="3"/>
      <c r="RFA112" s="3"/>
      <c r="RFB112" s="3"/>
      <c r="RFC112" s="3"/>
      <c r="RFD112" s="3"/>
      <c r="RFE112" s="3"/>
      <c r="RFF112" s="3"/>
      <c r="RFG112" s="3"/>
      <c r="RFH112" s="3"/>
      <c r="RFI112" s="3"/>
      <c r="RFJ112" s="3"/>
      <c r="RFK112" s="3"/>
      <c r="RFL112" s="3"/>
      <c r="RFM112" s="3"/>
      <c r="RFN112" s="3"/>
      <c r="RFO112" s="3"/>
      <c r="RFP112" s="3"/>
      <c r="RFQ112" s="3"/>
      <c r="RFR112" s="3"/>
      <c r="RFS112" s="3"/>
      <c r="RFT112" s="3"/>
      <c r="RFU112" s="3"/>
      <c r="RFV112" s="3"/>
      <c r="RFW112" s="3"/>
      <c r="RFX112" s="3"/>
      <c r="RFY112" s="3"/>
      <c r="RFZ112" s="3"/>
      <c r="RGA112" s="3"/>
      <c r="RGB112" s="3"/>
      <c r="RGC112" s="3"/>
      <c r="RGD112" s="3"/>
      <c r="RGE112" s="3"/>
      <c r="RGF112" s="3"/>
      <c r="RGG112" s="3"/>
      <c r="RGH112" s="3"/>
      <c r="RGI112" s="3"/>
      <c r="RGJ112" s="3"/>
      <c r="RGK112" s="3"/>
      <c r="RGL112" s="3"/>
      <c r="RGM112" s="3"/>
      <c r="RGN112" s="3"/>
      <c r="RGO112" s="3"/>
      <c r="RGP112" s="3"/>
      <c r="RGQ112" s="3"/>
      <c r="RGR112" s="3"/>
      <c r="RGS112" s="3"/>
      <c r="RGT112" s="3"/>
      <c r="RGU112" s="3"/>
      <c r="RGV112" s="3"/>
      <c r="RGW112" s="3"/>
      <c r="RGX112" s="3"/>
      <c r="RGY112" s="3"/>
      <c r="RGZ112" s="3"/>
      <c r="RHA112" s="3"/>
      <c r="RHB112" s="3"/>
      <c r="RHC112" s="3"/>
      <c r="RHD112" s="3"/>
      <c r="RHE112" s="3"/>
      <c r="RHF112" s="3"/>
      <c r="RHG112" s="3"/>
      <c r="RHH112" s="3"/>
      <c r="RHI112" s="3"/>
      <c r="RHJ112" s="3"/>
      <c r="RHK112" s="3"/>
      <c r="RHL112" s="3"/>
      <c r="RHM112" s="3"/>
      <c r="RHN112" s="3"/>
      <c r="RHO112" s="3"/>
      <c r="RHP112" s="3"/>
      <c r="RHQ112" s="3"/>
      <c r="RHR112" s="3"/>
      <c r="RHS112" s="3"/>
      <c r="RHT112" s="3"/>
      <c r="RHU112" s="3"/>
      <c r="RHV112" s="3"/>
      <c r="RHW112" s="3"/>
      <c r="RHX112" s="3"/>
      <c r="RHY112" s="3"/>
      <c r="RHZ112" s="3"/>
      <c r="RIA112" s="3"/>
      <c r="RIB112" s="3"/>
      <c r="RIC112" s="3"/>
      <c r="RID112" s="3"/>
      <c r="RIE112" s="3"/>
      <c r="RIF112" s="3"/>
      <c r="RIG112" s="3"/>
      <c r="RIH112" s="3"/>
      <c r="RII112" s="3"/>
      <c r="RIJ112" s="3"/>
      <c r="RIK112" s="3"/>
      <c r="RIL112" s="3"/>
      <c r="RIM112" s="3"/>
      <c r="RIN112" s="3"/>
      <c r="RIO112" s="3"/>
      <c r="RIP112" s="3"/>
      <c r="RIQ112" s="3"/>
      <c r="RIR112" s="3"/>
      <c r="RIS112" s="3"/>
      <c r="RIT112" s="3"/>
      <c r="RIU112" s="3"/>
      <c r="RIV112" s="3"/>
      <c r="RIW112" s="3"/>
      <c r="RIX112" s="3"/>
      <c r="RIY112" s="3"/>
      <c r="RIZ112" s="3"/>
      <c r="RJA112" s="3"/>
      <c r="RJB112" s="3"/>
      <c r="RJC112" s="3"/>
      <c r="RJD112" s="3"/>
      <c r="RJE112" s="3"/>
      <c r="RJF112" s="3"/>
      <c r="RJG112" s="3"/>
      <c r="RJH112" s="3"/>
      <c r="RJI112" s="3"/>
      <c r="RJJ112" s="3"/>
      <c r="RJK112" s="3"/>
      <c r="RJL112" s="3"/>
      <c r="RJM112" s="3"/>
      <c r="RJN112" s="3"/>
      <c r="RJO112" s="3"/>
      <c r="RJP112" s="3"/>
      <c r="RJQ112" s="3"/>
      <c r="RJR112" s="3"/>
      <c r="RJS112" s="3"/>
      <c r="RJT112" s="3"/>
      <c r="RJU112" s="3"/>
      <c r="RJV112" s="3"/>
      <c r="RJW112" s="3"/>
      <c r="RJX112" s="3"/>
      <c r="RJY112" s="3"/>
      <c r="RJZ112" s="3"/>
      <c r="RKA112" s="3"/>
      <c r="RKB112" s="3"/>
      <c r="RKC112" s="3"/>
      <c r="RKD112" s="3"/>
      <c r="RKE112" s="3"/>
      <c r="RKF112" s="3"/>
      <c r="RKG112" s="3"/>
      <c r="RKH112" s="3"/>
      <c r="RKI112" s="3"/>
      <c r="RKJ112" s="3"/>
      <c r="RKK112" s="3"/>
      <c r="RKL112" s="3"/>
      <c r="RKM112" s="3"/>
      <c r="RKN112" s="3"/>
      <c r="RKO112" s="3"/>
      <c r="RKP112" s="3"/>
      <c r="RKQ112" s="3"/>
      <c r="RKR112" s="3"/>
      <c r="RKS112" s="3"/>
      <c r="RKT112" s="3"/>
      <c r="RKU112" s="3"/>
      <c r="RKV112" s="3"/>
      <c r="RKW112" s="3"/>
      <c r="RKX112" s="3"/>
      <c r="RKY112" s="3"/>
      <c r="RKZ112" s="3"/>
      <c r="RLA112" s="3"/>
      <c r="RLB112" s="3"/>
      <c r="RLC112" s="3"/>
      <c r="RLD112" s="3"/>
      <c r="RLE112" s="3"/>
      <c r="RLF112" s="3"/>
      <c r="RLG112" s="3"/>
      <c r="RLH112" s="3"/>
      <c r="RLI112" s="3"/>
      <c r="RLJ112" s="3"/>
      <c r="RLK112" s="3"/>
      <c r="RLL112" s="3"/>
      <c r="RLM112" s="3"/>
      <c r="RLN112" s="3"/>
      <c r="RLO112" s="3"/>
      <c r="RLP112" s="3"/>
      <c r="RLQ112" s="3"/>
      <c r="RLR112" s="3"/>
      <c r="RLS112" s="3"/>
      <c r="RLT112" s="3"/>
      <c r="RLU112" s="3"/>
      <c r="RLV112" s="3"/>
      <c r="RLW112" s="3"/>
      <c r="RLX112" s="3"/>
      <c r="RLY112" s="3"/>
      <c r="RLZ112" s="3"/>
      <c r="RMA112" s="3"/>
      <c r="RMB112" s="3"/>
      <c r="RMC112" s="3"/>
      <c r="RMD112" s="3"/>
      <c r="RME112" s="3"/>
      <c r="RMF112" s="3"/>
      <c r="RMG112" s="3"/>
      <c r="RMH112" s="3"/>
      <c r="RMI112" s="3"/>
      <c r="RMJ112" s="3"/>
      <c r="RMK112" s="3"/>
      <c r="RML112" s="3"/>
      <c r="RMM112" s="3"/>
      <c r="RMN112" s="3"/>
      <c r="RMO112" s="3"/>
      <c r="RMP112" s="3"/>
      <c r="RMQ112" s="3"/>
      <c r="RMR112" s="3"/>
      <c r="RMS112" s="3"/>
      <c r="RMT112" s="3"/>
      <c r="RMU112" s="3"/>
      <c r="RMV112" s="3"/>
      <c r="RMW112" s="3"/>
      <c r="RMX112" s="3"/>
      <c r="RMY112" s="3"/>
      <c r="RMZ112" s="3"/>
      <c r="RNA112" s="3"/>
      <c r="RNB112" s="3"/>
      <c r="RNC112" s="3"/>
      <c r="RND112" s="3"/>
      <c r="RNE112" s="3"/>
      <c r="RNF112" s="3"/>
      <c r="RNG112" s="3"/>
      <c r="RNH112" s="3"/>
      <c r="RNI112" s="3"/>
      <c r="RNJ112" s="3"/>
      <c r="RNK112" s="3"/>
      <c r="RNL112" s="3"/>
      <c r="RNM112" s="3"/>
      <c r="RNN112" s="3"/>
      <c r="RNO112" s="3"/>
      <c r="RNP112" s="3"/>
      <c r="RNQ112" s="3"/>
      <c r="RNR112" s="3"/>
      <c r="RNS112" s="3"/>
      <c r="RNT112" s="3"/>
      <c r="RNU112" s="3"/>
      <c r="RNV112" s="3"/>
      <c r="RNW112" s="3"/>
      <c r="RNX112" s="3"/>
      <c r="RNY112" s="3"/>
      <c r="RNZ112" s="3"/>
      <c r="ROA112" s="3"/>
      <c r="ROB112" s="3"/>
      <c r="ROC112" s="3"/>
      <c r="ROD112" s="3"/>
      <c r="ROE112" s="3"/>
      <c r="ROF112" s="3"/>
      <c r="ROG112" s="3"/>
      <c r="ROH112" s="3"/>
      <c r="ROI112" s="3"/>
      <c r="ROJ112" s="3"/>
      <c r="ROK112" s="3"/>
      <c r="ROL112" s="3"/>
      <c r="ROM112" s="3"/>
      <c r="RON112" s="3"/>
      <c r="ROO112" s="3"/>
      <c r="ROP112" s="3"/>
      <c r="ROQ112" s="3"/>
      <c r="ROR112" s="3"/>
      <c r="ROS112" s="3"/>
      <c r="ROT112" s="3"/>
      <c r="ROU112" s="3"/>
      <c r="ROV112" s="3"/>
      <c r="ROW112" s="3"/>
      <c r="ROX112" s="3"/>
      <c r="ROY112" s="3"/>
      <c r="ROZ112" s="3"/>
      <c r="RPA112" s="3"/>
      <c r="RPB112" s="3"/>
      <c r="RPC112" s="3"/>
      <c r="RPD112" s="3"/>
      <c r="RPE112" s="3"/>
      <c r="RPF112" s="3"/>
      <c r="RPG112" s="3"/>
      <c r="RPH112" s="3"/>
      <c r="RPI112" s="3"/>
      <c r="RPJ112" s="3"/>
      <c r="RPK112" s="3"/>
      <c r="RPL112" s="3"/>
      <c r="RPM112" s="3"/>
      <c r="RPN112" s="3"/>
      <c r="RPO112" s="3"/>
      <c r="RPP112" s="3"/>
      <c r="RPQ112" s="3"/>
      <c r="RPR112" s="3"/>
      <c r="RPS112" s="3"/>
      <c r="RPT112" s="3"/>
      <c r="RPU112" s="3"/>
      <c r="RPV112" s="3"/>
      <c r="RPW112" s="3"/>
      <c r="RPX112" s="3"/>
      <c r="RPY112" s="3"/>
      <c r="RPZ112" s="3"/>
      <c r="RQA112" s="3"/>
      <c r="RQB112" s="3"/>
      <c r="RQC112" s="3"/>
      <c r="RQD112" s="3"/>
      <c r="RQE112" s="3"/>
      <c r="RQF112" s="3"/>
      <c r="RQG112" s="3"/>
      <c r="RQH112" s="3"/>
      <c r="RQI112" s="3"/>
      <c r="RQJ112" s="3"/>
      <c r="RQK112" s="3"/>
      <c r="RQL112" s="3"/>
      <c r="RQM112" s="3"/>
      <c r="RQN112" s="3"/>
      <c r="RQO112" s="3"/>
      <c r="RQP112" s="3"/>
      <c r="RQQ112" s="3"/>
      <c r="RQR112" s="3"/>
      <c r="RQS112" s="3"/>
      <c r="RQT112" s="3"/>
      <c r="RQU112" s="3"/>
      <c r="RQV112" s="3"/>
      <c r="RQW112" s="3"/>
      <c r="RQX112" s="3"/>
      <c r="RQY112" s="3"/>
      <c r="RQZ112" s="3"/>
      <c r="RRA112" s="3"/>
      <c r="RRB112" s="3"/>
      <c r="RRC112" s="3"/>
      <c r="RRD112" s="3"/>
      <c r="RRE112" s="3"/>
      <c r="RRF112" s="3"/>
      <c r="RRG112" s="3"/>
      <c r="RRH112" s="3"/>
      <c r="RRI112" s="3"/>
      <c r="RRJ112" s="3"/>
      <c r="RRK112" s="3"/>
      <c r="RRL112" s="3"/>
      <c r="RRM112" s="3"/>
      <c r="RRN112" s="3"/>
      <c r="RRO112" s="3"/>
      <c r="RRP112" s="3"/>
      <c r="RRQ112" s="3"/>
      <c r="RRR112" s="3"/>
      <c r="RRS112" s="3"/>
      <c r="RRT112" s="3"/>
      <c r="RRU112" s="3"/>
      <c r="RRV112" s="3"/>
      <c r="RRW112" s="3"/>
      <c r="RRX112" s="3"/>
      <c r="RRY112" s="3"/>
      <c r="RRZ112" s="3"/>
      <c r="RSA112" s="3"/>
      <c r="RSB112" s="3"/>
      <c r="RSC112" s="3"/>
      <c r="RSD112" s="3"/>
      <c r="RSE112" s="3"/>
      <c r="RSF112" s="3"/>
      <c r="RSG112" s="3"/>
      <c r="RSH112" s="3"/>
      <c r="RSI112" s="3"/>
      <c r="RSJ112" s="3"/>
      <c r="RSK112" s="3"/>
      <c r="RSL112" s="3"/>
      <c r="RSM112" s="3"/>
      <c r="RSN112" s="3"/>
      <c r="RSO112" s="3"/>
      <c r="RSP112" s="3"/>
      <c r="RSQ112" s="3"/>
      <c r="RSR112" s="3"/>
      <c r="RSS112" s="3"/>
      <c r="RST112" s="3"/>
      <c r="RSU112" s="3"/>
      <c r="RSV112" s="3"/>
      <c r="RSW112" s="3"/>
      <c r="RSX112" s="3"/>
      <c r="RSY112" s="3"/>
      <c r="RSZ112" s="3"/>
      <c r="RTA112" s="3"/>
      <c r="RTB112" s="3"/>
      <c r="RTC112" s="3"/>
      <c r="RTD112" s="3"/>
      <c r="RTE112" s="3"/>
      <c r="RTF112" s="3"/>
      <c r="RTG112" s="3"/>
      <c r="RTH112" s="3"/>
      <c r="RTI112" s="3"/>
      <c r="RTJ112" s="3"/>
      <c r="RTK112" s="3"/>
      <c r="RTL112" s="3"/>
      <c r="RTM112" s="3"/>
      <c r="RTN112" s="3"/>
      <c r="RTO112" s="3"/>
      <c r="RTP112" s="3"/>
      <c r="RTQ112" s="3"/>
      <c r="RTR112" s="3"/>
      <c r="RTS112" s="3"/>
      <c r="RTT112" s="3"/>
      <c r="RTU112" s="3"/>
      <c r="RTV112" s="3"/>
      <c r="RTW112" s="3"/>
      <c r="RTX112" s="3"/>
      <c r="RTY112" s="3"/>
      <c r="RTZ112" s="3"/>
      <c r="RUA112" s="3"/>
      <c r="RUB112" s="3"/>
      <c r="RUC112" s="3"/>
      <c r="RUD112" s="3"/>
      <c r="RUE112" s="3"/>
      <c r="RUF112" s="3"/>
      <c r="RUG112" s="3"/>
      <c r="RUH112" s="3"/>
      <c r="RUI112" s="3"/>
      <c r="RUJ112" s="3"/>
      <c r="RUK112" s="3"/>
      <c r="RUL112" s="3"/>
      <c r="RUM112" s="3"/>
      <c r="RUN112" s="3"/>
      <c r="RUO112" s="3"/>
      <c r="RUP112" s="3"/>
      <c r="RUQ112" s="3"/>
      <c r="RUR112" s="3"/>
      <c r="RUS112" s="3"/>
      <c r="RUT112" s="3"/>
      <c r="RUU112" s="3"/>
      <c r="RUV112" s="3"/>
      <c r="RUW112" s="3"/>
      <c r="RUX112" s="3"/>
      <c r="RUY112" s="3"/>
      <c r="RUZ112" s="3"/>
      <c r="RVA112" s="3"/>
      <c r="RVB112" s="3"/>
      <c r="RVC112" s="3"/>
      <c r="RVD112" s="3"/>
      <c r="RVE112" s="3"/>
      <c r="RVF112" s="3"/>
      <c r="RVG112" s="3"/>
      <c r="RVH112" s="3"/>
      <c r="RVI112" s="3"/>
      <c r="RVJ112" s="3"/>
      <c r="RVK112" s="3"/>
      <c r="RVL112" s="3"/>
      <c r="RVM112" s="3"/>
      <c r="RVN112" s="3"/>
      <c r="RVO112" s="3"/>
      <c r="RVP112" s="3"/>
      <c r="RVQ112" s="3"/>
      <c r="RVR112" s="3"/>
      <c r="RVS112" s="3"/>
      <c r="RVT112" s="3"/>
      <c r="RVU112" s="3"/>
      <c r="RVV112" s="3"/>
      <c r="RVW112" s="3"/>
      <c r="RVX112" s="3"/>
      <c r="RVY112" s="3"/>
      <c r="RVZ112" s="3"/>
      <c r="RWA112" s="3"/>
      <c r="RWB112" s="3"/>
      <c r="RWC112" s="3"/>
      <c r="RWD112" s="3"/>
      <c r="RWE112" s="3"/>
      <c r="RWF112" s="3"/>
      <c r="RWG112" s="3"/>
      <c r="RWH112" s="3"/>
      <c r="RWI112" s="3"/>
      <c r="RWJ112" s="3"/>
      <c r="RWK112" s="3"/>
      <c r="RWL112" s="3"/>
      <c r="RWM112" s="3"/>
      <c r="RWN112" s="3"/>
      <c r="RWO112" s="3"/>
      <c r="RWP112" s="3"/>
      <c r="RWQ112" s="3"/>
      <c r="RWR112" s="3"/>
      <c r="RWS112" s="3"/>
      <c r="RWT112" s="3"/>
      <c r="RWU112" s="3"/>
      <c r="RWV112" s="3"/>
      <c r="RWW112" s="3"/>
      <c r="RWX112" s="3"/>
      <c r="RWY112" s="3"/>
      <c r="RWZ112" s="3"/>
      <c r="RXA112" s="3"/>
      <c r="RXB112" s="3"/>
      <c r="RXC112" s="3"/>
      <c r="RXD112" s="3"/>
      <c r="RXE112" s="3"/>
      <c r="RXF112" s="3"/>
      <c r="RXG112" s="3"/>
      <c r="RXH112" s="3"/>
      <c r="RXI112" s="3"/>
      <c r="RXJ112" s="3"/>
      <c r="RXK112" s="3"/>
      <c r="RXL112" s="3"/>
      <c r="RXM112" s="3"/>
      <c r="RXN112" s="3"/>
      <c r="RXO112" s="3"/>
      <c r="RXP112" s="3"/>
      <c r="RXQ112" s="3"/>
      <c r="RXR112" s="3"/>
      <c r="RXS112" s="3"/>
      <c r="RXT112" s="3"/>
      <c r="RXU112" s="3"/>
      <c r="RXV112" s="3"/>
      <c r="RXW112" s="3"/>
      <c r="RXX112" s="3"/>
      <c r="RXY112" s="3"/>
      <c r="RXZ112" s="3"/>
      <c r="RYA112" s="3"/>
      <c r="RYB112" s="3"/>
      <c r="RYC112" s="3"/>
      <c r="RYD112" s="3"/>
      <c r="RYE112" s="3"/>
      <c r="RYF112" s="3"/>
      <c r="RYG112" s="3"/>
      <c r="RYH112" s="3"/>
      <c r="RYI112" s="3"/>
      <c r="RYJ112" s="3"/>
      <c r="RYK112" s="3"/>
      <c r="RYL112" s="3"/>
      <c r="RYM112" s="3"/>
      <c r="RYN112" s="3"/>
      <c r="RYO112" s="3"/>
      <c r="RYP112" s="3"/>
      <c r="RYQ112" s="3"/>
      <c r="RYR112" s="3"/>
      <c r="RYS112" s="3"/>
      <c r="RYT112" s="3"/>
      <c r="RYU112" s="3"/>
      <c r="RYV112" s="3"/>
      <c r="RYW112" s="3"/>
      <c r="RYX112" s="3"/>
      <c r="RYY112" s="3"/>
      <c r="RYZ112" s="3"/>
      <c r="RZA112" s="3"/>
      <c r="RZB112" s="3"/>
      <c r="RZC112" s="3"/>
      <c r="RZD112" s="3"/>
      <c r="RZE112" s="3"/>
      <c r="RZF112" s="3"/>
      <c r="RZG112" s="3"/>
      <c r="RZH112" s="3"/>
      <c r="RZI112" s="3"/>
      <c r="RZJ112" s="3"/>
      <c r="RZK112" s="3"/>
      <c r="RZL112" s="3"/>
      <c r="RZM112" s="3"/>
      <c r="RZN112" s="3"/>
      <c r="RZO112" s="3"/>
      <c r="RZP112" s="3"/>
      <c r="RZQ112" s="3"/>
      <c r="RZR112" s="3"/>
      <c r="RZS112" s="3"/>
      <c r="RZT112" s="3"/>
      <c r="RZU112" s="3"/>
      <c r="RZV112" s="3"/>
      <c r="RZW112" s="3"/>
      <c r="RZX112" s="3"/>
      <c r="RZY112" s="3"/>
      <c r="RZZ112" s="3"/>
      <c r="SAA112" s="3"/>
      <c r="SAB112" s="3"/>
      <c r="SAC112" s="3"/>
      <c r="SAD112" s="3"/>
      <c r="SAE112" s="3"/>
      <c r="SAF112" s="3"/>
      <c r="SAG112" s="3"/>
      <c r="SAH112" s="3"/>
      <c r="SAI112" s="3"/>
      <c r="SAJ112" s="3"/>
      <c r="SAK112" s="3"/>
      <c r="SAL112" s="3"/>
      <c r="SAM112" s="3"/>
      <c r="SAN112" s="3"/>
      <c r="SAO112" s="3"/>
      <c r="SAP112" s="3"/>
      <c r="SAQ112" s="3"/>
      <c r="SAR112" s="3"/>
      <c r="SAS112" s="3"/>
      <c r="SAT112" s="3"/>
      <c r="SAU112" s="3"/>
      <c r="SAV112" s="3"/>
      <c r="SAW112" s="3"/>
      <c r="SAX112" s="3"/>
      <c r="SAY112" s="3"/>
      <c r="SAZ112" s="3"/>
      <c r="SBA112" s="3"/>
      <c r="SBB112" s="3"/>
      <c r="SBC112" s="3"/>
      <c r="SBD112" s="3"/>
      <c r="SBE112" s="3"/>
      <c r="SBF112" s="3"/>
      <c r="SBG112" s="3"/>
      <c r="SBH112" s="3"/>
      <c r="SBI112" s="3"/>
      <c r="SBJ112" s="3"/>
      <c r="SBK112" s="3"/>
      <c r="SBL112" s="3"/>
      <c r="SBM112" s="3"/>
      <c r="SBN112" s="3"/>
      <c r="SBO112" s="3"/>
      <c r="SBP112" s="3"/>
      <c r="SBQ112" s="3"/>
      <c r="SBR112" s="3"/>
      <c r="SBS112" s="3"/>
      <c r="SBT112" s="3"/>
      <c r="SBU112" s="3"/>
      <c r="SBV112" s="3"/>
      <c r="SBW112" s="3"/>
      <c r="SBX112" s="3"/>
      <c r="SBY112" s="3"/>
      <c r="SBZ112" s="3"/>
      <c r="SCA112" s="3"/>
      <c r="SCB112" s="3"/>
      <c r="SCC112" s="3"/>
      <c r="SCD112" s="3"/>
      <c r="SCE112" s="3"/>
      <c r="SCF112" s="3"/>
      <c r="SCG112" s="3"/>
      <c r="SCH112" s="3"/>
      <c r="SCI112" s="3"/>
      <c r="SCJ112" s="3"/>
      <c r="SCK112" s="3"/>
      <c r="SCL112" s="3"/>
      <c r="SCM112" s="3"/>
      <c r="SCN112" s="3"/>
      <c r="SCO112" s="3"/>
      <c r="SCP112" s="3"/>
      <c r="SCQ112" s="3"/>
      <c r="SCR112" s="3"/>
      <c r="SCS112" s="3"/>
      <c r="SCT112" s="3"/>
      <c r="SCU112" s="3"/>
      <c r="SCV112" s="3"/>
      <c r="SCW112" s="3"/>
      <c r="SCX112" s="3"/>
      <c r="SCY112" s="3"/>
      <c r="SCZ112" s="3"/>
      <c r="SDA112" s="3"/>
      <c r="SDB112" s="3"/>
      <c r="SDC112" s="3"/>
      <c r="SDD112" s="3"/>
      <c r="SDE112" s="3"/>
      <c r="SDF112" s="3"/>
      <c r="SDG112" s="3"/>
      <c r="SDH112" s="3"/>
      <c r="SDI112" s="3"/>
      <c r="SDJ112" s="3"/>
      <c r="SDK112" s="3"/>
      <c r="SDL112" s="3"/>
      <c r="SDM112" s="3"/>
      <c r="SDN112" s="3"/>
      <c r="SDO112" s="3"/>
      <c r="SDP112" s="3"/>
      <c r="SDQ112" s="3"/>
      <c r="SDR112" s="3"/>
      <c r="SDS112" s="3"/>
      <c r="SDT112" s="3"/>
      <c r="SDU112" s="3"/>
      <c r="SDV112" s="3"/>
      <c r="SDW112" s="3"/>
      <c r="SDX112" s="3"/>
      <c r="SDY112" s="3"/>
      <c r="SDZ112" s="3"/>
      <c r="SEA112" s="3"/>
      <c r="SEB112" s="3"/>
      <c r="SEC112" s="3"/>
      <c r="SED112" s="3"/>
      <c r="SEE112" s="3"/>
      <c r="SEF112" s="3"/>
      <c r="SEG112" s="3"/>
      <c r="SEH112" s="3"/>
      <c r="SEI112" s="3"/>
      <c r="SEJ112" s="3"/>
      <c r="SEK112" s="3"/>
      <c r="SEL112" s="3"/>
      <c r="SEM112" s="3"/>
      <c r="SEN112" s="3"/>
      <c r="SEO112" s="3"/>
      <c r="SEP112" s="3"/>
      <c r="SEQ112" s="3"/>
      <c r="SER112" s="3"/>
      <c r="SES112" s="3"/>
      <c r="SET112" s="3"/>
      <c r="SEU112" s="3"/>
      <c r="SEV112" s="3"/>
      <c r="SEW112" s="3"/>
      <c r="SEX112" s="3"/>
      <c r="SEY112" s="3"/>
      <c r="SEZ112" s="3"/>
      <c r="SFA112" s="3"/>
      <c r="SFB112" s="3"/>
      <c r="SFC112" s="3"/>
      <c r="SFD112" s="3"/>
      <c r="SFE112" s="3"/>
      <c r="SFF112" s="3"/>
      <c r="SFG112" s="3"/>
      <c r="SFH112" s="3"/>
      <c r="SFI112" s="3"/>
      <c r="SFJ112" s="3"/>
      <c r="SFK112" s="3"/>
      <c r="SFL112" s="3"/>
      <c r="SFM112" s="3"/>
      <c r="SFN112" s="3"/>
      <c r="SFO112" s="3"/>
      <c r="SFP112" s="3"/>
      <c r="SFQ112" s="3"/>
      <c r="SFR112" s="3"/>
      <c r="SFS112" s="3"/>
      <c r="SFT112" s="3"/>
      <c r="SFU112" s="3"/>
      <c r="SFV112" s="3"/>
      <c r="SFW112" s="3"/>
      <c r="SFX112" s="3"/>
      <c r="SFY112" s="3"/>
      <c r="SFZ112" s="3"/>
      <c r="SGA112" s="3"/>
      <c r="SGB112" s="3"/>
      <c r="SGC112" s="3"/>
      <c r="SGD112" s="3"/>
      <c r="SGE112" s="3"/>
      <c r="SGF112" s="3"/>
      <c r="SGG112" s="3"/>
      <c r="SGH112" s="3"/>
      <c r="SGI112" s="3"/>
      <c r="SGJ112" s="3"/>
      <c r="SGK112" s="3"/>
      <c r="SGL112" s="3"/>
      <c r="SGM112" s="3"/>
      <c r="SGN112" s="3"/>
      <c r="SGO112" s="3"/>
      <c r="SGP112" s="3"/>
      <c r="SGQ112" s="3"/>
      <c r="SGR112" s="3"/>
      <c r="SGS112" s="3"/>
      <c r="SGT112" s="3"/>
      <c r="SGU112" s="3"/>
      <c r="SGV112" s="3"/>
      <c r="SGW112" s="3"/>
      <c r="SGX112" s="3"/>
      <c r="SGY112" s="3"/>
      <c r="SGZ112" s="3"/>
      <c r="SHA112" s="3"/>
      <c r="SHB112" s="3"/>
      <c r="SHC112" s="3"/>
      <c r="SHD112" s="3"/>
      <c r="SHE112" s="3"/>
      <c r="SHF112" s="3"/>
      <c r="SHG112" s="3"/>
      <c r="SHH112" s="3"/>
      <c r="SHI112" s="3"/>
      <c r="SHJ112" s="3"/>
      <c r="SHK112" s="3"/>
      <c r="SHL112" s="3"/>
      <c r="SHM112" s="3"/>
      <c r="SHN112" s="3"/>
      <c r="SHO112" s="3"/>
      <c r="SHP112" s="3"/>
      <c r="SHQ112" s="3"/>
      <c r="SHR112" s="3"/>
      <c r="SHS112" s="3"/>
      <c r="SHT112" s="3"/>
      <c r="SHU112" s="3"/>
      <c r="SHV112" s="3"/>
      <c r="SHW112" s="3"/>
      <c r="SHX112" s="3"/>
      <c r="SHY112" s="3"/>
      <c r="SHZ112" s="3"/>
      <c r="SIA112" s="3"/>
      <c r="SIB112" s="3"/>
      <c r="SIC112" s="3"/>
      <c r="SID112" s="3"/>
      <c r="SIE112" s="3"/>
      <c r="SIF112" s="3"/>
      <c r="SIG112" s="3"/>
      <c r="SIH112" s="3"/>
      <c r="SII112" s="3"/>
      <c r="SIJ112" s="3"/>
      <c r="SIK112" s="3"/>
      <c r="SIL112" s="3"/>
      <c r="SIM112" s="3"/>
      <c r="SIN112" s="3"/>
      <c r="SIO112" s="3"/>
      <c r="SIP112" s="3"/>
      <c r="SIQ112" s="3"/>
      <c r="SIR112" s="3"/>
      <c r="SIS112" s="3"/>
      <c r="SIT112" s="3"/>
      <c r="SIU112" s="3"/>
      <c r="SIV112" s="3"/>
      <c r="SIW112" s="3"/>
      <c r="SIX112" s="3"/>
      <c r="SIY112" s="3"/>
      <c r="SIZ112" s="3"/>
      <c r="SJA112" s="3"/>
      <c r="SJB112" s="3"/>
      <c r="SJC112" s="3"/>
      <c r="SJD112" s="3"/>
      <c r="SJE112" s="3"/>
      <c r="SJF112" s="3"/>
      <c r="SJG112" s="3"/>
      <c r="SJH112" s="3"/>
      <c r="SJI112" s="3"/>
      <c r="SJJ112" s="3"/>
      <c r="SJK112" s="3"/>
      <c r="SJL112" s="3"/>
      <c r="SJM112" s="3"/>
      <c r="SJN112" s="3"/>
      <c r="SJO112" s="3"/>
      <c r="SJP112" s="3"/>
      <c r="SJQ112" s="3"/>
      <c r="SJR112" s="3"/>
      <c r="SJS112" s="3"/>
      <c r="SJT112" s="3"/>
      <c r="SJU112" s="3"/>
      <c r="SJV112" s="3"/>
      <c r="SJW112" s="3"/>
      <c r="SJX112" s="3"/>
      <c r="SJY112" s="3"/>
      <c r="SJZ112" s="3"/>
      <c r="SKA112" s="3"/>
      <c r="SKB112" s="3"/>
      <c r="SKC112" s="3"/>
      <c r="SKD112" s="3"/>
      <c r="SKE112" s="3"/>
      <c r="SKF112" s="3"/>
      <c r="SKG112" s="3"/>
      <c r="SKH112" s="3"/>
      <c r="SKI112" s="3"/>
      <c r="SKJ112" s="3"/>
      <c r="SKK112" s="3"/>
      <c r="SKL112" s="3"/>
      <c r="SKM112" s="3"/>
      <c r="SKN112" s="3"/>
      <c r="SKO112" s="3"/>
      <c r="SKP112" s="3"/>
      <c r="SKQ112" s="3"/>
      <c r="SKR112" s="3"/>
      <c r="SKS112" s="3"/>
      <c r="SKT112" s="3"/>
      <c r="SKU112" s="3"/>
      <c r="SKV112" s="3"/>
      <c r="SKW112" s="3"/>
      <c r="SKX112" s="3"/>
      <c r="SKY112" s="3"/>
      <c r="SKZ112" s="3"/>
      <c r="SLA112" s="3"/>
      <c r="SLB112" s="3"/>
      <c r="SLC112" s="3"/>
      <c r="SLD112" s="3"/>
      <c r="SLE112" s="3"/>
      <c r="SLF112" s="3"/>
      <c r="SLG112" s="3"/>
      <c r="SLH112" s="3"/>
      <c r="SLI112" s="3"/>
      <c r="SLJ112" s="3"/>
      <c r="SLK112" s="3"/>
      <c r="SLL112" s="3"/>
      <c r="SLM112" s="3"/>
      <c r="SLN112" s="3"/>
      <c r="SLO112" s="3"/>
      <c r="SLP112" s="3"/>
      <c r="SLQ112" s="3"/>
      <c r="SLR112" s="3"/>
      <c r="SLS112" s="3"/>
      <c r="SLT112" s="3"/>
      <c r="SLU112" s="3"/>
      <c r="SLV112" s="3"/>
      <c r="SLW112" s="3"/>
      <c r="SLX112" s="3"/>
      <c r="SLY112" s="3"/>
      <c r="SLZ112" s="3"/>
      <c r="SMA112" s="3"/>
      <c r="SMB112" s="3"/>
      <c r="SMC112" s="3"/>
      <c r="SMD112" s="3"/>
      <c r="SME112" s="3"/>
      <c r="SMF112" s="3"/>
      <c r="SMG112" s="3"/>
      <c r="SMH112" s="3"/>
      <c r="SMI112" s="3"/>
      <c r="SMJ112" s="3"/>
      <c r="SMK112" s="3"/>
      <c r="SML112" s="3"/>
      <c r="SMM112" s="3"/>
      <c r="SMN112" s="3"/>
      <c r="SMO112" s="3"/>
      <c r="SMP112" s="3"/>
      <c r="SMQ112" s="3"/>
      <c r="SMR112" s="3"/>
      <c r="SMS112" s="3"/>
      <c r="SMT112" s="3"/>
      <c r="SMU112" s="3"/>
      <c r="SMV112" s="3"/>
      <c r="SMW112" s="3"/>
      <c r="SMX112" s="3"/>
      <c r="SMY112" s="3"/>
      <c r="SMZ112" s="3"/>
      <c r="SNA112" s="3"/>
      <c r="SNB112" s="3"/>
      <c r="SNC112" s="3"/>
      <c r="SND112" s="3"/>
      <c r="SNE112" s="3"/>
      <c r="SNF112" s="3"/>
      <c r="SNG112" s="3"/>
      <c r="SNH112" s="3"/>
      <c r="SNI112" s="3"/>
      <c r="SNJ112" s="3"/>
      <c r="SNK112" s="3"/>
      <c r="SNL112" s="3"/>
      <c r="SNM112" s="3"/>
      <c r="SNN112" s="3"/>
      <c r="SNO112" s="3"/>
      <c r="SNP112" s="3"/>
      <c r="SNQ112" s="3"/>
      <c r="SNR112" s="3"/>
      <c r="SNS112" s="3"/>
      <c r="SNT112" s="3"/>
      <c r="SNU112" s="3"/>
      <c r="SNV112" s="3"/>
      <c r="SNW112" s="3"/>
      <c r="SNX112" s="3"/>
      <c r="SNY112" s="3"/>
      <c r="SNZ112" s="3"/>
      <c r="SOA112" s="3"/>
      <c r="SOB112" s="3"/>
      <c r="SOC112" s="3"/>
      <c r="SOD112" s="3"/>
      <c r="SOE112" s="3"/>
      <c r="SOF112" s="3"/>
      <c r="SOG112" s="3"/>
      <c r="SOH112" s="3"/>
      <c r="SOI112" s="3"/>
      <c r="SOJ112" s="3"/>
      <c r="SOK112" s="3"/>
      <c r="SOL112" s="3"/>
      <c r="SOM112" s="3"/>
      <c r="SON112" s="3"/>
      <c r="SOO112" s="3"/>
      <c r="SOP112" s="3"/>
      <c r="SOQ112" s="3"/>
      <c r="SOR112" s="3"/>
      <c r="SOS112" s="3"/>
      <c r="SOT112" s="3"/>
      <c r="SOU112" s="3"/>
      <c r="SOV112" s="3"/>
      <c r="SOW112" s="3"/>
      <c r="SOX112" s="3"/>
      <c r="SOY112" s="3"/>
      <c r="SOZ112" s="3"/>
      <c r="SPA112" s="3"/>
      <c r="SPB112" s="3"/>
      <c r="SPC112" s="3"/>
      <c r="SPD112" s="3"/>
      <c r="SPE112" s="3"/>
      <c r="SPF112" s="3"/>
      <c r="SPG112" s="3"/>
      <c r="SPH112" s="3"/>
      <c r="SPI112" s="3"/>
      <c r="SPJ112" s="3"/>
      <c r="SPK112" s="3"/>
      <c r="SPL112" s="3"/>
      <c r="SPM112" s="3"/>
      <c r="SPN112" s="3"/>
      <c r="SPO112" s="3"/>
      <c r="SPP112" s="3"/>
      <c r="SPQ112" s="3"/>
      <c r="SPR112" s="3"/>
      <c r="SPS112" s="3"/>
      <c r="SPT112" s="3"/>
      <c r="SPU112" s="3"/>
      <c r="SPV112" s="3"/>
      <c r="SPW112" s="3"/>
      <c r="SPX112" s="3"/>
      <c r="SPY112" s="3"/>
      <c r="SPZ112" s="3"/>
      <c r="SQA112" s="3"/>
      <c r="SQB112" s="3"/>
      <c r="SQC112" s="3"/>
      <c r="SQD112" s="3"/>
      <c r="SQE112" s="3"/>
      <c r="SQF112" s="3"/>
      <c r="SQG112" s="3"/>
      <c r="SQH112" s="3"/>
      <c r="SQI112" s="3"/>
      <c r="SQJ112" s="3"/>
      <c r="SQK112" s="3"/>
      <c r="SQL112" s="3"/>
      <c r="SQM112" s="3"/>
      <c r="SQN112" s="3"/>
      <c r="SQO112" s="3"/>
      <c r="SQP112" s="3"/>
      <c r="SQQ112" s="3"/>
      <c r="SQR112" s="3"/>
      <c r="SQS112" s="3"/>
      <c r="SQT112" s="3"/>
      <c r="SQU112" s="3"/>
      <c r="SQV112" s="3"/>
      <c r="SQW112" s="3"/>
      <c r="SQX112" s="3"/>
      <c r="SQY112" s="3"/>
      <c r="SQZ112" s="3"/>
      <c r="SRA112" s="3"/>
      <c r="SRB112" s="3"/>
      <c r="SRC112" s="3"/>
      <c r="SRD112" s="3"/>
      <c r="SRE112" s="3"/>
      <c r="SRF112" s="3"/>
      <c r="SRG112" s="3"/>
      <c r="SRH112" s="3"/>
      <c r="SRI112" s="3"/>
      <c r="SRJ112" s="3"/>
      <c r="SRK112" s="3"/>
      <c r="SRL112" s="3"/>
      <c r="SRM112" s="3"/>
      <c r="SRN112" s="3"/>
      <c r="SRO112" s="3"/>
      <c r="SRP112" s="3"/>
      <c r="SRQ112" s="3"/>
      <c r="SRR112" s="3"/>
      <c r="SRS112" s="3"/>
      <c r="SRT112" s="3"/>
      <c r="SRU112" s="3"/>
      <c r="SRV112" s="3"/>
      <c r="SRW112" s="3"/>
      <c r="SRX112" s="3"/>
      <c r="SRY112" s="3"/>
      <c r="SRZ112" s="3"/>
      <c r="SSA112" s="3"/>
      <c r="SSB112" s="3"/>
      <c r="SSC112" s="3"/>
      <c r="SSD112" s="3"/>
      <c r="SSE112" s="3"/>
      <c r="SSF112" s="3"/>
      <c r="SSG112" s="3"/>
      <c r="SSH112" s="3"/>
      <c r="SSI112" s="3"/>
      <c r="SSJ112" s="3"/>
      <c r="SSK112" s="3"/>
      <c r="SSL112" s="3"/>
      <c r="SSM112" s="3"/>
      <c r="SSN112" s="3"/>
      <c r="SSO112" s="3"/>
      <c r="SSP112" s="3"/>
      <c r="SSQ112" s="3"/>
      <c r="SSR112" s="3"/>
      <c r="SSS112" s="3"/>
      <c r="SST112" s="3"/>
      <c r="SSU112" s="3"/>
      <c r="SSV112" s="3"/>
      <c r="SSW112" s="3"/>
      <c r="SSX112" s="3"/>
      <c r="SSY112" s="3"/>
      <c r="SSZ112" s="3"/>
      <c r="STA112" s="3"/>
      <c r="STB112" s="3"/>
      <c r="STC112" s="3"/>
      <c r="STD112" s="3"/>
      <c r="STE112" s="3"/>
      <c r="STF112" s="3"/>
      <c r="STG112" s="3"/>
      <c r="STH112" s="3"/>
      <c r="STI112" s="3"/>
      <c r="STJ112" s="3"/>
      <c r="STK112" s="3"/>
      <c r="STL112" s="3"/>
      <c r="STM112" s="3"/>
      <c r="STN112" s="3"/>
      <c r="STO112" s="3"/>
      <c r="STP112" s="3"/>
      <c r="STQ112" s="3"/>
      <c r="STR112" s="3"/>
      <c r="STS112" s="3"/>
      <c r="STT112" s="3"/>
      <c r="STU112" s="3"/>
      <c r="STV112" s="3"/>
      <c r="STW112" s="3"/>
      <c r="STX112" s="3"/>
      <c r="STY112" s="3"/>
      <c r="STZ112" s="3"/>
      <c r="SUA112" s="3"/>
      <c r="SUB112" s="3"/>
      <c r="SUC112" s="3"/>
      <c r="SUD112" s="3"/>
      <c r="SUE112" s="3"/>
      <c r="SUF112" s="3"/>
      <c r="SUG112" s="3"/>
      <c r="SUH112" s="3"/>
      <c r="SUI112" s="3"/>
      <c r="SUJ112" s="3"/>
      <c r="SUK112" s="3"/>
      <c r="SUL112" s="3"/>
      <c r="SUM112" s="3"/>
      <c r="SUN112" s="3"/>
      <c r="SUO112" s="3"/>
      <c r="SUP112" s="3"/>
      <c r="SUQ112" s="3"/>
      <c r="SUR112" s="3"/>
      <c r="SUS112" s="3"/>
      <c r="SUT112" s="3"/>
      <c r="SUU112" s="3"/>
      <c r="SUV112" s="3"/>
      <c r="SUW112" s="3"/>
      <c r="SUX112" s="3"/>
      <c r="SUY112" s="3"/>
      <c r="SUZ112" s="3"/>
      <c r="SVA112" s="3"/>
      <c r="SVB112" s="3"/>
      <c r="SVC112" s="3"/>
      <c r="SVD112" s="3"/>
      <c r="SVE112" s="3"/>
      <c r="SVF112" s="3"/>
      <c r="SVG112" s="3"/>
      <c r="SVH112" s="3"/>
      <c r="SVI112" s="3"/>
      <c r="SVJ112" s="3"/>
      <c r="SVK112" s="3"/>
      <c r="SVL112" s="3"/>
      <c r="SVM112" s="3"/>
      <c r="SVN112" s="3"/>
      <c r="SVO112" s="3"/>
      <c r="SVP112" s="3"/>
      <c r="SVQ112" s="3"/>
      <c r="SVR112" s="3"/>
      <c r="SVS112" s="3"/>
      <c r="SVT112" s="3"/>
      <c r="SVU112" s="3"/>
      <c r="SVV112" s="3"/>
      <c r="SVW112" s="3"/>
      <c r="SVX112" s="3"/>
      <c r="SVY112" s="3"/>
      <c r="SVZ112" s="3"/>
      <c r="SWA112" s="3"/>
      <c r="SWB112" s="3"/>
      <c r="SWC112" s="3"/>
      <c r="SWD112" s="3"/>
      <c r="SWE112" s="3"/>
      <c r="SWF112" s="3"/>
      <c r="SWG112" s="3"/>
      <c r="SWH112" s="3"/>
      <c r="SWI112" s="3"/>
      <c r="SWJ112" s="3"/>
      <c r="SWK112" s="3"/>
      <c r="SWL112" s="3"/>
      <c r="SWM112" s="3"/>
      <c r="SWN112" s="3"/>
      <c r="SWO112" s="3"/>
      <c r="SWP112" s="3"/>
      <c r="SWQ112" s="3"/>
      <c r="SWR112" s="3"/>
      <c r="SWS112" s="3"/>
      <c r="SWT112" s="3"/>
      <c r="SWU112" s="3"/>
      <c r="SWV112" s="3"/>
      <c r="SWW112" s="3"/>
      <c r="SWX112" s="3"/>
      <c r="SWY112" s="3"/>
      <c r="SWZ112" s="3"/>
      <c r="SXA112" s="3"/>
      <c r="SXB112" s="3"/>
      <c r="SXC112" s="3"/>
      <c r="SXD112" s="3"/>
      <c r="SXE112" s="3"/>
      <c r="SXF112" s="3"/>
      <c r="SXG112" s="3"/>
      <c r="SXH112" s="3"/>
      <c r="SXI112" s="3"/>
      <c r="SXJ112" s="3"/>
      <c r="SXK112" s="3"/>
      <c r="SXL112" s="3"/>
      <c r="SXM112" s="3"/>
      <c r="SXN112" s="3"/>
      <c r="SXO112" s="3"/>
      <c r="SXP112" s="3"/>
      <c r="SXQ112" s="3"/>
      <c r="SXR112" s="3"/>
      <c r="SXS112" s="3"/>
      <c r="SXT112" s="3"/>
      <c r="SXU112" s="3"/>
      <c r="SXV112" s="3"/>
      <c r="SXW112" s="3"/>
      <c r="SXX112" s="3"/>
      <c r="SXY112" s="3"/>
      <c r="SXZ112" s="3"/>
      <c r="SYA112" s="3"/>
      <c r="SYB112" s="3"/>
      <c r="SYC112" s="3"/>
      <c r="SYD112" s="3"/>
      <c r="SYE112" s="3"/>
      <c r="SYF112" s="3"/>
      <c r="SYG112" s="3"/>
      <c r="SYH112" s="3"/>
      <c r="SYI112" s="3"/>
      <c r="SYJ112" s="3"/>
      <c r="SYK112" s="3"/>
      <c r="SYL112" s="3"/>
      <c r="SYM112" s="3"/>
      <c r="SYN112" s="3"/>
      <c r="SYO112" s="3"/>
      <c r="SYP112" s="3"/>
      <c r="SYQ112" s="3"/>
      <c r="SYR112" s="3"/>
      <c r="SYS112" s="3"/>
      <c r="SYT112" s="3"/>
      <c r="SYU112" s="3"/>
      <c r="SYV112" s="3"/>
      <c r="SYW112" s="3"/>
      <c r="SYX112" s="3"/>
      <c r="SYY112" s="3"/>
      <c r="SYZ112" s="3"/>
      <c r="SZA112" s="3"/>
      <c r="SZB112" s="3"/>
      <c r="SZC112" s="3"/>
      <c r="SZD112" s="3"/>
      <c r="SZE112" s="3"/>
      <c r="SZF112" s="3"/>
      <c r="SZG112" s="3"/>
      <c r="SZH112" s="3"/>
      <c r="SZI112" s="3"/>
      <c r="SZJ112" s="3"/>
      <c r="SZK112" s="3"/>
      <c r="SZL112" s="3"/>
      <c r="SZM112" s="3"/>
      <c r="SZN112" s="3"/>
      <c r="SZO112" s="3"/>
      <c r="SZP112" s="3"/>
      <c r="SZQ112" s="3"/>
      <c r="SZR112" s="3"/>
      <c r="SZS112" s="3"/>
      <c r="SZT112" s="3"/>
      <c r="SZU112" s="3"/>
      <c r="SZV112" s="3"/>
      <c r="SZW112" s="3"/>
      <c r="SZX112" s="3"/>
      <c r="SZY112" s="3"/>
      <c r="SZZ112" s="3"/>
      <c r="TAA112" s="3"/>
      <c r="TAB112" s="3"/>
      <c r="TAC112" s="3"/>
      <c r="TAD112" s="3"/>
      <c r="TAE112" s="3"/>
      <c r="TAF112" s="3"/>
      <c r="TAG112" s="3"/>
      <c r="TAH112" s="3"/>
      <c r="TAI112" s="3"/>
      <c r="TAJ112" s="3"/>
      <c r="TAK112" s="3"/>
      <c r="TAL112" s="3"/>
      <c r="TAM112" s="3"/>
      <c r="TAN112" s="3"/>
      <c r="TAO112" s="3"/>
      <c r="TAP112" s="3"/>
      <c r="TAQ112" s="3"/>
      <c r="TAR112" s="3"/>
      <c r="TAS112" s="3"/>
      <c r="TAT112" s="3"/>
      <c r="TAU112" s="3"/>
      <c r="TAV112" s="3"/>
      <c r="TAW112" s="3"/>
      <c r="TAX112" s="3"/>
      <c r="TAY112" s="3"/>
      <c r="TAZ112" s="3"/>
      <c r="TBA112" s="3"/>
      <c r="TBB112" s="3"/>
      <c r="TBC112" s="3"/>
      <c r="TBD112" s="3"/>
      <c r="TBE112" s="3"/>
      <c r="TBF112" s="3"/>
      <c r="TBG112" s="3"/>
      <c r="TBH112" s="3"/>
      <c r="TBI112" s="3"/>
      <c r="TBJ112" s="3"/>
      <c r="TBK112" s="3"/>
      <c r="TBL112" s="3"/>
      <c r="TBM112" s="3"/>
      <c r="TBN112" s="3"/>
      <c r="TBO112" s="3"/>
      <c r="TBP112" s="3"/>
      <c r="TBQ112" s="3"/>
      <c r="TBR112" s="3"/>
      <c r="TBS112" s="3"/>
      <c r="TBT112" s="3"/>
      <c r="TBU112" s="3"/>
      <c r="TBV112" s="3"/>
      <c r="TBW112" s="3"/>
      <c r="TBX112" s="3"/>
      <c r="TBY112" s="3"/>
      <c r="TBZ112" s="3"/>
      <c r="TCA112" s="3"/>
      <c r="TCB112" s="3"/>
      <c r="TCC112" s="3"/>
      <c r="TCD112" s="3"/>
      <c r="TCE112" s="3"/>
      <c r="TCF112" s="3"/>
      <c r="TCG112" s="3"/>
      <c r="TCH112" s="3"/>
      <c r="TCI112" s="3"/>
      <c r="TCJ112" s="3"/>
      <c r="TCK112" s="3"/>
      <c r="TCL112" s="3"/>
      <c r="TCM112" s="3"/>
      <c r="TCN112" s="3"/>
      <c r="TCO112" s="3"/>
      <c r="TCP112" s="3"/>
      <c r="TCQ112" s="3"/>
      <c r="TCR112" s="3"/>
      <c r="TCS112" s="3"/>
      <c r="TCT112" s="3"/>
      <c r="TCU112" s="3"/>
      <c r="TCV112" s="3"/>
      <c r="TCW112" s="3"/>
      <c r="TCX112" s="3"/>
      <c r="TCY112" s="3"/>
      <c r="TCZ112" s="3"/>
      <c r="TDA112" s="3"/>
      <c r="TDB112" s="3"/>
      <c r="TDC112" s="3"/>
      <c r="TDD112" s="3"/>
      <c r="TDE112" s="3"/>
      <c r="TDF112" s="3"/>
      <c r="TDG112" s="3"/>
      <c r="TDH112" s="3"/>
      <c r="TDI112" s="3"/>
      <c r="TDJ112" s="3"/>
      <c r="TDK112" s="3"/>
      <c r="TDL112" s="3"/>
      <c r="TDM112" s="3"/>
      <c r="TDN112" s="3"/>
      <c r="TDO112" s="3"/>
      <c r="TDP112" s="3"/>
      <c r="TDQ112" s="3"/>
      <c r="TDR112" s="3"/>
      <c r="TDS112" s="3"/>
      <c r="TDT112" s="3"/>
      <c r="TDU112" s="3"/>
      <c r="TDV112" s="3"/>
      <c r="TDW112" s="3"/>
      <c r="TDX112" s="3"/>
      <c r="TDY112" s="3"/>
      <c r="TDZ112" s="3"/>
      <c r="TEA112" s="3"/>
      <c r="TEB112" s="3"/>
      <c r="TEC112" s="3"/>
      <c r="TED112" s="3"/>
      <c r="TEE112" s="3"/>
      <c r="TEF112" s="3"/>
      <c r="TEG112" s="3"/>
      <c r="TEH112" s="3"/>
      <c r="TEI112" s="3"/>
      <c r="TEJ112" s="3"/>
      <c r="TEK112" s="3"/>
      <c r="TEL112" s="3"/>
      <c r="TEM112" s="3"/>
      <c r="TEN112" s="3"/>
      <c r="TEO112" s="3"/>
      <c r="TEP112" s="3"/>
      <c r="TEQ112" s="3"/>
      <c r="TER112" s="3"/>
      <c r="TES112" s="3"/>
      <c r="TET112" s="3"/>
      <c r="TEU112" s="3"/>
      <c r="TEV112" s="3"/>
      <c r="TEW112" s="3"/>
      <c r="TEX112" s="3"/>
      <c r="TEY112" s="3"/>
      <c r="TEZ112" s="3"/>
      <c r="TFA112" s="3"/>
      <c r="TFB112" s="3"/>
      <c r="TFC112" s="3"/>
      <c r="TFD112" s="3"/>
      <c r="TFE112" s="3"/>
      <c r="TFF112" s="3"/>
      <c r="TFG112" s="3"/>
      <c r="TFH112" s="3"/>
      <c r="TFI112" s="3"/>
      <c r="TFJ112" s="3"/>
      <c r="TFK112" s="3"/>
      <c r="TFL112" s="3"/>
      <c r="TFM112" s="3"/>
      <c r="TFN112" s="3"/>
      <c r="TFO112" s="3"/>
      <c r="TFP112" s="3"/>
      <c r="TFQ112" s="3"/>
      <c r="TFR112" s="3"/>
      <c r="TFS112" s="3"/>
      <c r="TFT112" s="3"/>
      <c r="TFU112" s="3"/>
      <c r="TFV112" s="3"/>
      <c r="TFW112" s="3"/>
      <c r="TFX112" s="3"/>
      <c r="TFY112" s="3"/>
      <c r="TFZ112" s="3"/>
      <c r="TGA112" s="3"/>
      <c r="TGB112" s="3"/>
      <c r="TGC112" s="3"/>
      <c r="TGD112" s="3"/>
      <c r="TGE112" s="3"/>
      <c r="TGF112" s="3"/>
      <c r="TGG112" s="3"/>
      <c r="TGH112" s="3"/>
      <c r="TGI112" s="3"/>
      <c r="TGJ112" s="3"/>
      <c r="TGK112" s="3"/>
      <c r="TGL112" s="3"/>
      <c r="TGM112" s="3"/>
      <c r="TGN112" s="3"/>
      <c r="TGO112" s="3"/>
      <c r="TGP112" s="3"/>
      <c r="TGQ112" s="3"/>
      <c r="TGR112" s="3"/>
      <c r="TGS112" s="3"/>
      <c r="TGT112" s="3"/>
      <c r="TGU112" s="3"/>
      <c r="TGV112" s="3"/>
      <c r="TGW112" s="3"/>
      <c r="TGX112" s="3"/>
      <c r="TGY112" s="3"/>
      <c r="TGZ112" s="3"/>
      <c r="THA112" s="3"/>
      <c r="THB112" s="3"/>
      <c r="THC112" s="3"/>
      <c r="THD112" s="3"/>
      <c r="THE112" s="3"/>
      <c r="THF112" s="3"/>
      <c r="THG112" s="3"/>
      <c r="THH112" s="3"/>
      <c r="THI112" s="3"/>
      <c r="THJ112" s="3"/>
      <c r="THK112" s="3"/>
      <c r="THL112" s="3"/>
      <c r="THM112" s="3"/>
      <c r="THN112" s="3"/>
      <c r="THO112" s="3"/>
      <c r="THP112" s="3"/>
      <c r="THQ112" s="3"/>
      <c r="THR112" s="3"/>
      <c r="THS112" s="3"/>
      <c r="THT112" s="3"/>
      <c r="THU112" s="3"/>
      <c r="THV112" s="3"/>
      <c r="THW112" s="3"/>
      <c r="THX112" s="3"/>
      <c r="THY112" s="3"/>
      <c r="THZ112" s="3"/>
      <c r="TIA112" s="3"/>
      <c r="TIB112" s="3"/>
      <c r="TIC112" s="3"/>
      <c r="TID112" s="3"/>
      <c r="TIE112" s="3"/>
      <c r="TIF112" s="3"/>
      <c r="TIG112" s="3"/>
      <c r="TIH112" s="3"/>
      <c r="TII112" s="3"/>
      <c r="TIJ112" s="3"/>
      <c r="TIK112" s="3"/>
      <c r="TIL112" s="3"/>
      <c r="TIM112" s="3"/>
      <c r="TIN112" s="3"/>
      <c r="TIO112" s="3"/>
      <c r="TIP112" s="3"/>
      <c r="TIQ112" s="3"/>
      <c r="TIR112" s="3"/>
      <c r="TIS112" s="3"/>
      <c r="TIT112" s="3"/>
      <c r="TIU112" s="3"/>
      <c r="TIV112" s="3"/>
      <c r="TIW112" s="3"/>
      <c r="TIX112" s="3"/>
      <c r="TIY112" s="3"/>
      <c r="TIZ112" s="3"/>
      <c r="TJA112" s="3"/>
      <c r="TJB112" s="3"/>
      <c r="TJC112" s="3"/>
      <c r="TJD112" s="3"/>
      <c r="TJE112" s="3"/>
      <c r="TJF112" s="3"/>
      <c r="TJG112" s="3"/>
      <c r="TJH112" s="3"/>
      <c r="TJI112" s="3"/>
      <c r="TJJ112" s="3"/>
      <c r="TJK112" s="3"/>
      <c r="TJL112" s="3"/>
      <c r="TJM112" s="3"/>
      <c r="TJN112" s="3"/>
      <c r="TJO112" s="3"/>
      <c r="TJP112" s="3"/>
      <c r="TJQ112" s="3"/>
      <c r="TJR112" s="3"/>
      <c r="TJS112" s="3"/>
      <c r="TJT112" s="3"/>
      <c r="TJU112" s="3"/>
      <c r="TJV112" s="3"/>
      <c r="TJW112" s="3"/>
      <c r="TJX112" s="3"/>
      <c r="TJY112" s="3"/>
      <c r="TJZ112" s="3"/>
      <c r="TKA112" s="3"/>
      <c r="TKB112" s="3"/>
      <c r="TKC112" s="3"/>
      <c r="TKD112" s="3"/>
      <c r="TKE112" s="3"/>
      <c r="TKF112" s="3"/>
      <c r="TKG112" s="3"/>
      <c r="TKH112" s="3"/>
      <c r="TKI112" s="3"/>
      <c r="TKJ112" s="3"/>
      <c r="TKK112" s="3"/>
      <c r="TKL112" s="3"/>
      <c r="TKM112" s="3"/>
      <c r="TKN112" s="3"/>
      <c r="TKO112" s="3"/>
      <c r="TKP112" s="3"/>
      <c r="TKQ112" s="3"/>
      <c r="TKR112" s="3"/>
      <c r="TKS112" s="3"/>
      <c r="TKT112" s="3"/>
      <c r="TKU112" s="3"/>
      <c r="TKV112" s="3"/>
      <c r="TKW112" s="3"/>
      <c r="TKX112" s="3"/>
      <c r="TKY112" s="3"/>
      <c r="TKZ112" s="3"/>
      <c r="TLA112" s="3"/>
      <c r="TLB112" s="3"/>
      <c r="TLC112" s="3"/>
      <c r="TLD112" s="3"/>
      <c r="TLE112" s="3"/>
      <c r="TLF112" s="3"/>
      <c r="TLG112" s="3"/>
      <c r="TLH112" s="3"/>
      <c r="TLI112" s="3"/>
      <c r="TLJ112" s="3"/>
      <c r="TLK112" s="3"/>
      <c r="TLL112" s="3"/>
      <c r="TLM112" s="3"/>
      <c r="TLN112" s="3"/>
      <c r="TLO112" s="3"/>
      <c r="TLP112" s="3"/>
      <c r="TLQ112" s="3"/>
      <c r="TLR112" s="3"/>
      <c r="TLS112" s="3"/>
      <c r="TLT112" s="3"/>
      <c r="TLU112" s="3"/>
      <c r="TLV112" s="3"/>
      <c r="TLW112" s="3"/>
      <c r="TLX112" s="3"/>
      <c r="TLY112" s="3"/>
      <c r="TLZ112" s="3"/>
      <c r="TMA112" s="3"/>
      <c r="TMB112" s="3"/>
      <c r="TMC112" s="3"/>
      <c r="TMD112" s="3"/>
      <c r="TME112" s="3"/>
      <c r="TMF112" s="3"/>
      <c r="TMG112" s="3"/>
      <c r="TMH112" s="3"/>
      <c r="TMI112" s="3"/>
      <c r="TMJ112" s="3"/>
      <c r="TMK112" s="3"/>
      <c r="TML112" s="3"/>
      <c r="TMM112" s="3"/>
      <c r="TMN112" s="3"/>
      <c r="TMO112" s="3"/>
      <c r="TMP112" s="3"/>
      <c r="TMQ112" s="3"/>
      <c r="TMR112" s="3"/>
      <c r="TMS112" s="3"/>
      <c r="TMT112" s="3"/>
      <c r="TMU112" s="3"/>
      <c r="TMV112" s="3"/>
      <c r="TMW112" s="3"/>
      <c r="TMX112" s="3"/>
      <c r="TMY112" s="3"/>
      <c r="TMZ112" s="3"/>
      <c r="TNA112" s="3"/>
      <c r="TNB112" s="3"/>
      <c r="TNC112" s="3"/>
      <c r="TND112" s="3"/>
      <c r="TNE112" s="3"/>
      <c r="TNF112" s="3"/>
      <c r="TNG112" s="3"/>
      <c r="TNH112" s="3"/>
      <c r="TNI112" s="3"/>
      <c r="TNJ112" s="3"/>
      <c r="TNK112" s="3"/>
      <c r="TNL112" s="3"/>
      <c r="TNM112" s="3"/>
      <c r="TNN112" s="3"/>
      <c r="TNO112" s="3"/>
      <c r="TNP112" s="3"/>
      <c r="TNQ112" s="3"/>
      <c r="TNR112" s="3"/>
      <c r="TNS112" s="3"/>
      <c r="TNT112" s="3"/>
      <c r="TNU112" s="3"/>
      <c r="TNV112" s="3"/>
      <c r="TNW112" s="3"/>
      <c r="TNX112" s="3"/>
      <c r="TNY112" s="3"/>
      <c r="TNZ112" s="3"/>
      <c r="TOA112" s="3"/>
      <c r="TOB112" s="3"/>
      <c r="TOC112" s="3"/>
      <c r="TOD112" s="3"/>
      <c r="TOE112" s="3"/>
      <c r="TOF112" s="3"/>
      <c r="TOG112" s="3"/>
      <c r="TOH112" s="3"/>
      <c r="TOI112" s="3"/>
      <c r="TOJ112" s="3"/>
      <c r="TOK112" s="3"/>
      <c r="TOL112" s="3"/>
      <c r="TOM112" s="3"/>
      <c r="TON112" s="3"/>
      <c r="TOO112" s="3"/>
      <c r="TOP112" s="3"/>
      <c r="TOQ112" s="3"/>
      <c r="TOR112" s="3"/>
      <c r="TOS112" s="3"/>
      <c r="TOT112" s="3"/>
      <c r="TOU112" s="3"/>
      <c r="TOV112" s="3"/>
      <c r="TOW112" s="3"/>
      <c r="TOX112" s="3"/>
      <c r="TOY112" s="3"/>
      <c r="TOZ112" s="3"/>
      <c r="TPA112" s="3"/>
      <c r="TPB112" s="3"/>
      <c r="TPC112" s="3"/>
      <c r="TPD112" s="3"/>
      <c r="TPE112" s="3"/>
      <c r="TPF112" s="3"/>
      <c r="TPG112" s="3"/>
      <c r="TPH112" s="3"/>
      <c r="TPI112" s="3"/>
      <c r="TPJ112" s="3"/>
      <c r="TPK112" s="3"/>
      <c r="TPL112" s="3"/>
      <c r="TPM112" s="3"/>
      <c r="TPN112" s="3"/>
      <c r="TPO112" s="3"/>
      <c r="TPP112" s="3"/>
      <c r="TPQ112" s="3"/>
      <c r="TPR112" s="3"/>
      <c r="TPS112" s="3"/>
      <c r="TPT112" s="3"/>
      <c r="TPU112" s="3"/>
      <c r="TPV112" s="3"/>
      <c r="TPW112" s="3"/>
      <c r="TPX112" s="3"/>
      <c r="TPY112" s="3"/>
      <c r="TPZ112" s="3"/>
      <c r="TQA112" s="3"/>
      <c r="TQB112" s="3"/>
      <c r="TQC112" s="3"/>
      <c r="TQD112" s="3"/>
      <c r="TQE112" s="3"/>
      <c r="TQF112" s="3"/>
      <c r="TQG112" s="3"/>
      <c r="TQH112" s="3"/>
      <c r="TQI112" s="3"/>
      <c r="TQJ112" s="3"/>
      <c r="TQK112" s="3"/>
      <c r="TQL112" s="3"/>
      <c r="TQM112" s="3"/>
      <c r="TQN112" s="3"/>
      <c r="TQO112" s="3"/>
      <c r="TQP112" s="3"/>
      <c r="TQQ112" s="3"/>
      <c r="TQR112" s="3"/>
      <c r="TQS112" s="3"/>
      <c r="TQT112" s="3"/>
      <c r="TQU112" s="3"/>
      <c r="TQV112" s="3"/>
      <c r="TQW112" s="3"/>
      <c r="TQX112" s="3"/>
      <c r="TQY112" s="3"/>
      <c r="TQZ112" s="3"/>
      <c r="TRA112" s="3"/>
      <c r="TRB112" s="3"/>
      <c r="TRC112" s="3"/>
      <c r="TRD112" s="3"/>
      <c r="TRE112" s="3"/>
      <c r="TRF112" s="3"/>
      <c r="TRG112" s="3"/>
      <c r="TRH112" s="3"/>
      <c r="TRI112" s="3"/>
      <c r="TRJ112" s="3"/>
      <c r="TRK112" s="3"/>
      <c r="TRL112" s="3"/>
      <c r="TRM112" s="3"/>
      <c r="TRN112" s="3"/>
      <c r="TRO112" s="3"/>
      <c r="TRP112" s="3"/>
      <c r="TRQ112" s="3"/>
      <c r="TRR112" s="3"/>
      <c r="TRS112" s="3"/>
      <c r="TRT112" s="3"/>
      <c r="TRU112" s="3"/>
      <c r="TRV112" s="3"/>
      <c r="TRW112" s="3"/>
      <c r="TRX112" s="3"/>
      <c r="TRY112" s="3"/>
      <c r="TRZ112" s="3"/>
      <c r="TSA112" s="3"/>
      <c r="TSB112" s="3"/>
      <c r="TSC112" s="3"/>
      <c r="TSD112" s="3"/>
      <c r="TSE112" s="3"/>
      <c r="TSF112" s="3"/>
      <c r="TSG112" s="3"/>
      <c r="TSH112" s="3"/>
      <c r="TSI112" s="3"/>
      <c r="TSJ112" s="3"/>
      <c r="TSK112" s="3"/>
      <c r="TSL112" s="3"/>
      <c r="TSM112" s="3"/>
      <c r="TSN112" s="3"/>
      <c r="TSO112" s="3"/>
      <c r="TSP112" s="3"/>
      <c r="TSQ112" s="3"/>
      <c r="TSR112" s="3"/>
      <c r="TSS112" s="3"/>
      <c r="TST112" s="3"/>
      <c r="TSU112" s="3"/>
      <c r="TSV112" s="3"/>
      <c r="TSW112" s="3"/>
      <c r="TSX112" s="3"/>
      <c r="TSY112" s="3"/>
      <c r="TSZ112" s="3"/>
      <c r="TTA112" s="3"/>
      <c r="TTB112" s="3"/>
      <c r="TTC112" s="3"/>
      <c r="TTD112" s="3"/>
      <c r="TTE112" s="3"/>
      <c r="TTF112" s="3"/>
      <c r="TTG112" s="3"/>
      <c r="TTH112" s="3"/>
      <c r="TTI112" s="3"/>
      <c r="TTJ112" s="3"/>
      <c r="TTK112" s="3"/>
      <c r="TTL112" s="3"/>
      <c r="TTM112" s="3"/>
      <c r="TTN112" s="3"/>
      <c r="TTO112" s="3"/>
      <c r="TTP112" s="3"/>
      <c r="TTQ112" s="3"/>
      <c r="TTR112" s="3"/>
      <c r="TTS112" s="3"/>
      <c r="TTT112" s="3"/>
      <c r="TTU112" s="3"/>
      <c r="TTV112" s="3"/>
      <c r="TTW112" s="3"/>
      <c r="TTX112" s="3"/>
      <c r="TTY112" s="3"/>
      <c r="TTZ112" s="3"/>
      <c r="TUA112" s="3"/>
      <c r="TUB112" s="3"/>
      <c r="TUC112" s="3"/>
      <c r="TUD112" s="3"/>
      <c r="TUE112" s="3"/>
      <c r="TUF112" s="3"/>
      <c r="TUG112" s="3"/>
      <c r="TUH112" s="3"/>
      <c r="TUI112" s="3"/>
      <c r="TUJ112" s="3"/>
      <c r="TUK112" s="3"/>
      <c r="TUL112" s="3"/>
      <c r="TUM112" s="3"/>
      <c r="TUN112" s="3"/>
      <c r="TUO112" s="3"/>
      <c r="TUP112" s="3"/>
      <c r="TUQ112" s="3"/>
      <c r="TUR112" s="3"/>
      <c r="TUS112" s="3"/>
      <c r="TUT112" s="3"/>
      <c r="TUU112" s="3"/>
      <c r="TUV112" s="3"/>
      <c r="TUW112" s="3"/>
      <c r="TUX112" s="3"/>
      <c r="TUY112" s="3"/>
      <c r="TUZ112" s="3"/>
      <c r="TVA112" s="3"/>
      <c r="TVB112" s="3"/>
      <c r="TVC112" s="3"/>
      <c r="TVD112" s="3"/>
      <c r="TVE112" s="3"/>
      <c r="TVF112" s="3"/>
      <c r="TVG112" s="3"/>
      <c r="TVH112" s="3"/>
      <c r="TVI112" s="3"/>
      <c r="TVJ112" s="3"/>
      <c r="TVK112" s="3"/>
      <c r="TVL112" s="3"/>
      <c r="TVM112" s="3"/>
      <c r="TVN112" s="3"/>
      <c r="TVO112" s="3"/>
      <c r="TVP112" s="3"/>
      <c r="TVQ112" s="3"/>
      <c r="TVR112" s="3"/>
      <c r="TVS112" s="3"/>
      <c r="TVT112" s="3"/>
      <c r="TVU112" s="3"/>
      <c r="TVV112" s="3"/>
      <c r="TVW112" s="3"/>
      <c r="TVX112" s="3"/>
      <c r="TVY112" s="3"/>
      <c r="TVZ112" s="3"/>
      <c r="TWA112" s="3"/>
      <c r="TWB112" s="3"/>
      <c r="TWC112" s="3"/>
      <c r="TWD112" s="3"/>
      <c r="TWE112" s="3"/>
      <c r="TWF112" s="3"/>
      <c r="TWG112" s="3"/>
      <c r="TWH112" s="3"/>
      <c r="TWI112" s="3"/>
      <c r="TWJ112" s="3"/>
      <c r="TWK112" s="3"/>
      <c r="TWL112" s="3"/>
      <c r="TWM112" s="3"/>
      <c r="TWN112" s="3"/>
      <c r="TWO112" s="3"/>
      <c r="TWP112" s="3"/>
      <c r="TWQ112" s="3"/>
      <c r="TWR112" s="3"/>
      <c r="TWS112" s="3"/>
      <c r="TWT112" s="3"/>
      <c r="TWU112" s="3"/>
      <c r="TWV112" s="3"/>
      <c r="TWW112" s="3"/>
      <c r="TWX112" s="3"/>
      <c r="TWY112" s="3"/>
      <c r="TWZ112" s="3"/>
      <c r="TXA112" s="3"/>
      <c r="TXB112" s="3"/>
      <c r="TXC112" s="3"/>
      <c r="TXD112" s="3"/>
      <c r="TXE112" s="3"/>
      <c r="TXF112" s="3"/>
      <c r="TXG112" s="3"/>
      <c r="TXH112" s="3"/>
      <c r="TXI112" s="3"/>
      <c r="TXJ112" s="3"/>
      <c r="TXK112" s="3"/>
      <c r="TXL112" s="3"/>
      <c r="TXM112" s="3"/>
      <c r="TXN112" s="3"/>
      <c r="TXO112" s="3"/>
      <c r="TXP112" s="3"/>
      <c r="TXQ112" s="3"/>
      <c r="TXR112" s="3"/>
      <c r="TXS112" s="3"/>
      <c r="TXT112" s="3"/>
      <c r="TXU112" s="3"/>
      <c r="TXV112" s="3"/>
      <c r="TXW112" s="3"/>
      <c r="TXX112" s="3"/>
      <c r="TXY112" s="3"/>
      <c r="TXZ112" s="3"/>
      <c r="TYA112" s="3"/>
      <c r="TYB112" s="3"/>
      <c r="TYC112" s="3"/>
      <c r="TYD112" s="3"/>
      <c r="TYE112" s="3"/>
      <c r="TYF112" s="3"/>
      <c r="TYG112" s="3"/>
      <c r="TYH112" s="3"/>
      <c r="TYI112" s="3"/>
      <c r="TYJ112" s="3"/>
      <c r="TYK112" s="3"/>
      <c r="TYL112" s="3"/>
      <c r="TYM112" s="3"/>
      <c r="TYN112" s="3"/>
      <c r="TYO112" s="3"/>
      <c r="TYP112" s="3"/>
      <c r="TYQ112" s="3"/>
      <c r="TYR112" s="3"/>
      <c r="TYS112" s="3"/>
      <c r="TYT112" s="3"/>
      <c r="TYU112" s="3"/>
      <c r="TYV112" s="3"/>
      <c r="TYW112" s="3"/>
      <c r="TYX112" s="3"/>
      <c r="TYY112" s="3"/>
      <c r="TYZ112" s="3"/>
      <c r="TZA112" s="3"/>
      <c r="TZB112" s="3"/>
      <c r="TZC112" s="3"/>
      <c r="TZD112" s="3"/>
      <c r="TZE112" s="3"/>
      <c r="TZF112" s="3"/>
      <c r="TZG112" s="3"/>
      <c r="TZH112" s="3"/>
      <c r="TZI112" s="3"/>
      <c r="TZJ112" s="3"/>
      <c r="TZK112" s="3"/>
      <c r="TZL112" s="3"/>
      <c r="TZM112" s="3"/>
      <c r="TZN112" s="3"/>
      <c r="TZO112" s="3"/>
      <c r="TZP112" s="3"/>
      <c r="TZQ112" s="3"/>
      <c r="TZR112" s="3"/>
      <c r="TZS112" s="3"/>
      <c r="TZT112" s="3"/>
      <c r="TZU112" s="3"/>
      <c r="TZV112" s="3"/>
      <c r="TZW112" s="3"/>
      <c r="TZX112" s="3"/>
      <c r="TZY112" s="3"/>
      <c r="TZZ112" s="3"/>
      <c r="UAA112" s="3"/>
      <c r="UAB112" s="3"/>
      <c r="UAC112" s="3"/>
      <c r="UAD112" s="3"/>
      <c r="UAE112" s="3"/>
      <c r="UAF112" s="3"/>
      <c r="UAG112" s="3"/>
      <c r="UAH112" s="3"/>
      <c r="UAI112" s="3"/>
      <c r="UAJ112" s="3"/>
      <c r="UAK112" s="3"/>
      <c r="UAL112" s="3"/>
      <c r="UAM112" s="3"/>
      <c r="UAN112" s="3"/>
      <c r="UAO112" s="3"/>
      <c r="UAP112" s="3"/>
      <c r="UAQ112" s="3"/>
      <c r="UAR112" s="3"/>
      <c r="UAS112" s="3"/>
      <c r="UAT112" s="3"/>
      <c r="UAU112" s="3"/>
      <c r="UAV112" s="3"/>
      <c r="UAW112" s="3"/>
      <c r="UAX112" s="3"/>
      <c r="UAY112" s="3"/>
      <c r="UAZ112" s="3"/>
      <c r="UBA112" s="3"/>
      <c r="UBB112" s="3"/>
      <c r="UBC112" s="3"/>
      <c r="UBD112" s="3"/>
      <c r="UBE112" s="3"/>
      <c r="UBF112" s="3"/>
      <c r="UBG112" s="3"/>
      <c r="UBH112" s="3"/>
      <c r="UBI112" s="3"/>
      <c r="UBJ112" s="3"/>
      <c r="UBK112" s="3"/>
      <c r="UBL112" s="3"/>
      <c r="UBM112" s="3"/>
      <c r="UBN112" s="3"/>
      <c r="UBO112" s="3"/>
      <c r="UBP112" s="3"/>
      <c r="UBQ112" s="3"/>
      <c r="UBR112" s="3"/>
      <c r="UBS112" s="3"/>
      <c r="UBT112" s="3"/>
      <c r="UBU112" s="3"/>
      <c r="UBV112" s="3"/>
      <c r="UBW112" s="3"/>
      <c r="UBX112" s="3"/>
      <c r="UBY112" s="3"/>
      <c r="UBZ112" s="3"/>
      <c r="UCA112" s="3"/>
      <c r="UCB112" s="3"/>
      <c r="UCC112" s="3"/>
      <c r="UCD112" s="3"/>
      <c r="UCE112" s="3"/>
      <c r="UCF112" s="3"/>
      <c r="UCG112" s="3"/>
      <c r="UCH112" s="3"/>
      <c r="UCI112" s="3"/>
      <c r="UCJ112" s="3"/>
      <c r="UCK112" s="3"/>
      <c r="UCL112" s="3"/>
      <c r="UCM112" s="3"/>
      <c r="UCN112" s="3"/>
      <c r="UCO112" s="3"/>
      <c r="UCP112" s="3"/>
      <c r="UCQ112" s="3"/>
      <c r="UCR112" s="3"/>
      <c r="UCS112" s="3"/>
      <c r="UCT112" s="3"/>
      <c r="UCU112" s="3"/>
      <c r="UCV112" s="3"/>
      <c r="UCW112" s="3"/>
      <c r="UCX112" s="3"/>
      <c r="UCY112" s="3"/>
      <c r="UCZ112" s="3"/>
      <c r="UDA112" s="3"/>
      <c r="UDB112" s="3"/>
      <c r="UDC112" s="3"/>
      <c r="UDD112" s="3"/>
      <c r="UDE112" s="3"/>
      <c r="UDF112" s="3"/>
      <c r="UDG112" s="3"/>
      <c r="UDH112" s="3"/>
      <c r="UDI112" s="3"/>
      <c r="UDJ112" s="3"/>
      <c r="UDK112" s="3"/>
      <c r="UDL112" s="3"/>
      <c r="UDM112" s="3"/>
      <c r="UDN112" s="3"/>
      <c r="UDO112" s="3"/>
      <c r="UDP112" s="3"/>
      <c r="UDQ112" s="3"/>
      <c r="UDR112" s="3"/>
      <c r="UDS112" s="3"/>
      <c r="UDT112" s="3"/>
      <c r="UDU112" s="3"/>
      <c r="UDV112" s="3"/>
      <c r="UDW112" s="3"/>
      <c r="UDX112" s="3"/>
      <c r="UDY112" s="3"/>
      <c r="UDZ112" s="3"/>
      <c r="UEA112" s="3"/>
      <c r="UEB112" s="3"/>
      <c r="UEC112" s="3"/>
      <c r="UED112" s="3"/>
      <c r="UEE112" s="3"/>
      <c r="UEF112" s="3"/>
      <c r="UEG112" s="3"/>
      <c r="UEH112" s="3"/>
      <c r="UEI112" s="3"/>
      <c r="UEJ112" s="3"/>
      <c r="UEK112" s="3"/>
      <c r="UEL112" s="3"/>
      <c r="UEM112" s="3"/>
      <c r="UEN112" s="3"/>
      <c r="UEO112" s="3"/>
      <c r="UEP112" s="3"/>
      <c r="UEQ112" s="3"/>
      <c r="UER112" s="3"/>
      <c r="UES112" s="3"/>
      <c r="UET112" s="3"/>
      <c r="UEU112" s="3"/>
      <c r="UEV112" s="3"/>
      <c r="UEW112" s="3"/>
      <c r="UEX112" s="3"/>
      <c r="UEY112" s="3"/>
      <c r="UEZ112" s="3"/>
      <c r="UFA112" s="3"/>
      <c r="UFB112" s="3"/>
      <c r="UFC112" s="3"/>
      <c r="UFD112" s="3"/>
      <c r="UFE112" s="3"/>
      <c r="UFF112" s="3"/>
      <c r="UFG112" s="3"/>
      <c r="UFH112" s="3"/>
      <c r="UFI112" s="3"/>
      <c r="UFJ112" s="3"/>
      <c r="UFK112" s="3"/>
      <c r="UFL112" s="3"/>
      <c r="UFM112" s="3"/>
      <c r="UFN112" s="3"/>
      <c r="UFO112" s="3"/>
      <c r="UFP112" s="3"/>
      <c r="UFQ112" s="3"/>
      <c r="UFR112" s="3"/>
      <c r="UFS112" s="3"/>
      <c r="UFT112" s="3"/>
      <c r="UFU112" s="3"/>
      <c r="UFV112" s="3"/>
      <c r="UFW112" s="3"/>
      <c r="UFX112" s="3"/>
      <c r="UFY112" s="3"/>
      <c r="UFZ112" s="3"/>
      <c r="UGA112" s="3"/>
      <c r="UGB112" s="3"/>
      <c r="UGC112" s="3"/>
      <c r="UGD112" s="3"/>
      <c r="UGE112" s="3"/>
      <c r="UGF112" s="3"/>
      <c r="UGG112" s="3"/>
      <c r="UGH112" s="3"/>
      <c r="UGI112" s="3"/>
      <c r="UGJ112" s="3"/>
      <c r="UGK112" s="3"/>
      <c r="UGL112" s="3"/>
      <c r="UGM112" s="3"/>
      <c r="UGN112" s="3"/>
      <c r="UGO112" s="3"/>
      <c r="UGP112" s="3"/>
      <c r="UGQ112" s="3"/>
      <c r="UGR112" s="3"/>
      <c r="UGS112" s="3"/>
      <c r="UGT112" s="3"/>
      <c r="UGU112" s="3"/>
      <c r="UGV112" s="3"/>
      <c r="UGW112" s="3"/>
      <c r="UGX112" s="3"/>
      <c r="UGY112" s="3"/>
      <c r="UGZ112" s="3"/>
      <c r="UHA112" s="3"/>
      <c r="UHB112" s="3"/>
      <c r="UHC112" s="3"/>
      <c r="UHD112" s="3"/>
      <c r="UHE112" s="3"/>
      <c r="UHF112" s="3"/>
      <c r="UHG112" s="3"/>
      <c r="UHH112" s="3"/>
      <c r="UHI112" s="3"/>
      <c r="UHJ112" s="3"/>
      <c r="UHK112" s="3"/>
      <c r="UHL112" s="3"/>
      <c r="UHM112" s="3"/>
      <c r="UHN112" s="3"/>
      <c r="UHO112" s="3"/>
      <c r="UHP112" s="3"/>
      <c r="UHQ112" s="3"/>
      <c r="UHR112" s="3"/>
      <c r="UHS112" s="3"/>
      <c r="UHT112" s="3"/>
      <c r="UHU112" s="3"/>
      <c r="UHV112" s="3"/>
      <c r="UHW112" s="3"/>
      <c r="UHX112" s="3"/>
      <c r="UHY112" s="3"/>
      <c r="UHZ112" s="3"/>
      <c r="UIA112" s="3"/>
      <c r="UIB112" s="3"/>
      <c r="UIC112" s="3"/>
      <c r="UID112" s="3"/>
      <c r="UIE112" s="3"/>
      <c r="UIF112" s="3"/>
      <c r="UIG112" s="3"/>
      <c r="UIH112" s="3"/>
      <c r="UII112" s="3"/>
      <c r="UIJ112" s="3"/>
      <c r="UIK112" s="3"/>
      <c r="UIL112" s="3"/>
      <c r="UIM112" s="3"/>
      <c r="UIN112" s="3"/>
      <c r="UIO112" s="3"/>
      <c r="UIP112" s="3"/>
      <c r="UIQ112" s="3"/>
      <c r="UIR112" s="3"/>
      <c r="UIS112" s="3"/>
      <c r="UIT112" s="3"/>
      <c r="UIU112" s="3"/>
      <c r="UIV112" s="3"/>
      <c r="UIW112" s="3"/>
      <c r="UIX112" s="3"/>
      <c r="UIY112" s="3"/>
      <c r="UIZ112" s="3"/>
      <c r="UJA112" s="3"/>
      <c r="UJB112" s="3"/>
      <c r="UJC112" s="3"/>
      <c r="UJD112" s="3"/>
      <c r="UJE112" s="3"/>
      <c r="UJF112" s="3"/>
      <c r="UJG112" s="3"/>
      <c r="UJH112" s="3"/>
      <c r="UJI112" s="3"/>
      <c r="UJJ112" s="3"/>
      <c r="UJK112" s="3"/>
      <c r="UJL112" s="3"/>
      <c r="UJM112" s="3"/>
      <c r="UJN112" s="3"/>
      <c r="UJO112" s="3"/>
      <c r="UJP112" s="3"/>
      <c r="UJQ112" s="3"/>
      <c r="UJR112" s="3"/>
      <c r="UJS112" s="3"/>
      <c r="UJT112" s="3"/>
      <c r="UJU112" s="3"/>
      <c r="UJV112" s="3"/>
      <c r="UJW112" s="3"/>
      <c r="UJX112" s="3"/>
      <c r="UJY112" s="3"/>
      <c r="UJZ112" s="3"/>
      <c r="UKA112" s="3"/>
      <c r="UKB112" s="3"/>
      <c r="UKC112" s="3"/>
      <c r="UKD112" s="3"/>
      <c r="UKE112" s="3"/>
      <c r="UKF112" s="3"/>
      <c r="UKG112" s="3"/>
      <c r="UKH112" s="3"/>
      <c r="UKI112" s="3"/>
      <c r="UKJ112" s="3"/>
      <c r="UKK112" s="3"/>
      <c r="UKL112" s="3"/>
      <c r="UKM112" s="3"/>
      <c r="UKN112" s="3"/>
      <c r="UKO112" s="3"/>
      <c r="UKP112" s="3"/>
      <c r="UKQ112" s="3"/>
      <c r="UKR112" s="3"/>
      <c r="UKS112" s="3"/>
      <c r="UKT112" s="3"/>
      <c r="UKU112" s="3"/>
      <c r="UKV112" s="3"/>
      <c r="UKW112" s="3"/>
      <c r="UKX112" s="3"/>
      <c r="UKY112" s="3"/>
      <c r="UKZ112" s="3"/>
      <c r="ULA112" s="3"/>
      <c r="ULB112" s="3"/>
      <c r="ULC112" s="3"/>
      <c r="ULD112" s="3"/>
      <c r="ULE112" s="3"/>
      <c r="ULF112" s="3"/>
      <c r="ULG112" s="3"/>
      <c r="ULH112" s="3"/>
      <c r="ULI112" s="3"/>
      <c r="ULJ112" s="3"/>
      <c r="ULK112" s="3"/>
      <c r="ULL112" s="3"/>
      <c r="ULM112" s="3"/>
      <c r="ULN112" s="3"/>
      <c r="ULO112" s="3"/>
      <c r="ULP112" s="3"/>
      <c r="ULQ112" s="3"/>
      <c r="ULR112" s="3"/>
      <c r="ULS112" s="3"/>
      <c r="ULT112" s="3"/>
      <c r="ULU112" s="3"/>
      <c r="ULV112" s="3"/>
      <c r="ULW112" s="3"/>
      <c r="ULX112" s="3"/>
      <c r="ULY112" s="3"/>
      <c r="ULZ112" s="3"/>
      <c r="UMA112" s="3"/>
      <c r="UMB112" s="3"/>
      <c r="UMC112" s="3"/>
      <c r="UMD112" s="3"/>
      <c r="UME112" s="3"/>
      <c r="UMF112" s="3"/>
      <c r="UMG112" s="3"/>
      <c r="UMH112" s="3"/>
      <c r="UMI112" s="3"/>
      <c r="UMJ112" s="3"/>
      <c r="UMK112" s="3"/>
      <c r="UML112" s="3"/>
      <c r="UMM112" s="3"/>
      <c r="UMN112" s="3"/>
      <c r="UMO112" s="3"/>
      <c r="UMP112" s="3"/>
      <c r="UMQ112" s="3"/>
      <c r="UMR112" s="3"/>
      <c r="UMS112" s="3"/>
      <c r="UMT112" s="3"/>
      <c r="UMU112" s="3"/>
      <c r="UMV112" s="3"/>
      <c r="UMW112" s="3"/>
      <c r="UMX112" s="3"/>
      <c r="UMY112" s="3"/>
      <c r="UMZ112" s="3"/>
      <c r="UNA112" s="3"/>
      <c r="UNB112" s="3"/>
      <c r="UNC112" s="3"/>
      <c r="UND112" s="3"/>
      <c r="UNE112" s="3"/>
      <c r="UNF112" s="3"/>
      <c r="UNG112" s="3"/>
      <c r="UNH112" s="3"/>
      <c r="UNI112" s="3"/>
      <c r="UNJ112" s="3"/>
      <c r="UNK112" s="3"/>
      <c r="UNL112" s="3"/>
      <c r="UNM112" s="3"/>
      <c r="UNN112" s="3"/>
      <c r="UNO112" s="3"/>
      <c r="UNP112" s="3"/>
      <c r="UNQ112" s="3"/>
      <c r="UNR112" s="3"/>
      <c r="UNS112" s="3"/>
      <c r="UNT112" s="3"/>
      <c r="UNU112" s="3"/>
      <c r="UNV112" s="3"/>
      <c r="UNW112" s="3"/>
      <c r="UNX112" s="3"/>
      <c r="UNY112" s="3"/>
      <c r="UNZ112" s="3"/>
      <c r="UOA112" s="3"/>
      <c r="UOB112" s="3"/>
      <c r="UOC112" s="3"/>
      <c r="UOD112" s="3"/>
      <c r="UOE112" s="3"/>
      <c r="UOF112" s="3"/>
      <c r="UOG112" s="3"/>
      <c r="UOH112" s="3"/>
      <c r="UOI112" s="3"/>
      <c r="UOJ112" s="3"/>
      <c r="UOK112" s="3"/>
      <c r="UOL112" s="3"/>
      <c r="UOM112" s="3"/>
      <c r="UON112" s="3"/>
      <c r="UOO112" s="3"/>
      <c r="UOP112" s="3"/>
      <c r="UOQ112" s="3"/>
      <c r="UOR112" s="3"/>
      <c r="UOS112" s="3"/>
      <c r="UOT112" s="3"/>
      <c r="UOU112" s="3"/>
      <c r="UOV112" s="3"/>
      <c r="UOW112" s="3"/>
      <c r="UOX112" s="3"/>
      <c r="UOY112" s="3"/>
      <c r="UOZ112" s="3"/>
      <c r="UPA112" s="3"/>
      <c r="UPB112" s="3"/>
      <c r="UPC112" s="3"/>
      <c r="UPD112" s="3"/>
      <c r="UPE112" s="3"/>
      <c r="UPF112" s="3"/>
      <c r="UPG112" s="3"/>
      <c r="UPH112" s="3"/>
      <c r="UPI112" s="3"/>
      <c r="UPJ112" s="3"/>
      <c r="UPK112" s="3"/>
      <c r="UPL112" s="3"/>
      <c r="UPM112" s="3"/>
      <c r="UPN112" s="3"/>
      <c r="UPO112" s="3"/>
      <c r="UPP112" s="3"/>
      <c r="UPQ112" s="3"/>
      <c r="UPR112" s="3"/>
      <c r="UPS112" s="3"/>
      <c r="UPT112" s="3"/>
      <c r="UPU112" s="3"/>
      <c r="UPV112" s="3"/>
      <c r="UPW112" s="3"/>
      <c r="UPX112" s="3"/>
      <c r="UPY112" s="3"/>
      <c r="UPZ112" s="3"/>
      <c r="UQA112" s="3"/>
      <c r="UQB112" s="3"/>
      <c r="UQC112" s="3"/>
      <c r="UQD112" s="3"/>
      <c r="UQE112" s="3"/>
      <c r="UQF112" s="3"/>
      <c r="UQG112" s="3"/>
      <c r="UQH112" s="3"/>
      <c r="UQI112" s="3"/>
      <c r="UQJ112" s="3"/>
      <c r="UQK112" s="3"/>
      <c r="UQL112" s="3"/>
      <c r="UQM112" s="3"/>
      <c r="UQN112" s="3"/>
      <c r="UQO112" s="3"/>
      <c r="UQP112" s="3"/>
      <c r="UQQ112" s="3"/>
      <c r="UQR112" s="3"/>
      <c r="UQS112" s="3"/>
      <c r="UQT112" s="3"/>
      <c r="UQU112" s="3"/>
      <c r="UQV112" s="3"/>
      <c r="UQW112" s="3"/>
      <c r="UQX112" s="3"/>
      <c r="UQY112" s="3"/>
      <c r="UQZ112" s="3"/>
      <c r="URA112" s="3"/>
      <c r="URB112" s="3"/>
      <c r="URC112" s="3"/>
      <c r="URD112" s="3"/>
      <c r="URE112" s="3"/>
      <c r="URF112" s="3"/>
      <c r="URG112" s="3"/>
      <c r="URH112" s="3"/>
      <c r="URI112" s="3"/>
      <c r="URJ112" s="3"/>
      <c r="URK112" s="3"/>
      <c r="URL112" s="3"/>
      <c r="URM112" s="3"/>
      <c r="URN112" s="3"/>
      <c r="URO112" s="3"/>
      <c r="URP112" s="3"/>
      <c r="URQ112" s="3"/>
      <c r="URR112" s="3"/>
      <c r="URS112" s="3"/>
      <c r="URT112" s="3"/>
      <c r="URU112" s="3"/>
      <c r="URV112" s="3"/>
      <c r="URW112" s="3"/>
      <c r="URX112" s="3"/>
      <c r="URY112" s="3"/>
      <c r="URZ112" s="3"/>
      <c r="USA112" s="3"/>
      <c r="USB112" s="3"/>
      <c r="USC112" s="3"/>
      <c r="USD112" s="3"/>
      <c r="USE112" s="3"/>
      <c r="USF112" s="3"/>
      <c r="USG112" s="3"/>
      <c r="USH112" s="3"/>
      <c r="USI112" s="3"/>
      <c r="USJ112" s="3"/>
      <c r="USK112" s="3"/>
      <c r="USL112" s="3"/>
      <c r="USM112" s="3"/>
      <c r="USN112" s="3"/>
      <c r="USO112" s="3"/>
      <c r="USP112" s="3"/>
      <c r="USQ112" s="3"/>
      <c r="USR112" s="3"/>
      <c r="USS112" s="3"/>
      <c r="UST112" s="3"/>
      <c r="USU112" s="3"/>
      <c r="USV112" s="3"/>
      <c r="USW112" s="3"/>
      <c r="USX112" s="3"/>
      <c r="USY112" s="3"/>
      <c r="USZ112" s="3"/>
      <c r="UTA112" s="3"/>
      <c r="UTB112" s="3"/>
      <c r="UTC112" s="3"/>
      <c r="UTD112" s="3"/>
      <c r="UTE112" s="3"/>
      <c r="UTF112" s="3"/>
      <c r="UTG112" s="3"/>
      <c r="UTH112" s="3"/>
      <c r="UTI112" s="3"/>
      <c r="UTJ112" s="3"/>
      <c r="UTK112" s="3"/>
      <c r="UTL112" s="3"/>
      <c r="UTM112" s="3"/>
      <c r="UTN112" s="3"/>
      <c r="UTO112" s="3"/>
      <c r="UTP112" s="3"/>
      <c r="UTQ112" s="3"/>
      <c r="UTR112" s="3"/>
      <c r="UTS112" s="3"/>
      <c r="UTT112" s="3"/>
      <c r="UTU112" s="3"/>
      <c r="UTV112" s="3"/>
      <c r="UTW112" s="3"/>
      <c r="UTX112" s="3"/>
      <c r="UTY112" s="3"/>
      <c r="UTZ112" s="3"/>
      <c r="UUA112" s="3"/>
      <c r="UUB112" s="3"/>
      <c r="UUC112" s="3"/>
      <c r="UUD112" s="3"/>
      <c r="UUE112" s="3"/>
      <c r="UUF112" s="3"/>
      <c r="UUG112" s="3"/>
      <c r="UUH112" s="3"/>
      <c r="UUI112" s="3"/>
      <c r="UUJ112" s="3"/>
      <c r="UUK112" s="3"/>
      <c r="UUL112" s="3"/>
      <c r="UUM112" s="3"/>
      <c r="UUN112" s="3"/>
      <c r="UUO112" s="3"/>
      <c r="UUP112" s="3"/>
      <c r="UUQ112" s="3"/>
      <c r="UUR112" s="3"/>
      <c r="UUS112" s="3"/>
      <c r="UUT112" s="3"/>
      <c r="UUU112" s="3"/>
      <c r="UUV112" s="3"/>
      <c r="UUW112" s="3"/>
      <c r="UUX112" s="3"/>
      <c r="UUY112" s="3"/>
      <c r="UUZ112" s="3"/>
      <c r="UVA112" s="3"/>
      <c r="UVB112" s="3"/>
      <c r="UVC112" s="3"/>
      <c r="UVD112" s="3"/>
      <c r="UVE112" s="3"/>
      <c r="UVF112" s="3"/>
      <c r="UVG112" s="3"/>
      <c r="UVH112" s="3"/>
      <c r="UVI112" s="3"/>
      <c r="UVJ112" s="3"/>
      <c r="UVK112" s="3"/>
      <c r="UVL112" s="3"/>
      <c r="UVM112" s="3"/>
      <c r="UVN112" s="3"/>
      <c r="UVO112" s="3"/>
      <c r="UVP112" s="3"/>
      <c r="UVQ112" s="3"/>
      <c r="UVR112" s="3"/>
      <c r="UVS112" s="3"/>
      <c r="UVT112" s="3"/>
      <c r="UVU112" s="3"/>
      <c r="UVV112" s="3"/>
      <c r="UVW112" s="3"/>
      <c r="UVX112" s="3"/>
      <c r="UVY112" s="3"/>
      <c r="UVZ112" s="3"/>
      <c r="UWA112" s="3"/>
      <c r="UWB112" s="3"/>
      <c r="UWC112" s="3"/>
      <c r="UWD112" s="3"/>
      <c r="UWE112" s="3"/>
      <c r="UWF112" s="3"/>
      <c r="UWG112" s="3"/>
      <c r="UWH112" s="3"/>
      <c r="UWI112" s="3"/>
      <c r="UWJ112" s="3"/>
      <c r="UWK112" s="3"/>
      <c r="UWL112" s="3"/>
      <c r="UWM112" s="3"/>
      <c r="UWN112" s="3"/>
      <c r="UWO112" s="3"/>
      <c r="UWP112" s="3"/>
      <c r="UWQ112" s="3"/>
      <c r="UWR112" s="3"/>
      <c r="UWS112" s="3"/>
      <c r="UWT112" s="3"/>
      <c r="UWU112" s="3"/>
      <c r="UWV112" s="3"/>
      <c r="UWW112" s="3"/>
      <c r="UWX112" s="3"/>
      <c r="UWY112" s="3"/>
      <c r="UWZ112" s="3"/>
      <c r="UXA112" s="3"/>
      <c r="UXB112" s="3"/>
      <c r="UXC112" s="3"/>
      <c r="UXD112" s="3"/>
      <c r="UXE112" s="3"/>
      <c r="UXF112" s="3"/>
      <c r="UXG112" s="3"/>
      <c r="UXH112" s="3"/>
      <c r="UXI112" s="3"/>
      <c r="UXJ112" s="3"/>
      <c r="UXK112" s="3"/>
      <c r="UXL112" s="3"/>
      <c r="UXM112" s="3"/>
      <c r="UXN112" s="3"/>
      <c r="UXO112" s="3"/>
      <c r="UXP112" s="3"/>
      <c r="UXQ112" s="3"/>
      <c r="UXR112" s="3"/>
      <c r="UXS112" s="3"/>
      <c r="UXT112" s="3"/>
      <c r="UXU112" s="3"/>
      <c r="UXV112" s="3"/>
      <c r="UXW112" s="3"/>
      <c r="UXX112" s="3"/>
      <c r="UXY112" s="3"/>
      <c r="UXZ112" s="3"/>
      <c r="UYA112" s="3"/>
      <c r="UYB112" s="3"/>
      <c r="UYC112" s="3"/>
      <c r="UYD112" s="3"/>
      <c r="UYE112" s="3"/>
      <c r="UYF112" s="3"/>
      <c r="UYG112" s="3"/>
      <c r="UYH112" s="3"/>
      <c r="UYI112" s="3"/>
      <c r="UYJ112" s="3"/>
      <c r="UYK112" s="3"/>
      <c r="UYL112" s="3"/>
      <c r="UYM112" s="3"/>
      <c r="UYN112" s="3"/>
      <c r="UYO112" s="3"/>
      <c r="UYP112" s="3"/>
      <c r="UYQ112" s="3"/>
      <c r="UYR112" s="3"/>
      <c r="UYS112" s="3"/>
      <c r="UYT112" s="3"/>
      <c r="UYU112" s="3"/>
      <c r="UYV112" s="3"/>
      <c r="UYW112" s="3"/>
      <c r="UYX112" s="3"/>
      <c r="UYY112" s="3"/>
      <c r="UYZ112" s="3"/>
      <c r="UZA112" s="3"/>
      <c r="UZB112" s="3"/>
      <c r="UZC112" s="3"/>
      <c r="UZD112" s="3"/>
      <c r="UZE112" s="3"/>
      <c r="UZF112" s="3"/>
      <c r="UZG112" s="3"/>
      <c r="UZH112" s="3"/>
      <c r="UZI112" s="3"/>
      <c r="UZJ112" s="3"/>
      <c r="UZK112" s="3"/>
      <c r="UZL112" s="3"/>
      <c r="UZM112" s="3"/>
      <c r="UZN112" s="3"/>
      <c r="UZO112" s="3"/>
      <c r="UZP112" s="3"/>
      <c r="UZQ112" s="3"/>
      <c r="UZR112" s="3"/>
      <c r="UZS112" s="3"/>
      <c r="UZT112" s="3"/>
      <c r="UZU112" s="3"/>
      <c r="UZV112" s="3"/>
      <c r="UZW112" s="3"/>
      <c r="UZX112" s="3"/>
      <c r="UZY112" s="3"/>
      <c r="UZZ112" s="3"/>
      <c r="VAA112" s="3"/>
      <c r="VAB112" s="3"/>
      <c r="VAC112" s="3"/>
      <c r="VAD112" s="3"/>
      <c r="VAE112" s="3"/>
      <c r="VAF112" s="3"/>
      <c r="VAG112" s="3"/>
      <c r="VAH112" s="3"/>
      <c r="VAI112" s="3"/>
      <c r="VAJ112" s="3"/>
      <c r="VAK112" s="3"/>
      <c r="VAL112" s="3"/>
      <c r="VAM112" s="3"/>
      <c r="VAN112" s="3"/>
      <c r="VAO112" s="3"/>
      <c r="VAP112" s="3"/>
      <c r="VAQ112" s="3"/>
      <c r="VAR112" s="3"/>
      <c r="VAS112" s="3"/>
      <c r="VAT112" s="3"/>
      <c r="VAU112" s="3"/>
      <c r="VAV112" s="3"/>
      <c r="VAW112" s="3"/>
      <c r="VAX112" s="3"/>
      <c r="VAY112" s="3"/>
      <c r="VAZ112" s="3"/>
      <c r="VBA112" s="3"/>
      <c r="VBB112" s="3"/>
      <c r="VBC112" s="3"/>
      <c r="VBD112" s="3"/>
      <c r="VBE112" s="3"/>
      <c r="VBF112" s="3"/>
      <c r="VBG112" s="3"/>
      <c r="VBH112" s="3"/>
      <c r="VBI112" s="3"/>
      <c r="VBJ112" s="3"/>
      <c r="VBK112" s="3"/>
      <c r="VBL112" s="3"/>
      <c r="VBM112" s="3"/>
      <c r="VBN112" s="3"/>
      <c r="VBO112" s="3"/>
      <c r="VBP112" s="3"/>
      <c r="VBQ112" s="3"/>
      <c r="VBR112" s="3"/>
      <c r="VBS112" s="3"/>
      <c r="VBT112" s="3"/>
      <c r="VBU112" s="3"/>
      <c r="VBV112" s="3"/>
      <c r="VBW112" s="3"/>
      <c r="VBX112" s="3"/>
      <c r="VBY112" s="3"/>
      <c r="VBZ112" s="3"/>
      <c r="VCA112" s="3"/>
      <c r="VCB112" s="3"/>
      <c r="VCC112" s="3"/>
      <c r="VCD112" s="3"/>
      <c r="VCE112" s="3"/>
      <c r="VCF112" s="3"/>
      <c r="VCG112" s="3"/>
      <c r="VCH112" s="3"/>
      <c r="VCI112" s="3"/>
      <c r="VCJ112" s="3"/>
      <c r="VCK112" s="3"/>
      <c r="VCL112" s="3"/>
      <c r="VCM112" s="3"/>
      <c r="VCN112" s="3"/>
      <c r="VCO112" s="3"/>
      <c r="VCP112" s="3"/>
      <c r="VCQ112" s="3"/>
      <c r="VCR112" s="3"/>
      <c r="VCS112" s="3"/>
      <c r="VCT112" s="3"/>
      <c r="VCU112" s="3"/>
      <c r="VCV112" s="3"/>
      <c r="VCW112" s="3"/>
      <c r="VCX112" s="3"/>
      <c r="VCY112" s="3"/>
      <c r="VCZ112" s="3"/>
      <c r="VDA112" s="3"/>
      <c r="VDB112" s="3"/>
      <c r="VDC112" s="3"/>
      <c r="VDD112" s="3"/>
      <c r="VDE112" s="3"/>
      <c r="VDF112" s="3"/>
      <c r="VDG112" s="3"/>
      <c r="VDH112" s="3"/>
      <c r="VDI112" s="3"/>
      <c r="VDJ112" s="3"/>
      <c r="VDK112" s="3"/>
      <c r="VDL112" s="3"/>
      <c r="VDM112" s="3"/>
      <c r="VDN112" s="3"/>
      <c r="VDO112" s="3"/>
      <c r="VDP112" s="3"/>
      <c r="VDQ112" s="3"/>
      <c r="VDR112" s="3"/>
      <c r="VDS112" s="3"/>
      <c r="VDT112" s="3"/>
      <c r="VDU112" s="3"/>
      <c r="VDV112" s="3"/>
      <c r="VDW112" s="3"/>
      <c r="VDX112" s="3"/>
      <c r="VDY112" s="3"/>
      <c r="VDZ112" s="3"/>
      <c r="VEA112" s="3"/>
      <c r="VEB112" s="3"/>
      <c r="VEC112" s="3"/>
      <c r="VED112" s="3"/>
      <c r="VEE112" s="3"/>
      <c r="VEF112" s="3"/>
      <c r="VEG112" s="3"/>
      <c r="VEH112" s="3"/>
      <c r="VEI112" s="3"/>
      <c r="VEJ112" s="3"/>
      <c r="VEK112" s="3"/>
      <c r="VEL112" s="3"/>
      <c r="VEM112" s="3"/>
      <c r="VEN112" s="3"/>
      <c r="VEO112" s="3"/>
      <c r="VEP112" s="3"/>
      <c r="VEQ112" s="3"/>
      <c r="VER112" s="3"/>
      <c r="VES112" s="3"/>
      <c r="VET112" s="3"/>
      <c r="VEU112" s="3"/>
      <c r="VEV112" s="3"/>
      <c r="VEW112" s="3"/>
      <c r="VEX112" s="3"/>
      <c r="VEY112" s="3"/>
      <c r="VEZ112" s="3"/>
      <c r="VFA112" s="3"/>
      <c r="VFB112" s="3"/>
      <c r="VFC112" s="3"/>
      <c r="VFD112" s="3"/>
      <c r="VFE112" s="3"/>
      <c r="VFF112" s="3"/>
      <c r="VFG112" s="3"/>
      <c r="VFH112" s="3"/>
      <c r="VFI112" s="3"/>
      <c r="VFJ112" s="3"/>
      <c r="VFK112" s="3"/>
      <c r="VFL112" s="3"/>
      <c r="VFM112" s="3"/>
      <c r="VFN112" s="3"/>
      <c r="VFO112" s="3"/>
      <c r="VFP112" s="3"/>
      <c r="VFQ112" s="3"/>
      <c r="VFR112" s="3"/>
      <c r="VFS112" s="3"/>
      <c r="VFT112" s="3"/>
      <c r="VFU112" s="3"/>
      <c r="VFV112" s="3"/>
      <c r="VFW112" s="3"/>
      <c r="VFX112" s="3"/>
      <c r="VFY112" s="3"/>
      <c r="VFZ112" s="3"/>
      <c r="VGA112" s="3"/>
      <c r="VGB112" s="3"/>
      <c r="VGC112" s="3"/>
      <c r="VGD112" s="3"/>
      <c r="VGE112" s="3"/>
      <c r="VGF112" s="3"/>
      <c r="VGG112" s="3"/>
      <c r="VGH112" s="3"/>
      <c r="VGI112" s="3"/>
      <c r="VGJ112" s="3"/>
      <c r="VGK112" s="3"/>
      <c r="VGL112" s="3"/>
      <c r="VGM112" s="3"/>
      <c r="VGN112" s="3"/>
      <c r="VGO112" s="3"/>
      <c r="VGP112" s="3"/>
      <c r="VGQ112" s="3"/>
      <c r="VGR112" s="3"/>
      <c r="VGS112" s="3"/>
      <c r="VGT112" s="3"/>
      <c r="VGU112" s="3"/>
      <c r="VGV112" s="3"/>
      <c r="VGW112" s="3"/>
      <c r="VGX112" s="3"/>
      <c r="VGY112" s="3"/>
      <c r="VGZ112" s="3"/>
      <c r="VHA112" s="3"/>
      <c r="VHB112" s="3"/>
      <c r="VHC112" s="3"/>
      <c r="VHD112" s="3"/>
      <c r="VHE112" s="3"/>
      <c r="VHF112" s="3"/>
      <c r="VHG112" s="3"/>
      <c r="VHH112" s="3"/>
      <c r="VHI112" s="3"/>
      <c r="VHJ112" s="3"/>
      <c r="VHK112" s="3"/>
      <c r="VHL112" s="3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</row>
    <row r="113" spans="1:15485" s="1" customFormat="1" ht="14.25">
      <c r="B113" s="75"/>
      <c r="C113" s="238" t="s">
        <v>68</v>
      </c>
      <c r="D113" s="79"/>
      <c r="E113" s="75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125"/>
      <c r="AL113" s="173" t="s">
        <v>68</v>
      </c>
      <c r="AN113" s="126"/>
    </row>
    <row r="114" spans="1:15485" s="1" customFormat="1" ht="14.25">
      <c r="B114" s="75"/>
      <c r="C114" s="157" t="s">
        <v>81</v>
      </c>
      <c r="D114" s="74">
        <v>0.3</v>
      </c>
      <c r="E114" s="239" t="s">
        <v>12</v>
      </c>
      <c r="F114" s="91" t="e">
        <f t="shared" ref="F114:AJ114" si="76">F107/F98*100</f>
        <v>#DIV/0!</v>
      </c>
      <c r="G114" s="91" t="e">
        <f t="shared" si="76"/>
        <v>#DIV/0!</v>
      </c>
      <c r="H114" s="91" t="e">
        <f t="shared" si="76"/>
        <v>#DIV/0!</v>
      </c>
      <c r="I114" s="91" t="e">
        <f t="shared" si="76"/>
        <v>#DIV/0!</v>
      </c>
      <c r="J114" s="91" t="e">
        <f t="shared" si="76"/>
        <v>#DIV/0!</v>
      </c>
      <c r="K114" s="91" t="e">
        <f t="shared" si="76"/>
        <v>#DIV/0!</v>
      </c>
      <c r="L114" s="91">
        <f t="shared" si="76"/>
        <v>8.7565674255691769E-2</v>
      </c>
      <c r="M114" s="91" t="e">
        <f t="shared" si="76"/>
        <v>#DIV/0!</v>
      </c>
      <c r="N114" s="91" t="e">
        <f t="shared" si="76"/>
        <v>#DIV/0!</v>
      </c>
      <c r="O114" s="91" t="e">
        <f t="shared" si="76"/>
        <v>#DIV/0!</v>
      </c>
      <c r="P114" s="91" t="e">
        <f t="shared" si="76"/>
        <v>#DIV/0!</v>
      </c>
      <c r="Q114" s="91" t="e">
        <f t="shared" si="76"/>
        <v>#DIV/0!</v>
      </c>
      <c r="R114" s="91" t="e">
        <f t="shared" si="76"/>
        <v>#DIV/0!</v>
      </c>
      <c r="S114" s="91">
        <f t="shared" si="76"/>
        <v>2.918855808523059E-2</v>
      </c>
      <c r="T114" s="91" t="e">
        <f t="shared" si="76"/>
        <v>#DIV/0!</v>
      </c>
      <c r="U114" s="91" t="e">
        <f t="shared" si="76"/>
        <v>#DIV/0!</v>
      </c>
      <c r="V114" s="91" t="e">
        <f t="shared" si="76"/>
        <v>#DIV/0!</v>
      </c>
      <c r="W114" s="91" t="e">
        <f t="shared" si="76"/>
        <v>#DIV/0!</v>
      </c>
      <c r="X114" s="91" t="e">
        <f t="shared" si="76"/>
        <v>#DIV/0!</v>
      </c>
      <c r="Y114" s="91" t="e">
        <f t="shared" si="76"/>
        <v>#DIV/0!</v>
      </c>
      <c r="Z114" s="91" t="e">
        <f t="shared" si="76"/>
        <v>#DIV/0!</v>
      </c>
      <c r="AA114" s="91" t="e">
        <f t="shared" si="76"/>
        <v>#DIV/0!</v>
      </c>
      <c r="AB114" s="91" t="e">
        <f t="shared" si="76"/>
        <v>#DIV/0!</v>
      </c>
      <c r="AC114" s="91" t="e">
        <f t="shared" si="76"/>
        <v>#DIV/0!</v>
      </c>
      <c r="AD114" s="91" t="e">
        <f t="shared" si="76"/>
        <v>#DIV/0!</v>
      </c>
      <c r="AE114" s="91" t="e">
        <f t="shared" si="76"/>
        <v>#DIV/0!</v>
      </c>
      <c r="AF114" s="91" t="e">
        <f t="shared" si="76"/>
        <v>#DIV/0!</v>
      </c>
      <c r="AG114" s="91">
        <f t="shared" si="76"/>
        <v>5.3191489361702128E-2</v>
      </c>
      <c r="AH114" s="91" t="e">
        <f t="shared" si="76"/>
        <v>#DIV/0!</v>
      </c>
      <c r="AI114" s="91">
        <f t="shared" ref="AI114" si="77">AI107/AI98*100</f>
        <v>0</v>
      </c>
      <c r="AJ114" s="91" t="e">
        <f t="shared" si="76"/>
        <v>#DIV/0!</v>
      </c>
      <c r="AK114" s="125"/>
      <c r="AL114" s="127">
        <f>AL107/AL98*100</f>
        <v>4.6289152908501774E-2</v>
      </c>
      <c r="AN114" s="126"/>
    </row>
    <row r="115" spans="1:15485" s="1" customFormat="1" ht="14.25">
      <c r="B115" s="75"/>
      <c r="C115" s="157" t="s">
        <v>82</v>
      </c>
      <c r="D115" s="74">
        <v>0.3</v>
      </c>
      <c r="E115" s="239" t="s">
        <v>12</v>
      </c>
      <c r="F115" s="91" t="e">
        <f t="shared" ref="F115:AJ115" si="78">F108/F99*100</f>
        <v>#DIV/0!</v>
      </c>
      <c r="G115" s="91" t="e">
        <f t="shared" si="78"/>
        <v>#DIV/0!</v>
      </c>
      <c r="H115" s="91" t="e">
        <f t="shared" si="78"/>
        <v>#DIV/0!</v>
      </c>
      <c r="I115" s="91" t="e">
        <f t="shared" si="78"/>
        <v>#DIV/0!</v>
      </c>
      <c r="J115" s="91" t="e">
        <f t="shared" si="78"/>
        <v>#DIV/0!</v>
      </c>
      <c r="K115" s="91" t="e">
        <f t="shared" si="78"/>
        <v>#DIV/0!</v>
      </c>
      <c r="L115" s="91">
        <f t="shared" si="78"/>
        <v>0.10218978102189782</v>
      </c>
      <c r="M115" s="91" t="e">
        <f t="shared" si="78"/>
        <v>#DIV/0!</v>
      </c>
      <c r="N115" s="91" t="e">
        <f t="shared" si="78"/>
        <v>#DIV/0!</v>
      </c>
      <c r="O115" s="91" t="e">
        <f t="shared" si="78"/>
        <v>#DIV/0!</v>
      </c>
      <c r="P115" s="91" t="e">
        <f t="shared" si="78"/>
        <v>#DIV/0!</v>
      </c>
      <c r="Q115" s="91" t="e">
        <f t="shared" si="78"/>
        <v>#DIV/0!</v>
      </c>
      <c r="R115" s="91" t="e">
        <f t="shared" si="78"/>
        <v>#DIV/0!</v>
      </c>
      <c r="S115" s="91">
        <f t="shared" si="78"/>
        <v>2.9197080291970805E-2</v>
      </c>
      <c r="T115" s="91" t="e">
        <f t="shared" si="78"/>
        <v>#DIV/0!</v>
      </c>
      <c r="U115" s="91" t="e">
        <f t="shared" si="78"/>
        <v>#DIV/0!</v>
      </c>
      <c r="V115" s="91" t="e">
        <f t="shared" si="78"/>
        <v>#DIV/0!</v>
      </c>
      <c r="W115" s="91" t="e">
        <f t="shared" si="78"/>
        <v>#DIV/0!</v>
      </c>
      <c r="X115" s="91" t="e">
        <f t="shared" si="78"/>
        <v>#DIV/0!</v>
      </c>
      <c r="Y115" s="91" t="e">
        <f t="shared" si="78"/>
        <v>#DIV/0!</v>
      </c>
      <c r="Z115" s="91" t="e">
        <f t="shared" si="78"/>
        <v>#DIV/0!</v>
      </c>
      <c r="AA115" s="91" t="e">
        <f t="shared" si="78"/>
        <v>#DIV/0!</v>
      </c>
      <c r="AB115" s="91" t="e">
        <f t="shared" si="78"/>
        <v>#DIV/0!</v>
      </c>
      <c r="AC115" s="91" t="e">
        <f t="shared" si="78"/>
        <v>#DIV/0!</v>
      </c>
      <c r="AD115" s="91" t="e">
        <f t="shared" si="78"/>
        <v>#DIV/0!</v>
      </c>
      <c r="AE115" s="91" t="e">
        <f t="shared" si="78"/>
        <v>#DIV/0!</v>
      </c>
      <c r="AF115" s="91">
        <f t="shared" si="78"/>
        <v>0.5</v>
      </c>
      <c r="AG115" s="91">
        <f t="shared" si="78"/>
        <v>6.0679611650485431E-2</v>
      </c>
      <c r="AH115" s="91" t="e">
        <f t="shared" si="78"/>
        <v>#DIV/0!</v>
      </c>
      <c r="AI115" s="91">
        <f t="shared" ref="AI115" si="79">AI108/AI99*100</f>
        <v>0</v>
      </c>
      <c r="AJ115" s="91" t="e">
        <f t="shared" si="78"/>
        <v>#DIV/0!</v>
      </c>
      <c r="AK115" s="125"/>
      <c r="AL115" s="127">
        <f>AL108/AL99*100</f>
        <v>6.7658998646820026E-2</v>
      </c>
      <c r="AN115" s="126"/>
    </row>
    <row r="116" spans="1:15485" s="1" customFormat="1" ht="14.25">
      <c r="B116" s="75"/>
      <c r="C116" s="238" t="s">
        <v>72</v>
      </c>
      <c r="D116" s="74"/>
      <c r="E116" s="75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125"/>
      <c r="AL116" s="173" t="s">
        <v>72</v>
      </c>
      <c r="AN116" s="126"/>
    </row>
    <row r="117" spans="1:15485" s="1" customFormat="1" ht="14.25">
      <c r="B117" s="75"/>
      <c r="C117" s="157" t="s">
        <v>81</v>
      </c>
      <c r="D117" s="74">
        <v>0.5</v>
      </c>
      <c r="E117" s="239" t="s">
        <v>12</v>
      </c>
      <c r="F117" s="91" t="e">
        <f t="shared" ref="F117:AJ117" si="80">F110/F101*100</f>
        <v>#DIV/0!</v>
      </c>
      <c r="G117" s="91" t="e">
        <f t="shared" si="80"/>
        <v>#DIV/0!</v>
      </c>
      <c r="H117" s="91" t="e">
        <f t="shared" si="80"/>
        <v>#DIV/0!</v>
      </c>
      <c r="I117" s="91" t="e">
        <f t="shared" si="80"/>
        <v>#DIV/0!</v>
      </c>
      <c r="J117" s="91" t="e">
        <f t="shared" si="80"/>
        <v>#DIV/0!</v>
      </c>
      <c r="K117" s="91" t="e">
        <f t="shared" si="80"/>
        <v>#DIV/0!</v>
      </c>
      <c r="L117" s="91">
        <f t="shared" si="80"/>
        <v>2.918855808523059E-2</v>
      </c>
      <c r="M117" s="91" t="e">
        <f t="shared" si="80"/>
        <v>#DIV/0!</v>
      </c>
      <c r="N117" s="91" t="e">
        <f t="shared" si="80"/>
        <v>#DIV/0!</v>
      </c>
      <c r="O117" s="91" t="e">
        <f t="shared" si="80"/>
        <v>#DIV/0!</v>
      </c>
      <c r="P117" s="91" t="e">
        <f t="shared" si="80"/>
        <v>#DIV/0!</v>
      </c>
      <c r="Q117" s="91" t="e">
        <f t="shared" si="80"/>
        <v>#DIV/0!</v>
      </c>
      <c r="R117" s="91" t="e">
        <f t="shared" si="80"/>
        <v>#DIV/0!</v>
      </c>
      <c r="S117" s="91">
        <f t="shared" si="80"/>
        <v>2.1891418563922942E-2</v>
      </c>
      <c r="T117" s="91" t="e">
        <f t="shared" si="80"/>
        <v>#DIV/0!</v>
      </c>
      <c r="U117" s="91" t="e">
        <f t="shared" si="80"/>
        <v>#DIV/0!</v>
      </c>
      <c r="V117" s="91" t="e">
        <f t="shared" si="80"/>
        <v>#DIV/0!</v>
      </c>
      <c r="W117" s="91" t="e">
        <f t="shared" si="80"/>
        <v>#DIV/0!</v>
      </c>
      <c r="X117" s="91" t="e">
        <f t="shared" si="80"/>
        <v>#DIV/0!</v>
      </c>
      <c r="Y117" s="91" t="e">
        <f t="shared" si="80"/>
        <v>#DIV/0!</v>
      </c>
      <c r="Z117" s="91" t="e">
        <f t="shared" si="80"/>
        <v>#DIV/0!</v>
      </c>
      <c r="AA117" s="91" t="e">
        <f t="shared" si="80"/>
        <v>#DIV/0!</v>
      </c>
      <c r="AB117" s="91" t="e">
        <f t="shared" si="80"/>
        <v>#DIV/0!</v>
      </c>
      <c r="AC117" s="91" t="e">
        <f t="shared" si="80"/>
        <v>#DIV/0!</v>
      </c>
      <c r="AD117" s="91" t="e">
        <f t="shared" si="80"/>
        <v>#DIV/0!</v>
      </c>
      <c r="AE117" s="91" t="e">
        <f t="shared" si="80"/>
        <v>#DIV/0!</v>
      </c>
      <c r="AF117" s="91" t="e">
        <f t="shared" si="80"/>
        <v>#DIV/0!</v>
      </c>
      <c r="AG117" s="91">
        <f t="shared" si="80"/>
        <v>0</v>
      </c>
      <c r="AH117" s="91" t="e">
        <f t="shared" si="80"/>
        <v>#DIV/0!</v>
      </c>
      <c r="AI117" s="91">
        <f t="shared" ref="AI117" si="81">AI110/AI101*100</f>
        <v>0</v>
      </c>
      <c r="AJ117" s="91" t="e">
        <f t="shared" si="80"/>
        <v>#DIV/0!</v>
      </c>
      <c r="AK117" s="125"/>
      <c r="AL117" s="127">
        <f>AL110/AL101*100</f>
        <v>1.350100293164635E-2</v>
      </c>
      <c r="AN117" s="126"/>
    </row>
    <row r="118" spans="1:15485" s="1" customFormat="1" ht="14.25">
      <c r="B118" s="75"/>
      <c r="C118" s="157" t="s">
        <v>82</v>
      </c>
      <c r="D118" s="74">
        <v>0.5</v>
      </c>
      <c r="E118" s="239" t="s">
        <v>12</v>
      </c>
      <c r="F118" s="91" t="e">
        <f t="shared" ref="F118:AJ118" si="82">F111/F102*100</f>
        <v>#DIV/0!</v>
      </c>
      <c r="G118" s="91" t="e">
        <f t="shared" si="82"/>
        <v>#DIV/0!</v>
      </c>
      <c r="H118" s="91" t="e">
        <f t="shared" si="82"/>
        <v>#DIV/0!</v>
      </c>
      <c r="I118" s="91" t="e">
        <f t="shared" si="82"/>
        <v>#DIV/0!</v>
      </c>
      <c r="J118" s="91" t="e">
        <f t="shared" si="82"/>
        <v>#DIV/0!</v>
      </c>
      <c r="K118" s="91" t="e">
        <f t="shared" si="82"/>
        <v>#DIV/0!</v>
      </c>
      <c r="L118" s="91">
        <f t="shared" si="82"/>
        <v>2.6763990267639905E-2</v>
      </c>
      <c r="M118" s="91" t="e">
        <f t="shared" si="82"/>
        <v>#DIV/0!</v>
      </c>
      <c r="N118" s="91" t="e">
        <f t="shared" si="82"/>
        <v>#DIV/0!</v>
      </c>
      <c r="O118" s="91" t="e">
        <f t="shared" si="82"/>
        <v>#DIV/0!</v>
      </c>
      <c r="P118" s="91" t="e">
        <f t="shared" si="82"/>
        <v>#DIV/0!</v>
      </c>
      <c r="Q118" s="91" t="e">
        <f t="shared" si="82"/>
        <v>#DIV/0!</v>
      </c>
      <c r="R118" s="91" t="e">
        <f t="shared" si="82"/>
        <v>#DIV/0!</v>
      </c>
      <c r="S118" s="91">
        <f t="shared" si="82"/>
        <v>2.18978102189781E-2</v>
      </c>
      <c r="T118" s="91" t="e">
        <f t="shared" si="82"/>
        <v>#DIV/0!</v>
      </c>
      <c r="U118" s="91" t="e">
        <f t="shared" si="82"/>
        <v>#DIV/0!</v>
      </c>
      <c r="V118" s="91" t="e">
        <f t="shared" si="82"/>
        <v>#DIV/0!</v>
      </c>
      <c r="W118" s="91" t="e">
        <f t="shared" si="82"/>
        <v>#DIV/0!</v>
      </c>
      <c r="X118" s="91" t="e">
        <f t="shared" si="82"/>
        <v>#DIV/0!</v>
      </c>
      <c r="Y118" s="91" t="e">
        <f t="shared" si="82"/>
        <v>#DIV/0!</v>
      </c>
      <c r="Z118" s="91" t="e">
        <f t="shared" si="82"/>
        <v>#DIV/0!</v>
      </c>
      <c r="AA118" s="91" t="e">
        <f t="shared" si="82"/>
        <v>#DIV/0!</v>
      </c>
      <c r="AB118" s="91" t="e">
        <f t="shared" si="82"/>
        <v>#DIV/0!</v>
      </c>
      <c r="AC118" s="91" t="e">
        <f t="shared" si="82"/>
        <v>#DIV/0!</v>
      </c>
      <c r="AD118" s="91" t="e">
        <f t="shared" si="82"/>
        <v>#DIV/0!</v>
      </c>
      <c r="AE118" s="91" t="e">
        <f t="shared" si="82"/>
        <v>#DIV/0!</v>
      </c>
      <c r="AF118" s="91">
        <f t="shared" si="82"/>
        <v>0</v>
      </c>
      <c r="AG118" s="91">
        <f t="shared" si="82"/>
        <v>3.0339805825242715E-2</v>
      </c>
      <c r="AH118" s="91" t="e">
        <f t="shared" si="82"/>
        <v>#DIV/0!</v>
      </c>
      <c r="AI118" s="91">
        <f t="shared" ref="AI118" si="83">AI111/AI102*100</f>
        <v>0</v>
      </c>
      <c r="AJ118" s="91" t="e">
        <f t="shared" si="82"/>
        <v>#DIV/0!</v>
      </c>
      <c r="AK118" s="125"/>
      <c r="AL118" s="127">
        <f>AL111/AL102*100</f>
        <v>2.577485662736001E-2</v>
      </c>
      <c r="AN118" s="126"/>
    </row>
    <row r="119" spans="1:15485" s="1" customFormat="1">
      <c r="A119" s="3"/>
      <c r="B119" s="58">
        <v>7</v>
      </c>
      <c r="C119" s="40" t="s">
        <v>134</v>
      </c>
      <c r="D119" s="59"/>
      <c r="E119" s="59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111"/>
      <c r="AD119" s="60"/>
      <c r="AE119" s="60"/>
      <c r="AF119" s="60"/>
      <c r="AG119" s="60"/>
      <c r="AH119" s="111"/>
      <c r="AI119" s="111"/>
      <c r="AJ119" s="111"/>
      <c r="AK119" s="115"/>
      <c r="AL119" s="223" t="s">
        <v>63</v>
      </c>
      <c r="AM119" s="3"/>
      <c r="AN119" s="3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>
        <v>5121.8861000000006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  <c r="FAN119" s="3"/>
      <c r="FAO119" s="3"/>
      <c r="FAP119" s="3"/>
      <c r="FAQ119" s="3"/>
      <c r="FAR119" s="3"/>
      <c r="FAS119" s="3"/>
      <c r="FAT119" s="3"/>
      <c r="FAU119" s="3"/>
      <c r="FAV119" s="3"/>
      <c r="FAW119" s="3"/>
      <c r="FAX119" s="3"/>
      <c r="FAY119" s="3"/>
      <c r="FAZ119" s="3"/>
      <c r="FBA119" s="3"/>
      <c r="FBB119" s="3"/>
      <c r="FBC119" s="3"/>
      <c r="FBD119" s="3"/>
      <c r="FBE119" s="3"/>
      <c r="FBF119" s="3"/>
      <c r="FBG119" s="3"/>
      <c r="FBH119" s="3"/>
      <c r="FBI119" s="3"/>
      <c r="FBJ119" s="3"/>
      <c r="FBK119" s="3"/>
      <c r="FBL119" s="3"/>
      <c r="FBM119" s="3"/>
      <c r="FBN119" s="3"/>
      <c r="FBO119" s="3"/>
      <c r="FBP119" s="3"/>
      <c r="FBQ119" s="3"/>
      <c r="FBR119" s="3"/>
      <c r="FBS119" s="3"/>
      <c r="FBT119" s="3"/>
      <c r="FBU119" s="3"/>
      <c r="FBV119" s="3"/>
      <c r="FBW119" s="3"/>
      <c r="FBX119" s="3"/>
      <c r="FBY119" s="3"/>
      <c r="FBZ119" s="3"/>
      <c r="FCA119" s="3"/>
      <c r="FCB119" s="3"/>
      <c r="FCC119" s="3"/>
      <c r="FCD119" s="3"/>
      <c r="FCE119" s="3"/>
      <c r="FCF119" s="3"/>
      <c r="FCG119" s="3"/>
      <c r="FCH119" s="3"/>
      <c r="FCI119" s="3"/>
      <c r="FCJ119" s="3"/>
      <c r="FCK119" s="3"/>
      <c r="FCL119" s="3"/>
      <c r="FCM119" s="3"/>
      <c r="FCN119" s="3"/>
      <c r="FCO119" s="3"/>
      <c r="FCP119" s="3"/>
      <c r="FCQ119" s="3"/>
      <c r="FCR119" s="3"/>
      <c r="FCS119" s="3"/>
      <c r="FCT119" s="3"/>
      <c r="FCU119" s="3"/>
      <c r="FCV119" s="3"/>
      <c r="FCW119" s="3"/>
      <c r="FCX119" s="3"/>
      <c r="FCY119" s="3"/>
      <c r="FCZ119" s="3"/>
      <c r="FDA119" s="3"/>
      <c r="FDB119" s="3"/>
      <c r="FDC119" s="3"/>
      <c r="FDD119" s="3"/>
      <c r="FDE119" s="3"/>
      <c r="FDF119" s="3"/>
      <c r="FDG119" s="3"/>
      <c r="FDH119" s="3"/>
      <c r="FDI119" s="3"/>
      <c r="FDJ119" s="3"/>
      <c r="FDK119" s="3"/>
      <c r="FDL119" s="3"/>
      <c r="FDM119" s="3"/>
      <c r="FDN119" s="3"/>
      <c r="FDO119" s="3"/>
      <c r="FDP119" s="3"/>
      <c r="FDQ119" s="3"/>
      <c r="FDR119" s="3"/>
      <c r="FDS119" s="3"/>
      <c r="FDT119" s="3"/>
      <c r="FDU119" s="3"/>
      <c r="FDV119" s="3"/>
      <c r="FDW119" s="3"/>
      <c r="FDX119" s="3"/>
      <c r="FDY119" s="3"/>
      <c r="FDZ119" s="3"/>
      <c r="FEA119" s="3"/>
      <c r="FEB119" s="3"/>
      <c r="FEC119" s="3"/>
      <c r="FED119" s="3"/>
      <c r="FEE119" s="3"/>
      <c r="FEF119" s="3"/>
      <c r="FEG119" s="3"/>
      <c r="FEH119" s="3"/>
      <c r="FEI119" s="3"/>
      <c r="FEJ119" s="3"/>
      <c r="FEK119" s="3"/>
      <c r="FEL119" s="3"/>
      <c r="FEM119" s="3"/>
      <c r="FEN119" s="3"/>
      <c r="FEO119" s="3"/>
      <c r="FEP119" s="3"/>
      <c r="FEQ119" s="3"/>
      <c r="FER119" s="3"/>
      <c r="FES119" s="3"/>
      <c r="FET119" s="3"/>
      <c r="FEU119" s="3"/>
      <c r="FEV119" s="3"/>
      <c r="FEW119" s="3"/>
      <c r="FEX119" s="3"/>
      <c r="FEY119" s="3"/>
      <c r="FEZ119" s="3"/>
      <c r="FFA119" s="3"/>
      <c r="FFB119" s="3"/>
      <c r="FFC119" s="3"/>
      <c r="FFD119" s="3"/>
      <c r="FFE119" s="3"/>
      <c r="FFF119" s="3"/>
      <c r="FFG119" s="3"/>
      <c r="FFH119" s="3"/>
      <c r="FFI119" s="3"/>
      <c r="FFJ119" s="3"/>
      <c r="FFK119" s="3"/>
      <c r="FFL119" s="3"/>
      <c r="FFM119" s="3"/>
      <c r="FFN119" s="3"/>
      <c r="FFO119" s="3"/>
      <c r="FFP119" s="3"/>
      <c r="FFQ119" s="3"/>
      <c r="FFR119" s="3"/>
      <c r="FFS119" s="3"/>
      <c r="FFT119" s="3"/>
      <c r="FFU119" s="3"/>
      <c r="FFV119" s="3"/>
      <c r="FFW119" s="3"/>
      <c r="FFX119" s="3"/>
      <c r="FFY119" s="3"/>
      <c r="FFZ119" s="3"/>
      <c r="FGA119" s="3"/>
      <c r="FGB119" s="3"/>
      <c r="FGC119" s="3"/>
      <c r="FGD119" s="3"/>
      <c r="FGE119" s="3"/>
      <c r="FGF119" s="3"/>
      <c r="FGG119" s="3"/>
      <c r="FGH119" s="3"/>
      <c r="FGI119" s="3"/>
      <c r="FGJ119" s="3"/>
      <c r="FGK119" s="3"/>
      <c r="FGL119" s="3"/>
      <c r="FGM119" s="3"/>
      <c r="FGN119" s="3"/>
      <c r="FGO119" s="3"/>
      <c r="FGP119" s="3"/>
      <c r="FGQ119" s="3"/>
      <c r="FGR119" s="3"/>
      <c r="FGS119" s="3"/>
      <c r="FGT119" s="3"/>
      <c r="FGU119" s="3"/>
      <c r="FGV119" s="3"/>
      <c r="FGW119" s="3"/>
      <c r="FGX119" s="3"/>
      <c r="FGY119" s="3"/>
      <c r="FGZ119" s="3"/>
      <c r="FHA119" s="3"/>
      <c r="FHB119" s="3"/>
      <c r="FHC119" s="3"/>
      <c r="FHD119" s="3"/>
      <c r="FHE119" s="3"/>
      <c r="FHF119" s="3"/>
      <c r="FHG119" s="3"/>
      <c r="FHH119" s="3"/>
      <c r="FHI119" s="3"/>
      <c r="FHJ119" s="3"/>
      <c r="FHK119" s="3"/>
      <c r="FHL119" s="3"/>
      <c r="FHM119" s="3"/>
      <c r="FHN119" s="3"/>
      <c r="FHO119" s="3"/>
      <c r="FHP119" s="3"/>
      <c r="FHQ119" s="3"/>
      <c r="FHR119" s="3"/>
      <c r="FHS119" s="3"/>
      <c r="FHT119" s="3"/>
      <c r="FHU119" s="3"/>
      <c r="FHV119" s="3"/>
      <c r="FHW119" s="3"/>
      <c r="FHX119" s="3"/>
      <c r="FHY119" s="3"/>
      <c r="FHZ119" s="3"/>
      <c r="FIA119" s="3"/>
      <c r="FIB119" s="3"/>
      <c r="FIC119" s="3"/>
      <c r="FID119" s="3"/>
      <c r="FIE119" s="3"/>
      <c r="FIF119" s="3"/>
      <c r="FIG119" s="3"/>
      <c r="FIH119" s="3"/>
      <c r="FII119" s="3"/>
      <c r="FIJ119" s="3"/>
      <c r="FIK119" s="3"/>
      <c r="FIL119" s="3"/>
      <c r="FIM119" s="3"/>
      <c r="FIN119" s="3"/>
      <c r="FIO119" s="3"/>
      <c r="FIP119" s="3"/>
      <c r="FIQ119" s="3"/>
      <c r="FIR119" s="3"/>
      <c r="FIS119" s="3"/>
      <c r="FIT119" s="3"/>
      <c r="FIU119" s="3"/>
      <c r="FIV119" s="3"/>
      <c r="FIW119" s="3"/>
      <c r="FIX119" s="3"/>
      <c r="FIY119" s="3"/>
      <c r="FIZ119" s="3"/>
      <c r="FJA119" s="3"/>
      <c r="FJB119" s="3"/>
      <c r="FJC119" s="3"/>
      <c r="FJD119" s="3"/>
      <c r="FJE119" s="3"/>
      <c r="FJF119" s="3"/>
      <c r="FJG119" s="3"/>
      <c r="FJH119" s="3"/>
      <c r="FJI119" s="3"/>
      <c r="FJJ119" s="3"/>
      <c r="FJK119" s="3"/>
      <c r="FJL119" s="3"/>
      <c r="FJM119" s="3"/>
      <c r="FJN119" s="3"/>
      <c r="FJO119" s="3"/>
      <c r="FJP119" s="3"/>
      <c r="FJQ119" s="3"/>
      <c r="FJR119" s="3"/>
      <c r="FJS119" s="3"/>
      <c r="FJT119" s="3"/>
      <c r="FJU119" s="3"/>
      <c r="FJV119" s="3"/>
      <c r="FJW119" s="3"/>
      <c r="FJX119" s="3"/>
      <c r="FJY119" s="3"/>
      <c r="FJZ119" s="3"/>
      <c r="FKA119" s="3"/>
      <c r="FKB119" s="3"/>
      <c r="FKC119" s="3"/>
      <c r="FKD119" s="3"/>
      <c r="FKE119" s="3"/>
      <c r="FKF119" s="3"/>
      <c r="FKG119" s="3"/>
      <c r="FKH119" s="3"/>
      <c r="FKI119" s="3"/>
      <c r="FKJ119" s="3"/>
      <c r="FKK119" s="3"/>
      <c r="FKL119" s="3"/>
      <c r="FKM119" s="3"/>
      <c r="FKN119" s="3"/>
      <c r="FKO119" s="3"/>
      <c r="FKP119" s="3"/>
      <c r="FKQ119" s="3"/>
      <c r="FKR119" s="3"/>
      <c r="FKS119" s="3"/>
      <c r="FKT119" s="3"/>
      <c r="FKU119" s="3"/>
      <c r="FKV119" s="3"/>
      <c r="FKW119" s="3"/>
      <c r="FKX119" s="3"/>
      <c r="FKY119" s="3"/>
      <c r="FKZ119" s="3"/>
      <c r="FLA119" s="3"/>
      <c r="FLB119" s="3"/>
      <c r="FLC119" s="3"/>
      <c r="FLD119" s="3"/>
      <c r="FLE119" s="3"/>
      <c r="FLF119" s="3"/>
      <c r="FLG119" s="3"/>
      <c r="FLH119" s="3"/>
      <c r="FLI119" s="3"/>
      <c r="FLJ119" s="3"/>
      <c r="FLK119" s="3"/>
      <c r="FLL119" s="3"/>
      <c r="FLM119" s="3"/>
      <c r="FLN119" s="3"/>
      <c r="FLO119" s="3"/>
      <c r="FLP119" s="3"/>
      <c r="FLQ119" s="3"/>
      <c r="FLR119" s="3"/>
      <c r="FLS119" s="3"/>
      <c r="FLT119" s="3"/>
      <c r="FLU119" s="3"/>
      <c r="FLV119" s="3"/>
      <c r="FLW119" s="3"/>
      <c r="FLX119" s="3"/>
      <c r="FLY119" s="3"/>
      <c r="FLZ119" s="3"/>
      <c r="FMA119" s="3"/>
      <c r="FMB119" s="3"/>
      <c r="FMC119" s="3"/>
      <c r="FMD119" s="3"/>
      <c r="FME119" s="3"/>
      <c r="FMF119" s="3"/>
      <c r="FMG119" s="3"/>
      <c r="FMH119" s="3"/>
      <c r="FMI119" s="3"/>
      <c r="FMJ119" s="3"/>
      <c r="FMK119" s="3"/>
      <c r="FML119" s="3"/>
      <c r="FMM119" s="3"/>
      <c r="FMN119" s="3"/>
      <c r="FMO119" s="3"/>
      <c r="FMP119" s="3"/>
      <c r="FMQ119" s="3"/>
      <c r="FMR119" s="3"/>
      <c r="FMS119" s="3"/>
      <c r="FMT119" s="3"/>
      <c r="FMU119" s="3"/>
      <c r="FMV119" s="3"/>
      <c r="FMW119" s="3"/>
      <c r="FMX119" s="3"/>
      <c r="FMY119" s="3"/>
      <c r="FMZ119" s="3"/>
      <c r="FNA119" s="3"/>
      <c r="FNB119" s="3"/>
      <c r="FNC119" s="3"/>
      <c r="FND119" s="3"/>
      <c r="FNE119" s="3"/>
      <c r="FNF119" s="3"/>
      <c r="FNG119" s="3"/>
      <c r="FNH119" s="3"/>
      <c r="FNI119" s="3"/>
      <c r="FNJ119" s="3"/>
      <c r="FNK119" s="3"/>
      <c r="FNL119" s="3"/>
      <c r="FNM119" s="3"/>
      <c r="FNN119" s="3"/>
      <c r="FNO119" s="3"/>
      <c r="FNP119" s="3"/>
      <c r="FNQ119" s="3"/>
      <c r="FNR119" s="3"/>
      <c r="FNS119" s="3"/>
      <c r="FNT119" s="3"/>
      <c r="FNU119" s="3"/>
      <c r="FNV119" s="3"/>
      <c r="FNW119" s="3"/>
      <c r="FNX119" s="3"/>
      <c r="FNY119" s="3"/>
      <c r="FNZ119" s="3"/>
      <c r="FOA119" s="3"/>
      <c r="FOB119" s="3"/>
      <c r="FOC119" s="3"/>
      <c r="FOD119" s="3"/>
      <c r="FOE119" s="3"/>
      <c r="FOF119" s="3"/>
      <c r="FOG119" s="3"/>
      <c r="FOH119" s="3"/>
      <c r="FOI119" s="3"/>
      <c r="FOJ119" s="3"/>
      <c r="FOK119" s="3"/>
      <c r="FOL119" s="3"/>
      <c r="FOM119" s="3"/>
      <c r="FON119" s="3"/>
      <c r="FOO119" s="3"/>
      <c r="FOP119" s="3"/>
      <c r="FOQ119" s="3"/>
      <c r="FOR119" s="3"/>
      <c r="FOS119" s="3"/>
      <c r="FOT119" s="3"/>
      <c r="FOU119" s="3"/>
      <c r="FOV119" s="3"/>
      <c r="FOW119" s="3"/>
      <c r="FOX119" s="3"/>
      <c r="FOY119" s="3"/>
      <c r="FOZ119" s="3"/>
      <c r="FPA119" s="3"/>
      <c r="FPB119" s="3"/>
      <c r="FPC119" s="3"/>
      <c r="FPD119" s="3"/>
      <c r="FPE119" s="3"/>
      <c r="FPF119" s="3"/>
      <c r="FPG119" s="3"/>
      <c r="FPH119" s="3"/>
      <c r="FPI119" s="3"/>
      <c r="FPJ119" s="3"/>
      <c r="FPK119" s="3"/>
      <c r="FPL119" s="3"/>
      <c r="FPM119" s="3"/>
      <c r="FPN119" s="3"/>
      <c r="FPO119" s="3"/>
      <c r="FPP119" s="3"/>
      <c r="FPQ119" s="3"/>
      <c r="FPR119" s="3"/>
      <c r="FPS119" s="3"/>
      <c r="FPT119" s="3"/>
      <c r="FPU119" s="3"/>
      <c r="FPV119" s="3"/>
      <c r="FPW119" s="3"/>
      <c r="FPX119" s="3"/>
      <c r="FPY119" s="3"/>
      <c r="FPZ119" s="3"/>
      <c r="FQA119" s="3"/>
      <c r="FQB119" s="3"/>
      <c r="FQC119" s="3"/>
      <c r="FQD119" s="3"/>
      <c r="FQE119" s="3"/>
      <c r="FQF119" s="3"/>
      <c r="FQG119" s="3"/>
      <c r="FQH119" s="3"/>
      <c r="FQI119" s="3"/>
      <c r="FQJ119" s="3"/>
      <c r="FQK119" s="3"/>
      <c r="FQL119" s="3"/>
      <c r="FQM119" s="3"/>
      <c r="FQN119" s="3"/>
      <c r="FQO119" s="3"/>
      <c r="FQP119" s="3"/>
      <c r="FQQ119" s="3"/>
      <c r="FQR119" s="3"/>
      <c r="FQS119" s="3"/>
      <c r="FQT119" s="3"/>
      <c r="FQU119" s="3"/>
      <c r="FQV119" s="3"/>
      <c r="FQW119" s="3"/>
      <c r="FQX119" s="3"/>
      <c r="FQY119" s="3"/>
      <c r="FQZ119" s="3"/>
      <c r="FRA119" s="3"/>
      <c r="FRB119" s="3"/>
      <c r="FRC119" s="3"/>
      <c r="FRD119" s="3"/>
      <c r="FRE119" s="3"/>
      <c r="FRF119" s="3"/>
      <c r="FRG119" s="3"/>
      <c r="FRH119" s="3"/>
      <c r="FRI119" s="3"/>
      <c r="FRJ119" s="3"/>
      <c r="FRK119" s="3"/>
      <c r="FRL119" s="3"/>
      <c r="FRM119" s="3"/>
      <c r="FRN119" s="3"/>
      <c r="FRO119" s="3"/>
      <c r="FRP119" s="3"/>
      <c r="FRQ119" s="3"/>
      <c r="FRR119" s="3"/>
      <c r="FRS119" s="3"/>
      <c r="FRT119" s="3"/>
      <c r="FRU119" s="3"/>
      <c r="FRV119" s="3"/>
      <c r="FRW119" s="3"/>
      <c r="FRX119" s="3"/>
      <c r="FRY119" s="3"/>
      <c r="FRZ119" s="3"/>
      <c r="FSA119" s="3"/>
      <c r="FSB119" s="3"/>
      <c r="FSC119" s="3"/>
      <c r="FSD119" s="3"/>
      <c r="FSE119" s="3"/>
      <c r="FSF119" s="3"/>
      <c r="FSG119" s="3"/>
      <c r="FSH119" s="3"/>
      <c r="FSI119" s="3"/>
      <c r="FSJ119" s="3"/>
      <c r="FSK119" s="3"/>
      <c r="FSL119" s="3"/>
      <c r="FSM119" s="3"/>
      <c r="FSN119" s="3"/>
      <c r="FSO119" s="3"/>
      <c r="FSP119" s="3"/>
      <c r="FSQ119" s="3"/>
      <c r="FSR119" s="3"/>
      <c r="FSS119" s="3"/>
      <c r="FST119" s="3"/>
      <c r="FSU119" s="3"/>
      <c r="FSV119" s="3"/>
      <c r="FSW119" s="3"/>
      <c r="FSX119" s="3"/>
      <c r="FSY119" s="3"/>
      <c r="FSZ119" s="3"/>
      <c r="FTA119" s="3"/>
      <c r="FTB119" s="3"/>
      <c r="FTC119" s="3"/>
      <c r="FTD119" s="3"/>
      <c r="FTE119" s="3"/>
      <c r="FTF119" s="3"/>
      <c r="FTG119" s="3"/>
      <c r="FTH119" s="3"/>
      <c r="FTI119" s="3"/>
      <c r="FTJ119" s="3"/>
      <c r="FTK119" s="3"/>
      <c r="FTL119" s="3"/>
      <c r="FTM119" s="3"/>
      <c r="FTN119" s="3"/>
      <c r="FTO119" s="3"/>
      <c r="FTP119" s="3"/>
      <c r="FTQ119" s="3"/>
      <c r="FTR119" s="3"/>
      <c r="FTS119" s="3"/>
      <c r="FTT119" s="3"/>
      <c r="FTU119" s="3"/>
      <c r="FTV119" s="3"/>
      <c r="FTW119" s="3"/>
      <c r="FTX119" s="3"/>
      <c r="FTY119" s="3"/>
      <c r="FTZ119" s="3"/>
      <c r="FUA119" s="3"/>
      <c r="FUB119" s="3"/>
      <c r="FUC119" s="3"/>
      <c r="FUD119" s="3"/>
      <c r="FUE119" s="3"/>
      <c r="FUF119" s="3"/>
      <c r="FUG119" s="3"/>
      <c r="FUH119" s="3"/>
      <c r="FUI119" s="3"/>
      <c r="FUJ119" s="3"/>
      <c r="FUK119" s="3"/>
      <c r="FUL119" s="3"/>
      <c r="FUM119" s="3"/>
      <c r="FUN119" s="3"/>
      <c r="FUO119" s="3"/>
      <c r="FUP119" s="3"/>
      <c r="FUQ119" s="3"/>
      <c r="FUR119" s="3"/>
      <c r="FUS119" s="3"/>
      <c r="FUT119" s="3"/>
      <c r="FUU119" s="3"/>
      <c r="FUV119" s="3"/>
      <c r="FUW119" s="3"/>
      <c r="FUX119" s="3"/>
      <c r="FUY119" s="3"/>
      <c r="FUZ119" s="3"/>
      <c r="FVA119" s="3"/>
      <c r="FVB119" s="3"/>
      <c r="FVC119" s="3"/>
      <c r="FVD119" s="3"/>
      <c r="FVE119" s="3"/>
      <c r="FVF119" s="3"/>
      <c r="FVG119" s="3"/>
      <c r="FVH119" s="3"/>
      <c r="FVI119" s="3"/>
      <c r="FVJ119" s="3"/>
      <c r="FVK119" s="3"/>
      <c r="FVL119" s="3"/>
      <c r="FVM119" s="3"/>
      <c r="FVN119" s="3"/>
      <c r="FVO119" s="3"/>
      <c r="FVP119" s="3"/>
      <c r="FVQ119" s="3"/>
      <c r="FVR119" s="3"/>
      <c r="FVS119" s="3"/>
      <c r="FVT119" s="3"/>
      <c r="FVU119" s="3"/>
      <c r="FVV119" s="3"/>
      <c r="FVW119" s="3"/>
      <c r="FVX119" s="3"/>
      <c r="FVY119" s="3"/>
      <c r="FVZ119" s="3"/>
      <c r="FWA119" s="3"/>
      <c r="FWB119" s="3"/>
      <c r="FWC119" s="3"/>
      <c r="FWD119" s="3"/>
      <c r="FWE119" s="3"/>
      <c r="FWF119" s="3"/>
      <c r="FWG119" s="3"/>
      <c r="FWH119" s="3"/>
      <c r="FWI119" s="3"/>
      <c r="FWJ119" s="3"/>
      <c r="FWK119" s="3"/>
      <c r="FWL119" s="3"/>
      <c r="FWM119" s="3"/>
      <c r="FWN119" s="3"/>
      <c r="FWO119" s="3"/>
      <c r="FWP119" s="3"/>
      <c r="FWQ119" s="3"/>
      <c r="FWR119" s="3"/>
      <c r="FWS119" s="3"/>
      <c r="FWT119" s="3"/>
      <c r="FWU119" s="3"/>
      <c r="FWV119" s="3"/>
      <c r="FWW119" s="3"/>
      <c r="FWX119" s="3"/>
      <c r="FWY119" s="3"/>
      <c r="FWZ119" s="3"/>
      <c r="FXA119" s="3"/>
      <c r="FXB119" s="3"/>
      <c r="FXC119" s="3"/>
      <c r="FXD119" s="3"/>
      <c r="FXE119" s="3"/>
      <c r="FXF119" s="3"/>
      <c r="FXG119" s="3"/>
      <c r="FXH119" s="3"/>
      <c r="FXI119" s="3"/>
      <c r="FXJ119" s="3"/>
      <c r="FXK119" s="3"/>
      <c r="FXL119" s="3"/>
      <c r="FXM119" s="3"/>
      <c r="FXN119" s="3"/>
      <c r="FXO119" s="3"/>
      <c r="FXP119" s="3"/>
      <c r="FXQ119" s="3"/>
      <c r="FXR119" s="3"/>
      <c r="FXS119" s="3"/>
      <c r="FXT119" s="3"/>
      <c r="FXU119" s="3"/>
      <c r="FXV119" s="3"/>
      <c r="FXW119" s="3"/>
      <c r="FXX119" s="3"/>
      <c r="FXY119" s="3"/>
      <c r="FXZ119" s="3"/>
      <c r="FYA119" s="3"/>
      <c r="FYB119" s="3"/>
      <c r="FYC119" s="3"/>
      <c r="FYD119" s="3"/>
      <c r="FYE119" s="3"/>
      <c r="FYF119" s="3"/>
      <c r="FYG119" s="3"/>
      <c r="FYH119" s="3"/>
      <c r="FYI119" s="3"/>
      <c r="FYJ119" s="3"/>
      <c r="FYK119" s="3"/>
      <c r="FYL119" s="3"/>
      <c r="FYM119" s="3"/>
      <c r="FYN119" s="3"/>
      <c r="FYO119" s="3"/>
      <c r="FYP119" s="3"/>
      <c r="FYQ119" s="3"/>
      <c r="FYR119" s="3"/>
      <c r="FYS119" s="3"/>
      <c r="FYT119" s="3"/>
      <c r="FYU119" s="3"/>
      <c r="FYV119" s="3"/>
      <c r="FYW119" s="3"/>
      <c r="FYX119" s="3"/>
      <c r="FYY119" s="3"/>
      <c r="FYZ119" s="3"/>
      <c r="FZA119" s="3"/>
      <c r="FZB119" s="3"/>
      <c r="FZC119" s="3"/>
      <c r="FZD119" s="3"/>
      <c r="FZE119" s="3"/>
      <c r="FZF119" s="3"/>
      <c r="FZG119" s="3"/>
      <c r="FZH119" s="3"/>
      <c r="FZI119" s="3"/>
      <c r="FZJ119" s="3"/>
      <c r="FZK119" s="3"/>
      <c r="FZL119" s="3"/>
      <c r="FZM119" s="3"/>
      <c r="FZN119" s="3"/>
      <c r="FZO119" s="3"/>
      <c r="FZP119" s="3"/>
      <c r="FZQ119" s="3"/>
      <c r="FZR119" s="3"/>
      <c r="FZS119" s="3"/>
      <c r="FZT119" s="3"/>
      <c r="FZU119" s="3"/>
      <c r="FZV119" s="3"/>
      <c r="FZW119" s="3"/>
      <c r="FZX119" s="3"/>
      <c r="FZY119" s="3"/>
      <c r="FZZ119" s="3"/>
      <c r="GAA119" s="3"/>
      <c r="GAB119" s="3"/>
      <c r="GAC119" s="3"/>
      <c r="GAD119" s="3"/>
      <c r="GAE119" s="3"/>
      <c r="GAF119" s="3"/>
      <c r="GAG119" s="3"/>
      <c r="GAH119" s="3"/>
      <c r="GAI119" s="3"/>
      <c r="GAJ119" s="3"/>
      <c r="GAK119" s="3"/>
      <c r="GAL119" s="3"/>
      <c r="GAM119" s="3"/>
      <c r="GAN119" s="3"/>
      <c r="GAO119" s="3"/>
      <c r="GAP119" s="3"/>
      <c r="GAQ119" s="3"/>
      <c r="GAR119" s="3"/>
      <c r="GAS119" s="3"/>
      <c r="GAT119" s="3"/>
      <c r="GAU119" s="3"/>
      <c r="GAV119" s="3"/>
      <c r="GAW119" s="3"/>
      <c r="GAX119" s="3"/>
      <c r="GAY119" s="3"/>
      <c r="GAZ119" s="3"/>
      <c r="GBA119" s="3"/>
      <c r="GBB119" s="3"/>
      <c r="GBC119" s="3"/>
      <c r="GBD119" s="3"/>
      <c r="GBE119" s="3"/>
      <c r="GBF119" s="3"/>
      <c r="GBG119" s="3"/>
      <c r="GBH119" s="3"/>
      <c r="GBI119" s="3"/>
      <c r="GBJ119" s="3"/>
      <c r="GBK119" s="3"/>
      <c r="GBL119" s="3"/>
      <c r="GBM119" s="3"/>
      <c r="GBN119" s="3"/>
      <c r="GBO119" s="3"/>
      <c r="GBP119" s="3"/>
      <c r="GBQ119" s="3"/>
      <c r="GBR119" s="3"/>
      <c r="GBS119" s="3"/>
      <c r="GBT119" s="3"/>
      <c r="GBU119" s="3"/>
      <c r="GBV119" s="3"/>
      <c r="GBW119" s="3"/>
      <c r="GBX119" s="3"/>
      <c r="GBY119" s="3"/>
      <c r="GBZ119" s="3"/>
      <c r="GCA119" s="3"/>
      <c r="GCB119" s="3"/>
      <c r="GCC119" s="3"/>
      <c r="GCD119" s="3"/>
      <c r="GCE119" s="3"/>
      <c r="GCF119" s="3"/>
      <c r="GCG119" s="3"/>
      <c r="GCH119" s="3"/>
      <c r="GCI119" s="3"/>
      <c r="GCJ119" s="3"/>
      <c r="GCK119" s="3"/>
      <c r="GCL119" s="3"/>
      <c r="GCM119" s="3"/>
      <c r="GCN119" s="3"/>
      <c r="GCO119" s="3"/>
      <c r="GCP119" s="3"/>
      <c r="GCQ119" s="3"/>
      <c r="GCR119" s="3"/>
      <c r="GCS119" s="3"/>
      <c r="GCT119" s="3"/>
      <c r="GCU119" s="3"/>
      <c r="GCV119" s="3"/>
      <c r="GCW119" s="3"/>
      <c r="GCX119" s="3"/>
      <c r="GCY119" s="3"/>
      <c r="GCZ119" s="3"/>
      <c r="GDA119" s="3"/>
      <c r="GDB119" s="3"/>
      <c r="GDC119" s="3"/>
      <c r="GDD119" s="3"/>
      <c r="GDE119" s="3"/>
      <c r="GDF119" s="3"/>
      <c r="GDG119" s="3"/>
      <c r="GDH119" s="3"/>
      <c r="GDI119" s="3"/>
      <c r="GDJ119" s="3"/>
      <c r="GDK119" s="3"/>
      <c r="GDL119" s="3"/>
      <c r="GDM119" s="3"/>
      <c r="GDN119" s="3"/>
      <c r="GDO119" s="3"/>
      <c r="GDP119" s="3"/>
      <c r="GDQ119" s="3"/>
      <c r="GDR119" s="3"/>
      <c r="GDS119" s="3"/>
      <c r="GDT119" s="3"/>
      <c r="GDU119" s="3"/>
      <c r="GDV119" s="3"/>
      <c r="GDW119" s="3"/>
      <c r="GDX119" s="3"/>
      <c r="GDY119" s="3"/>
      <c r="GDZ119" s="3"/>
      <c r="GEA119" s="3"/>
      <c r="GEB119" s="3"/>
      <c r="GEC119" s="3"/>
      <c r="GED119" s="3"/>
      <c r="GEE119" s="3"/>
      <c r="GEF119" s="3"/>
      <c r="GEG119" s="3"/>
      <c r="GEH119" s="3"/>
      <c r="GEI119" s="3"/>
      <c r="GEJ119" s="3"/>
      <c r="GEK119" s="3"/>
      <c r="GEL119" s="3"/>
      <c r="GEM119" s="3"/>
      <c r="GEN119" s="3"/>
      <c r="GEO119" s="3"/>
      <c r="GEP119" s="3"/>
      <c r="GEQ119" s="3"/>
      <c r="GER119" s="3"/>
      <c r="GES119" s="3"/>
      <c r="GET119" s="3"/>
      <c r="GEU119" s="3"/>
      <c r="GEV119" s="3"/>
      <c r="GEW119" s="3"/>
      <c r="GEX119" s="3"/>
      <c r="GEY119" s="3"/>
      <c r="GEZ119" s="3"/>
      <c r="GFA119" s="3"/>
      <c r="GFB119" s="3"/>
      <c r="GFC119" s="3"/>
      <c r="GFD119" s="3"/>
      <c r="GFE119" s="3"/>
      <c r="GFF119" s="3"/>
      <c r="GFG119" s="3"/>
      <c r="GFH119" s="3"/>
      <c r="GFI119" s="3"/>
      <c r="GFJ119" s="3"/>
      <c r="GFK119" s="3"/>
      <c r="GFL119" s="3"/>
      <c r="GFM119" s="3"/>
      <c r="GFN119" s="3"/>
      <c r="GFO119" s="3"/>
      <c r="GFP119" s="3"/>
      <c r="GFQ119" s="3"/>
      <c r="GFR119" s="3"/>
      <c r="GFS119" s="3"/>
      <c r="GFT119" s="3"/>
      <c r="GFU119" s="3"/>
      <c r="GFV119" s="3"/>
      <c r="GFW119" s="3"/>
      <c r="GFX119" s="3"/>
      <c r="GFY119" s="3"/>
      <c r="GFZ119" s="3"/>
      <c r="GGA119" s="3"/>
      <c r="GGB119" s="3"/>
      <c r="GGC119" s="3"/>
      <c r="GGD119" s="3"/>
      <c r="GGE119" s="3"/>
      <c r="GGF119" s="3"/>
      <c r="GGG119" s="3"/>
      <c r="GGH119" s="3"/>
      <c r="GGI119" s="3"/>
      <c r="GGJ119" s="3"/>
      <c r="GGK119" s="3"/>
      <c r="GGL119" s="3"/>
      <c r="GGM119" s="3"/>
      <c r="GGN119" s="3"/>
      <c r="GGO119" s="3"/>
      <c r="GGP119" s="3"/>
      <c r="GGQ119" s="3"/>
      <c r="GGR119" s="3"/>
      <c r="GGS119" s="3"/>
      <c r="GGT119" s="3"/>
      <c r="GGU119" s="3"/>
      <c r="GGV119" s="3"/>
      <c r="GGW119" s="3"/>
      <c r="GGX119" s="3"/>
      <c r="GGY119" s="3"/>
      <c r="GGZ119" s="3"/>
      <c r="GHA119" s="3"/>
      <c r="GHB119" s="3"/>
      <c r="GHC119" s="3"/>
      <c r="GHD119" s="3"/>
      <c r="GHE119" s="3"/>
      <c r="GHF119" s="3"/>
      <c r="GHG119" s="3"/>
      <c r="GHH119" s="3"/>
      <c r="GHI119" s="3"/>
      <c r="GHJ119" s="3"/>
      <c r="GHK119" s="3"/>
      <c r="GHL119" s="3"/>
      <c r="GHM119" s="3"/>
      <c r="GHN119" s="3"/>
      <c r="GHO119" s="3"/>
      <c r="GHP119" s="3"/>
      <c r="GHQ119" s="3"/>
      <c r="GHR119" s="3"/>
      <c r="GHS119" s="3"/>
      <c r="GHT119" s="3"/>
      <c r="GHU119" s="3"/>
      <c r="GHV119" s="3"/>
      <c r="GHW119" s="3"/>
      <c r="GHX119" s="3"/>
      <c r="GHY119" s="3"/>
      <c r="GHZ119" s="3"/>
      <c r="GIA119" s="3"/>
      <c r="GIB119" s="3"/>
      <c r="GIC119" s="3"/>
      <c r="GID119" s="3"/>
      <c r="GIE119" s="3"/>
      <c r="GIF119" s="3"/>
      <c r="GIG119" s="3"/>
      <c r="GIH119" s="3"/>
      <c r="GII119" s="3"/>
      <c r="GIJ119" s="3"/>
      <c r="GIK119" s="3"/>
      <c r="GIL119" s="3"/>
      <c r="GIM119" s="3"/>
      <c r="GIN119" s="3"/>
      <c r="GIO119" s="3"/>
      <c r="GIP119" s="3"/>
      <c r="GIQ119" s="3"/>
      <c r="GIR119" s="3"/>
      <c r="GIS119" s="3"/>
      <c r="GIT119" s="3"/>
      <c r="GIU119" s="3"/>
      <c r="GIV119" s="3"/>
      <c r="GIW119" s="3"/>
      <c r="GIX119" s="3"/>
      <c r="GIY119" s="3"/>
      <c r="GIZ119" s="3"/>
      <c r="GJA119" s="3"/>
      <c r="GJB119" s="3"/>
      <c r="GJC119" s="3"/>
      <c r="GJD119" s="3"/>
      <c r="GJE119" s="3"/>
      <c r="GJF119" s="3"/>
      <c r="GJG119" s="3"/>
      <c r="GJH119" s="3"/>
      <c r="GJI119" s="3"/>
      <c r="GJJ119" s="3"/>
      <c r="GJK119" s="3"/>
      <c r="GJL119" s="3"/>
      <c r="GJM119" s="3"/>
      <c r="GJN119" s="3"/>
      <c r="GJO119" s="3"/>
      <c r="GJP119" s="3"/>
      <c r="GJQ119" s="3"/>
      <c r="GJR119" s="3"/>
      <c r="GJS119" s="3"/>
      <c r="GJT119" s="3"/>
      <c r="GJU119" s="3"/>
      <c r="GJV119" s="3"/>
      <c r="GJW119" s="3"/>
      <c r="GJX119" s="3"/>
      <c r="GJY119" s="3"/>
      <c r="GJZ119" s="3"/>
      <c r="GKA119" s="3"/>
      <c r="GKB119" s="3"/>
      <c r="GKC119" s="3"/>
      <c r="GKD119" s="3"/>
      <c r="GKE119" s="3"/>
      <c r="GKF119" s="3"/>
      <c r="GKG119" s="3"/>
      <c r="GKH119" s="3"/>
      <c r="GKI119" s="3"/>
      <c r="GKJ119" s="3"/>
      <c r="GKK119" s="3"/>
      <c r="GKL119" s="3"/>
      <c r="GKM119" s="3"/>
      <c r="GKN119" s="3"/>
      <c r="GKO119" s="3"/>
      <c r="GKP119" s="3"/>
      <c r="GKQ119" s="3"/>
      <c r="GKR119" s="3"/>
      <c r="GKS119" s="3"/>
      <c r="GKT119" s="3"/>
      <c r="GKU119" s="3"/>
      <c r="GKV119" s="3"/>
      <c r="GKW119" s="3"/>
      <c r="GKX119" s="3"/>
      <c r="GKY119" s="3"/>
      <c r="GKZ119" s="3"/>
      <c r="GLA119" s="3"/>
      <c r="GLB119" s="3"/>
      <c r="GLC119" s="3"/>
      <c r="GLD119" s="3"/>
      <c r="GLE119" s="3"/>
      <c r="GLF119" s="3"/>
      <c r="GLG119" s="3"/>
      <c r="GLH119" s="3"/>
      <c r="GLI119" s="3"/>
      <c r="GLJ119" s="3"/>
      <c r="GLK119" s="3"/>
      <c r="GLL119" s="3"/>
      <c r="GLM119" s="3"/>
      <c r="GLN119" s="3"/>
      <c r="GLO119" s="3"/>
      <c r="GLP119" s="3"/>
      <c r="GLQ119" s="3"/>
      <c r="GLR119" s="3"/>
      <c r="GLS119" s="3"/>
      <c r="GLT119" s="3"/>
      <c r="GLU119" s="3"/>
      <c r="GLV119" s="3"/>
      <c r="GLW119" s="3"/>
      <c r="GLX119" s="3"/>
      <c r="GLY119" s="3"/>
      <c r="GLZ119" s="3"/>
      <c r="GMA119" s="3"/>
      <c r="GMB119" s="3"/>
      <c r="GMC119" s="3"/>
      <c r="GMD119" s="3"/>
      <c r="GME119" s="3"/>
      <c r="GMF119" s="3"/>
      <c r="GMG119" s="3"/>
      <c r="GMH119" s="3"/>
      <c r="GMI119" s="3"/>
      <c r="GMJ119" s="3"/>
      <c r="GMK119" s="3"/>
      <c r="GML119" s="3"/>
      <c r="GMM119" s="3"/>
      <c r="GMN119" s="3"/>
      <c r="GMO119" s="3"/>
      <c r="GMP119" s="3"/>
      <c r="GMQ119" s="3"/>
      <c r="GMR119" s="3"/>
      <c r="GMS119" s="3"/>
      <c r="GMT119" s="3"/>
      <c r="GMU119" s="3"/>
      <c r="GMV119" s="3"/>
      <c r="GMW119" s="3"/>
      <c r="GMX119" s="3"/>
      <c r="GMY119" s="3"/>
      <c r="GMZ119" s="3"/>
      <c r="GNA119" s="3"/>
      <c r="GNB119" s="3"/>
      <c r="GNC119" s="3"/>
      <c r="GND119" s="3"/>
      <c r="GNE119" s="3"/>
      <c r="GNF119" s="3"/>
      <c r="GNG119" s="3"/>
      <c r="GNH119" s="3"/>
      <c r="GNI119" s="3"/>
      <c r="GNJ119" s="3"/>
      <c r="GNK119" s="3"/>
      <c r="GNL119" s="3"/>
      <c r="GNM119" s="3"/>
      <c r="GNN119" s="3"/>
      <c r="GNO119" s="3"/>
      <c r="GNP119" s="3"/>
      <c r="GNQ119" s="3"/>
      <c r="GNR119" s="3"/>
      <c r="GNS119" s="3"/>
      <c r="GNT119" s="3"/>
      <c r="GNU119" s="3"/>
      <c r="GNV119" s="3"/>
      <c r="GNW119" s="3"/>
      <c r="GNX119" s="3"/>
      <c r="GNY119" s="3"/>
      <c r="GNZ119" s="3"/>
      <c r="GOA119" s="3"/>
      <c r="GOB119" s="3"/>
      <c r="GOC119" s="3"/>
      <c r="GOD119" s="3"/>
      <c r="GOE119" s="3"/>
      <c r="GOF119" s="3"/>
      <c r="GOG119" s="3"/>
      <c r="GOH119" s="3"/>
      <c r="GOI119" s="3"/>
      <c r="GOJ119" s="3"/>
      <c r="GOK119" s="3"/>
      <c r="GOL119" s="3"/>
      <c r="GOM119" s="3"/>
      <c r="GON119" s="3"/>
      <c r="GOO119" s="3"/>
      <c r="GOP119" s="3"/>
      <c r="GOQ119" s="3"/>
      <c r="GOR119" s="3"/>
      <c r="GOS119" s="3"/>
      <c r="GOT119" s="3"/>
      <c r="GOU119" s="3"/>
      <c r="GOV119" s="3"/>
      <c r="GOW119" s="3"/>
      <c r="GOX119" s="3"/>
      <c r="GOY119" s="3"/>
      <c r="GOZ119" s="3"/>
      <c r="GPA119" s="3"/>
      <c r="GPB119" s="3"/>
      <c r="GPC119" s="3"/>
      <c r="GPD119" s="3"/>
      <c r="GPE119" s="3"/>
      <c r="GPF119" s="3"/>
      <c r="GPG119" s="3"/>
      <c r="GPH119" s="3"/>
      <c r="GPI119" s="3"/>
      <c r="GPJ119" s="3"/>
      <c r="GPK119" s="3"/>
      <c r="GPL119" s="3"/>
      <c r="GPM119" s="3"/>
      <c r="GPN119" s="3"/>
      <c r="GPO119" s="3"/>
      <c r="GPP119" s="3"/>
      <c r="GPQ119" s="3"/>
      <c r="GPR119" s="3"/>
      <c r="GPS119" s="3"/>
      <c r="GPT119" s="3"/>
      <c r="GPU119" s="3"/>
      <c r="GPV119" s="3"/>
      <c r="GPW119" s="3"/>
      <c r="GPX119" s="3"/>
      <c r="GPY119" s="3"/>
      <c r="GPZ119" s="3"/>
      <c r="GQA119" s="3"/>
      <c r="GQB119" s="3"/>
      <c r="GQC119" s="3"/>
      <c r="GQD119" s="3"/>
      <c r="GQE119" s="3"/>
      <c r="GQF119" s="3"/>
      <c r="GQG119" s="3"/>
      <c r="GQH119" s="3"/>
      <c r="GQI119" s="3"/>
      <c r="GQJ119" s="3"/>
      <c r="GQK119" s="3"/>
      <c r="GQL119" s="3"/>
      <c r="GQM119" s="3"/>
      <c r="GQN119" s="3"/>
      <c r="GQO119" s="3"/>
      <c r="GQP119" s="3"/>
      <c r="GQQ119" s="3"/>
      <c r="GQR119" s="3"/>
      <c r="GQS119" s="3"/>
      <c r="GQT119" s="3"/>
      <c r="GQU119" s="3"/>
      <c r="GQV119" s="3"/>
      <c r="GQW119" s="3"/>
      <c r="GQX119" s="3"/>
      <c r="GQY119" s="3"/>
      <c r="GQZ119" s="3"/>
      <c r="GRA119" s="3"/>
      <c r="GRB119" s="3"/>
      <c r="GRC119" s="3"/>
      <c r="GRD119" s="3"/>
      <c r="GRE119" s="3"/>
      <c r="GRF119" s="3"/>
      <c r="GRG119" s="3"/>
      <c r="GRH119" s="3"/>
      <c r="GRI119" s="3"/>
      <c r="GRJ119" s="3"/>
      <c r="GRK119" s="3"/>
      <c r="GRL119" s="3"/>
      <c r="GRM119" s="3"/>
      <c r="GRN119" s="3"/>
      <c r="GRO119" s="3"/>
      <c r="GRP119" s="3"/>
      <c r="GRQ119" s="3"/>
      <c r="GRR119" s="3"/>
      <c r="GRS119" s="3"/>
      <c r="GRT119" s="3"/>
      <c r="GRU119" s="3"/>
      <c r="GRV119" s="3"/>
      <c r="GRW119" s="3"/>
      <c r="GRX119" s="3"/>
      <c r="GRY119" s="3"/>
      <c r="GRZ119" s="3"/>
      <c r="GSA119" s="3"/>
      <c r="GSB119" s="3"/>
      <c r="GSC119" s="3"/>
      <c r="GSD119" s="3"/>
      <c r="GSE119" s="3"/>
      <c r="GSF119" s="3"/>
      <c r="GSG119" s="3"/>
      <c r="GSH119" s="3"/>
      <c r="GSI119" s="3"/>
      <c r="GSJ119" s="3"/>
      <c r="GSK119" s="3"/>
      <c r="GSL119" s="3"/>
      <c r="GSM119" s="3"/>
      <c r="GSN119" s="3"/>
      <c r="GSO119" s="3"/>
      <c r="GSP119" s="3"/>
      <c r="GSQ119" s="3"/>
      <c r="GSR119" s="3"/>
      <c r="GSS119" s="3"/>
      <c r="GST119" s="3"/>
      <c r="GSU119" s="3"/>
      <c r="GSV119" s="3"/>
      <c r="GSW119" s="3"/>
      <c r="GSX119" s="3"/>
      <c r="GSY119" s="3"/>
      <c r="GSZ119" s="3"/>
      <c r="GTA119" s="3"/>
      <c r="GTB119" s="3"/>
      <c r="GTC119" s="3"/>
      <c r="GTD119" s="3"/>
      <c r="GTE119" s="3"/>
      <c r="GTF119" s="3"/>
      <c r="GTG119" s="3"/>
      <c r="GTH119" s="3"/>
      <c r="GTI119" s="3"/>
      <c r="GTJ119" s="3"/>
      <c r="GTK119" s="3"/>
      <c r="GTL119" s="3"/>
      <c r="GTM119" s="3"/>
      <c r="GTN119" s="3"/>
      <c r="GTO119" s="3"/>
      <c r="GTP119" s="3"/>
      <c r="GTQ119" s="3"/>
      <c r="GTR119" s="3"/>
      <c r="GTS119" s="3"/>
      <c r="GTT119" s="3"/>
      <c r="GTU119" s="3"/>
      <c r="GTV119" s="3"/>
      <c r="GTW119" s="3"/>
      <c r="GTX119" s="3"/>
      <c r="GTY119" s="3"/>
      <c r="GTZ119" s="3"/>
      <c r="GUA119" s="3"/>
      <c r="GUB119" s="3"/>
      <c r="GUC119" s="3"/>
      <c r="GUD119" s="3"/>
      <c r="GUE119" s="3"/>
      <c r="GUF119" s="3"/>
      <c r="GUG119" s="3"/>
      <c r="GUH119" s="3"/>
      <c r="GUI119" s="3"/>
      <c r="GUJ119" s="3"/>
      <c r="GUK119" s="3"/>
      <c r="GUL119" s="3"/>
      <c r="GUM119" s="3"/>
      <c r="GUN119" s="3"/>
      <c r="GUO119" s="3"/>
      <c r="GUP119" s="3"/>
      <c r="GUQ119" s="3"/>
      <c r="GUR119" s="3"/>
      <c r="GUS119" s="3"/>
      <c r="GUT119" s="3"/>
      <c r="GUU119" s="3"/>
      <c r="GUV119" s="3"/>
      <c r="GUW119" s="3"/>
      <c r="GUX119" s="3"/>
      <c r="GUY119" s="3"/>
      <c r="GUZ119" s="3"/>
      <c r="GVA119" s="3"/>
      <c r="GVB119" s="3"/>
      <c r="GVC119" s="3"/>
      <c r="GVD119" s="3"/>
      <c r="GVE119" s="3"/>
      <c r="GVF119" s="3"/>
      <c r="GVG119" s="3"/>
      <c r="GVH119" s="3"/>
      <c r="GVI119" s="3"/>
      <c r="GVJ119" s="3"/>
      <c r="GVK119" s="3"/>
      <c r="GVL119" s="3"/>
      <c r="GVM119" s="3"/>
      <c r="GVN119" s="3"/>
      <c r="GVO119" s="3"/>
      <c r="GVP119" s="3"/>
      <c r="GVQ119" s="3"/>
      <c r="GVR119" s="3"/>
      <c r="GVS119" s="3"/>
      <c r="GVT119" s="3"/>
      <c r="GVU119" s="3"/>
      <c r="GVV119" s="3"/>
      <c r="GVW119" s="3"/>
      <c r="GVX119" s="3"/>
      <c r="GVY119" s="3"/>
      <c r="GVZ119" s="3"/>
      <c r="GWA119" s="3"/>
      <c r="GWB119" s="3"/>
      <c r="GWC119" s="3"/>
      <c r="GWD119" s="3"/>
      <c r="GWE119" s="3"/>
      <c r="GWF119" s="3"/>
      <c r="GWG119" s="3"/>
      <c r="GWH119" s="3"/>
      <c r="GWI119" s="3"/>
      <c r="GWJ119" s="3"/>
      <c r="GWK119" s="3"/>
      <c r="GWL119" s="3"/>
      <c r="GWM119" s="3"/>
      <c r="GWN119" s="3"/>
      <c r="GWO119" s="3"/>
      <c r="GWP119" s="3"/>
      <c r="GWQ119" s="3"/>
      <c r="GWR119" s="3"/>
      <c r="GWS119" s="3"/>
      <c r="GWT119" s="3"/>
      <c r="GWU119" s="3"/>
      <c r="GWV119" s="3"/>
      <c r="GWW119" s="3"/>
      <c r="GWX119" s="3"/>
      <c r="GWY119" s="3"/>
      <c r="GWZ119" s="3"/>
      <c r="GXA119" s="3"/>
      <c r="GXB119" s="3"/>
      <c r="GXC119" s="3"/>
      <c r="GXD119" s="3"/>
      <c r="GXE119" s="3"/>
      <c r="GXF119" s="3"/>
      <c r="GXG119" s="3"/>
      <c r="GXH119" s="3"/>
      <c r="GXI119" s="3"/>
      <c r="GXJ119" s="3"/>
      <c r="GXK119" s="3"/>
      <c r="GXL119" s="3"/>
      <c r="GXM119" s="3"/>
      <c r="GXN119" s="3"/>
      <c r="GXO119" s="3"/>
      <c r="GXP119" s="3"/>
      <c r="GXQ119" s="3"/>
      <c r="GXR119" s="3"/>
      <c r="GXS119" s="3"/>
      <c r="GXT119" s="3"/>
      <c r="GXU119" s="3"/>
      <c r="GXV119" s="3"/>
      <c r="GXW119" s="3"/>
      <c r="GXX119" s="3"/>
      <c r="GXY119" s="3"/>
      <c r="GXZ119" s="3"/>
      <c r="GYA119" s="3"/>
      <c r="GYB119" s="3"/>
      <c r="GYC119" s="3"/>
      <c r="GYD119" s="3"/>
      <c r="GYE119" s="3"/>
      <c r="GYF119" s="3"/>
      <c r="GYG119" s="3"/>
      <c r="GYH119" s="3"/>
      <c r="GYI119" s="3"/>
      <c r="GYJ119" s="3"/>
      <c r="GYK119" s="3"/>
      <c r="GYL119" s="3"/>
      <c r="GYM119" s="3"/>
      <c r="GYN119" s="3"/>
      <c r="GYO119" s="3"/>
      <c r="GYP119" s="3"/>
      <c r="GYQ119" s="3"/>
      <c r="GYR119" s="3"/>
      <c r="GYS119" s="3"/>
      <c r="GYT119" s="3"/>
      <c r="GYU119" s="3"/>
      <c r="GYV119" s="3"/>
      <c r="GYW119" s="3"/>
      <c r="GYX119" s="3"/>
      <c r="GYY119" s="3"/>
      <c r="GYZ119" s="3"/>
      <c r="GZA119" s="3"/>
      <c r="GZB119" s="3"/>
      <c r="GZC119" s="3"/>
      <c r="GZD119" s="3"/>
      <c r="GZE119" s="3"/>
      <c r="GZF119" s="3"/>
      <c r="GZG119" s="3"/>
      <c r="GZH119" s="3"/>
      <c r="GZI119" s="3"/>
      <c r="GZJ119" s="3"/>
      <c r="GZK119" s="3"/>
      <c r="GZL119" s="3"/>
      <c r="GZM119" s="3"/>
      <c r="GZN119" s="3"/>
      <c r="GZO119" s="3"/>
      <c r="GZP119" s="3"/>
      <c r="GZQ119" s="3"/>
      <c r="GZR119" s="3"/>
      <c r="GZS119" s="3"/>
      <c r="GZT119" s="3"/>
      <c r="GZU119" s="3"/>
      <c r="GZV119" s="3"/>
      <c r="GZW119" s="3"/>
      <c r="GZX119" s="3"/>
      <c r="GZY119" s="3"/>
      <c r="GZZ119" s="3"/>
      <c r="HAA119" s="3"/>
      <c r="HAB119" s="3"/>
      <c r="HAC119" s="3"/>
      <c r="HAD119" s="3"/>
      <c r="HAE119" s="3"/>
      <c r="HAF119" s="3"/>
      <c r="HAG119" s="3"/>
      <c r="HAH119" s="3"/>
      <c r="HAI119" s="3"/>
      <c r="HAJ119" s="3"/>
      <c r="HAK119" s="3"/>
      <c r="HAL119" s="3"/>
      <c r="HAM119" s="3"/>
      <c r="HAN119" s="3"/>
      <c r="HAO119" s="3"/>
      <c r="HAP119" s="3"/>
      <c r="HAQ119" s="3"/>
      <c r="HAR119" s="3"/>
      <c r="HAS119" s="3"/>
      <c r="HAT119" s="3"/>
      <c r="HAU119" s="3"/>
      <c r="HAV119" s="3"/>
      <c r="HAW119" s="3"/>
      <c r="HAX119" s="3"/>
      <c r="HAY119" s="3"/>
      <c r="HAZ119" s="3"/>
      <c r="HBA119" s="3"/>
      <c r="HBB119" s="3"/>
      <c r="HBC119" s="3"/>
      <c r="HBD119" s="3"/>
      <c r="HBE119" s="3"/>
      <c r="HBF119" s="3"/>
      <c r="HBG119" s="3"/>
      <c r="HBH119" s="3"/>
      <c r="HBI119" s="3"/>
      <c r="HBJ119" s="3"/>
      <c r="HBK119" s="3"/>
      <c r="HBL119" s="3"/>
      <c r="HBM119" s="3"/>
      <c r="HBN119" s="3"/>
      <c r="HBO119" s="3"/>
      <c r="HBP119" s="3"/>
      <c r="HBQ119" s="3"/>
      <c r="HBR119" s="3"/>
      <c r="HBS119" s="3"/>
      <c r="HBT119" s="3"/>
      <c r="HBU119" s="3"/>
      <c r="HBV119" s="3"/>
      <c r="HBW119" s="3"/>
      <c r="HBX119" s="3"/>
      <c r="HBY119" s="3"/>
      <c r="HBZ119" s="3"/>
      <c r="HCA119" s="3"/>
      <c r="HCB119" s="3"/>
      <c r="HCC119" s="3"/>
      <c r="HCD119" s="3"/>
      <c r="HCE119" s="3"/>
      <c r="HCF119" s="3"/>
      <c r="HCG119" s="3"/>
      <c r="HCH119" s="3"/>
      <c r="HCI119" s="3"/>
      <c r="HCJ119" s="3"/>
      <c r="HCK119" s="3"/>
      <c r="HCL119" s="3"/>
      <c r="HCM119" s="3"/>
      <c r="HCN119" s="3"/>
      <c r="HCO119" s="3"/>
      <c r="HCP119" s="3"/>
      <c r="HCQ119" s="3"/>
      <c r="HCR119" s="3"/>
      <c r="HCS119" s="3"/>
      <c r="HCT119" s="3"/>
      <c r="HCU119" s="3"/>
      <c r="HCV119" s="3"/>
      <c r="HCW119" s="3"/>
      <c r="HCX119" s="3"/>
      <c r="HCY119" s="3"/>
      <c r="HCZ119" s="3"/>
      <c r="HDA119" s="3"/>
      <c r="HDB119" s="3"/>
      <c r="HDC119" s="3"/>
      <c r="HDD119" s="3"/>
      <c r="HDE119" s="3"/>
      <c r="HDF119" s="3"/>
      <c r="HDG119" s="3"/>
      <c r="HDH119" s="3"/>
      <c r="HDI119" s="3"/>
      <c r="HDJ119" s="3"/>
      <c r="HDK119" s="3"/>
      <c r="HDL119" s="3"/>
      <c r="HDM119" s="3"/>
      <c r="HDN119" s="3"/>
      <c r="HDO119" s="3"/>
      <c r="HDP119" s="3"/>
      <c r="HDQ119" s="3"/>
      <c r="HDR119" s="3"/>
      <c r="HDS119" s="3"/>
      <c r="HDT119" s="3"/>
      <c r="HDU119" s="3"/>
      <c r="HDV119" s="3"/>
      <c r="HDW119" s="3"/>
      <c r="HDX119" s="3"/>
      <c r="HDY119" s="3"/>
      <c r="HDZ119" s="3"/>
      <c r="HEA119" s="3"/>
      <c r="HEB119" s="3"/>
      <c r="HEC119" s="3"/>
      <c r="HED119" s="3"/>
      <c r="HEE119" s="3"/>
      <c r="HEF119" s="3"/>
      <c r="HEG119" s="3"/>
      <c r="HEH119" s="3"/>
      <c r="HEI119" s="3"/>
      <c r="HEJ119" s="3"/>
      <c r="HEK119" s="3"/>
      <c r="HEL119" s="3"/>
      <c r="HEM119" s="3"/>
      <c r="HEN119" s="3"/>
      <c r="HEO119" s="3"/>
      <c r="HEP119" s="3"/>
      <c r="HEQ119" s="3"/>
      <c r="HER119" s="3"/>
      <c r="HES119" s="3"/>
      <c r="HET119" s="3"/>
      <c r="HEU119" s="3"/>
      <c r="HEV119" s="3"/>
      <c r="HEW119" s="3"/>
      <c r="HEX119" s="3"/>
      <c r="HEY119" s="3"/>
      <c r="HEZ119" s="3"/>
      <c r="HFA119" s="3"/>
      <c r="HFB119" s="3"/>
      <c r="HFC119" s="3"/>
      <c r="HFD119" s="3"/>
      <c r="HFE119" s="3"/>
      <c r="HFF119" s="3"/>
      <c r="HFG119" s="3"/>
      <c r="HFH119" s="3"/>
      <c r="HFI119" s="3"/>
      <c r="HFJ119" s="3"/>
      <c r="HFK119" s="3"/>
      <c r="HFL119" s="3"/>
      <c r="HFM119" s="3"/>
      <c r="HFN119" s="3"/>
      <c r="HFO119" s="3"/>
      <c r="HFP119" s="3"/>
      <c r="HFQ119" s="3"/>
      <c r="HFR119" s="3"/>
      <c r="HFS119" s="3"/>
      <c r="HFT119" s="3"/>
      <c r="HFU119" s="3"/>
      <c r="HFV119" s="3"/>
      <c r="HFW119" s="3"/>
      <c r="HFX119" s="3"/>
      <c r="HFY119" s="3"/>
      <c r="HFZ119" s="3"/>
      <c r="HGA119" s="3"/>
      <c r="HGB119" s="3"/>
      <c r="HGC119" s="3"/>
      <c r="HGD119" s="3"/>
      <c r="HGE119" s="3"/>
      <c r="HGF119" s="3"/>
      <c r="HGG119" s="3"/>
      <c r="HGH119" s="3"/>
      <c r="HGI119" s="3"/>
      <c r="HGJ119" s="3"/>
      <c r="HGK119" s="3"/>
      <c r="HGL119" s="3"/>
      <c r="HGM119" s="3"/>
      <c r="HGN119" s="3"/>
      <c r="HGO119" s="3"/>
      <c r="HGP119" s="3"/>
      <c r="HGQ119" s="3"/>
      <c r="HGR119" s="3"/>
      <c r="HGS119" s="3"/>
      <c r="HGT119" s="3"/>
      <c r="HGU119" s="3"/>
      <c r="HGV119" s="3"/>
      <c r="HGW119" s="3"/>
      <c r="HGX119" s="3"/>
      <c r="HGY119" s="3"/>
      <c r="HGZ119" s="3"/>
      <c r="HHA119" s="3"/>
      <c r="HHB119" s="3"/>
      <c r="HHC119" s="3"/>
      <c r="HHD119" s="3"/>
      <c r="HHE119" s="3"/>
      <c r="HHF119" s="3"/>
      <c r="HHG119" s="3"/>
      <c r="HHH119" s="3"/>
      <c r="HHI119" s="3"/>
      <c r="HHJ119" s="3"/>
      <c r="HHK119" s="3"/>
      <c r="HHL119" s="3"/>
      <c r="HHM119" s="3"/>
      <c r="HHN119" s="3"/>
      <c r="HHO119" s="3"/>
      <c r="HHP119" s="3"/>
      <c r="HHQ119" s="3"/>
      <c r="HHR119" s="3"/>
      <c r="HHS119" s="3"/>
      <c r="HHT119" s="3"/>
      <c r="HHU119" s="3"/>
      <c r="HHV119" s="3"/>
      <c r="HHW119" s="3"/>
      <c r="HHX119" s="3"/>
      <c r="HHY119" s="3"/>
      <c r="HHZ119" s="3"/>
      <c r="HIA119" s="3"/>
      <c r="HIB119" s="3"/>
      <c r="HIC119" s="3"/>
      <c r="HID119" s="3"/>
      <c r="HIE119" s="3"/>
      <c r="HIF119" s="3"/>
      <c r="HIG119" s="3"/>
      <c r="HIH119" s="3"/>
      <c r="HII119" s="3"/>
      <c r="HIJ119" s="3"/>
      <c r="HIK119" s="3"/>
      <c r="HIL119" s="3"/>
      <c r="HIM119" s="3"/>
      <c r="HIN119" s="3"/>
      <c r="HIO119" s="3"/>
      <c r="HIP119" s="3"/>
      <c r="HIQ119" s="3"/>
      <c r="HIR119" s="3"/>
      <c r="HIS119" s="3"/>
      <c r="HIT119" s="3"/>
      <c r="HIU119" s="3"/>
      <c r="HIV119" s="3"/>
      <c r="HIW119" s="3"/>
      <c r="HIX119" s="3"/>
      <c r="HIY119" s="3"/>
      <c r="HIZ119" s="3"/>
      <c r="HJA119" s="3"/>
      <c r="HJB119" s="3"/>
      <c r="HJC119" s="3"/>
      <c r="HJD119" s="3"/>
      <c r="HJE119" s="3"/>
      <c r="HJF119" s="3"/>
      <c r="HJG119" s="3"/>
      <c r="HJH119" s="3"/>
      <c r="HJI119" s="3"/>
      <c r="HJJ119" s="3"/>
      <c r="HJK119" s="3"/>
      <c r="HJL119" s="3"/>
      <c r="HJM119" s="3"/>
      <c r="HJN119" s="3"/>
      <c r="HJO119" s="3"/>
      <c r="HJP119" s="3"/>
      <c r="HJQ119" s="3"/>
      <c r="HJR119" s="3"/>
      <c r="HJS119" s="3"/>
      <c r="HJT119" s="3"/>
      <c r="HJU119" s="3"/>
      <c r="HJV119" s="3"/>
      <c r="HJW119" s="3"/>
      <c r="HJX119" s="3"/>
      <c r="HJY119" s="3"/>
      <c r="HJZ119" s="3"/>
      <c r="HKA119" s="3"/>
      <c r="HKB119" s="3"/>
      <c r="HKC119" s="3"/>
      <c r="HKD119" s="3"/>
      <c r="HKE119" s="3"/>
      <c r="HKF119" s="3"/>
      <c r="HKG119" s="3"/>
      <c r="HKH119" s="3"/>
      <c r="HKI119" s="3"/>
      <c r="HKJ119" s="3"/>
      <c r="HKK119" s="3"/>
      <c r="HKL119" s="3"/>
      <c r="HKM119" s="3"/>
      <c r="HKN119" s="3"/>
      <c r="HKO119" s="3"/>
      <c r="HKP119" s="3"/>
      <c r="HKQ119" s="3"/>
      <c r="HKR119" s="3"/>
      <c r="HKS119" s="3"/>
      <c r="HKT119" s="3"/>
      <c r="HKU119" s="3"/>
      <c r="HKV119" s="3"/>
      <c r="HKW119" s="3"/>
      <c r="HKX119" s="3"/>
      <c r="HKY119" s="3"/>
      <c r="HKZ119" s="3"/>
      <c r="HLA119" s="3"/>
      <c r="HLB119" s="3"/>
      <c r="HLC119" s="3"/>
      <c r="HLD119" s="3"/>
      <c r="HLE119" s="3"/>
      <c r="HLF119" s="3"/>
      <c r="HLG119" s="3"/>
      <c r="HLH119" s="3"/>
      <c r="HLI119" s="3"/>
      <c r="HLJ119" s="3"/>
      <c r="HLK119" s="3"/>
      <c r="HLL119" s="3"/>
      <c r="HLM119" s="3"/>
      <c r="HLN119" s="3"/>
      <c r="HLO119" s="3"/>
      <c r="HLP119" s="3"/>
      <c r="HLQ119" s="3"/>
      <c r="HLR119" s="3"/>
      <c r="HLS119" s="3"/>
      <c r="HLT119" s="3"/>
      <c r="HLU119" s="3"/>
      <c r="HLV119" s="3"/>
      <c r="HLW119" s="3"/>
      <c r="HLX119" s="3"/>
      <c r="HLY119" s="3"/>
      <c r="HLZ119" s="3"/>
      <c r="HMA119" s="3"/>
      <c r="HMB119" s="3"/>
      <c r="HMC119" s="3"/>
      <c r="HMD119" s="3"/>
      <c r="HME119" s="3"/>
      <c r="HMF119" s="3"/>
      <c r="HMG119" s="3"/>
      <c r="HMH119" s="3"/>
      <c r="HMI119" s="3"/>
      <c r="HMJ119" s="3"/>
      <c r="HMK119" s="3"/>
      <c r="HML119" s="3"/>
      <c r="HMM119" s="3"/>
      <c r="HMN119" s="3"/>
      <c r="HMO119" s="3"/>
      <c r="HMP119" s="3"/>
      <c r="HMQ119" s="3"/>
      <c r="HMR119" s="3"/>
      <c r="HMS119" s="3"/>
      <c r="HMT119" s="3"/>
      <c r="HMU119" s="3"/>
      <c r="HMV119" s="3"/>
      <c r="HMW119" s="3"/>
      <c r="HMX119" s="3"/>
      <c r="HMY119" s="3"/>
      <c r="HMZ119" s="3"/>
      <c r="HNA119" s="3"/>
      <c r="HNB119" s="3"/>
      <c r="HNC119" s="3"/>
      <c r="HND119" s="3"/>
      <c r="HNE119" s="3"/>
      <c r="HNF119" s="3"/>
      <c r="HNG119" s="3"/>
      <c r="HNH119" s="3"/>
      <c r="HNI119" s="3"/>
      <c r="HNJ119" s="3"/>
      <c r="HNK119" s="3"/>
      <c r="HNL119" s="3"/>
      <c r="HNM119" s="3"/>
      <c r="HNN119" s="3"/>
      <c r="HNO119" s="3"/>
      <c r="HNP119" s="3"/>
      <c r="HNQ119" s="3"/>
      <c r="HNR119" s="3"/>
      <c r="HNS119" s="3"/>
      <c r="HNT119" s="3"/>
      <c r="HNU119" s="3"/>
      <c r="HNV119" s="3"/>
      <c r="HNW119" s="3"/>
      <c r="HNX119" s="3"/>
      <c r="HNY119" s="3"/>
      <c r="HNZ119" s="3"/>
      <c r="HOA119" s="3"/>
      <c r="HOB119" s="3"/>
      <c r="HOC119" s="3"/>
      <c r="HOD119" s="3"/>
      <c r="HOE119" s="3"/>
      <c r="HOF119" s="3"/>
      <c r="HOG119" s="3"/>
      <c r="HOH119" s="3"/>
      <c r="HOI119" s="3"/>
      <c r="HOJ119" s="3"/>
      <c r="HOK119" s="3"/>
      <c r="HOL119" s="3"/>
      <c r="HOM119" s="3"/>
      <c r="HON119" s="3"/>
      <c r="HOO119" s="3"/>
      <c r="HOP119" s="3"/>
      <c r="HOQ119" s="3"/>
      <c r="HOR119" s="3"/>
      <c r="HOS119" s="3"/>
      <c r="HOT119" s="3"/>
      <c r="HOU119" s="3"/>
      <c r="HOV119" s="3"/>
      <c r="HOW119" s="3"/>
      <c r="HOX119" s="3"/>
      <c r="HOY119" s="3"/>
      <c r="HOZ119" s="3"/>
      <c r="HPA119" s="3"/>
      <c r="HPB119" s="3"/>
      <c r="HPC119" s="3"/>
      <c r="HPD119" s="3"/>
      <c r="HPE119" s="3"/>
      <c r="HPF119" s="3"/>
      <c r="HPG119" s="3"/>
      <c r="HPH119" s="3"/>
      <c r="HPI119" s="3"/>
      <c r="HPJ119" s="3"/>
      <c r="HPK119" s="3"/>
      <c r="HPL119" s="3"/>
      <c r="HPM119" s="3"/>
      <c r="HPN119" s="3"/>
      <c r="HPO119" s="3"/>
      <c r="HPP119" s="3"/>
      <c r="HPQ119" s="3"/>
      <c r="HPR119" s="3"/>
      <c r="HPS119" s="3"/>
      <c r="HPT119" s="3"/>
      <c r="HPU119" s="3"/>
      <c r="HPV119" s="3"/>
      <c r="HPW119" s="3"/>
      <c r="HPX119" s="3"/>
      <c r="HPY119" s="3"/>
      <c r="HPZ119" s="3"/>
      <c r="HQA119" s="3"/>
      <c r="HQB119" s="3"/>
      <c r="HQC119" s="3"/>
      <c r="HQD119" s="3"/>
      <c r="HQE119" s="3"/>
      <c r="HQF119" s="3"/>
      <c r="HQG119" s="3"/>
      <c r="HQH119" s="3"/>
      <c r="HQI119" s="3"/>
      <c r="HQJ119" s="3"/>
      <c r="HQK119" s="3"/>
      <c r="HQL119" s="3"/>
      <c r="HQM119" s="3"/>
      <c r="HQN119" s="3"/>
      <c r="HQO119" s="3"/>
      <c r="HQP119" s="3"/>
      <c r="HQQ119" s="3"/>
      <c r="HQR119" s="3"/>
      <c r="HQS119" s="3"/>
      <c r="HQT119" s="3"/>
      <c r="HQU119" s="3"/>
      <c r="HQV119" s="3"/>
      <c r="HQW119" s="3"/>
      <c r="HQX119" s="3"/>
      <c r="HQY119" s="3"/>
      <c r="HQZ119" s="3"/>
      <c r="HRA119" s="3"/>
      <c r="HRB119" s="3"/>
      <c r="HRC119" s="3"/>
      <c r="HRD119" s="3"/>
      <c r="HRE119" s="3"/>
      <c r="HRF119" s="3"/>
      <c r="HRG119" s="3"/>
      <c r="HRH119" s="3"/>
      <c r="HRI119" s="3"/>
      <c r="HRJ119" s="3"/>
      <c r="HRK119" s="3"/>
      <c r="HRL119" s="3"/>
      <c r="HRM119" s="3"/>
      <c r="HRN119" s="3"/>
      <c r="HRO119" s="3"/>
      <c r="HRP119" s="3"/>
      <c r="HRQ119" s="3"/>
      <c r="HRR119" s="3"/>
      <c r="HRS119" s="3"/>
      <c r="HRT119" s="3"/>
      <c r="HRU119" s="3"/>
      <c r="HRV119" s="3"/>
      <c r="HRW119" s="3"/>
      <c r="HRX119" s="3"/>
      <c r="HRY119" s="3"/>
      <c r="HRZ119" s="3"/>
      <c r="HSA119" s="3"/>
      <c r="HSB119" s="3"/>
      <c r="HSC119" s="3"/>
      <c r="HSD119" s="3"/>
      <c r="HSE119" s="3"/>
      <c r="HSF119" s="3"/>
      <c r="HSG119" s="3"/>
      <c r="HSH119" s="3"/>
      <c r="HSI119" s="3"/>
      <c r="HSJ119" s="3"/>
      <c r="HSK119" s="3"/>
      <c r="HSL119" s="3"/>
      <c r="HSM119" s="3"/>
      <c r="HSN119" s="3"/>
      <c r="HSO119" s="3"/>
      <c r="HSP119" s="3"/>
      <c r="HSQ119" s="3"/>
      <c r="HSR119" s="3"/>
      <c r="HSS119" s="3"/>
      <c r="HST119" s="3"/>
      <c r="HSU119" s="3"/>
      <c r="HSV119" s="3"/>
      <c r="HSW119" s="3"/>
      <c r="HSX119" s="3"/>
      <c r="HSY119" s="3"/>
      <c r="HSZ119" s="3"/>
      <c r="HTA119" s="3"/>
      <c r="HTB119" s="3"/>
      <c r="HTC119" s="3"/>
      <c r="HTD119" s="3"/>
      <c r="HTE119" s="3"/>
      <c r="HTF119" s="3"/>
      <c r="HTG119" s="3"/>
      <c r="HTH119" s="3"/>
      <c r="HTI119" s="3"/>
      <c r="HTJ119" s="3"/>
      <c r="HTK119" s="3"/>
      <c r="HTL119" s="3"/>
      <c r="HTM119" s="3"/>
      <c r="HTN119" s="3"/>
      <c r="HTO119" s="3"/>
      <c r="HTP119" s="3"/>
      <c r="HTQ119" s="3"/>
      <c r="HTR119" s="3"/>
      <c r="HTS119" s="3"/>
      <c r="HTT119" s="3"/>
      <c r="HTU119" s="3"/>
      <c r="HTV119" s="3"/>
      <c r="HTW119" s="3"/>
      <c r="HTX119" s="3"/>
      <c r="HTY119" s="3"/>
      <c r="HTZ119" s="3"/>
      <c r="HUA119" s="3"/>
      <c r="HUB119" s="3"/>
      <c r="HUC119" s="3"/>
      <c r="HUD119" s="3"/>
      <c r="HUE119" s="3"/>
      <c r="HUF119" s="3"/>
      <c r="HUG119" s="3"/>
      <c r="HUH119" s="3"/>
      <c r="HUI119" s="3"/>
      <c r="HUJ119" s="3"/>
      <c r="HUK119" s="3"/>
      <c r="HUL119" s="3"/>
      <c r="HUM119" s="3"/>
      <c r="HUN119" s="3"/>
      <c r="HUO119" s="3"/>
      <c r="HUP119" s="3"/>
      <c r="HUQ119" s="3"/>
      <c r="HUR119" s="3"/>
      <c r="HUS119" s="3"/>
      <c r="HUT119" s="3"/>
      <c r="HUU119" s="3"/>
      <c r="HUV119" s="3"/>
      <c r="HUW119" s="3"/>
      <c r="HUX119" s="3"/>
      <c r="HUY119" s="3"/>
      <c r="HUZ119" s="3"/>
      <c r="HVA119" s="3"/>
      <c r="HVB119" s="3"/>
      <c r="HVC119" s="3"/>
      <c r="HVD119" s="3"/>
      <c r="HVE119" s="3"/>
      <c r="HVF119" s="3"/>
      <c r="HVG119" s="3"/>
      <c r="HVH119" s="3"/>
      <c r="HVI119" s="3"/>
      <c r="HVJ119" s="3"/>
      <c r="HVK119" s="3"/>
      <c r="HVL119" s="3"/>
      <c r="HVM119" s="3"/>
      <c r="HVN119" s="3"/>
      <c r="HVO119" s="3"/>
      <c r="HVP119" s="3"/>
      <c r="HVQ119" s="3"/>
      <c r="HVR119" s="3"/>
      <c r="HVS119" s="3"/>
      <c r="HVT119" s="3"/>
      <c r="HVU119" s="3"/>
      <c r="HVV119" s="3"/>
      <c r="HVW119" s="3"/>
      <c r="HVX119" s="3"/>
      <c r="HVY119" s="3"/>
      <c r="HVZ119" s="3"/>
      <c r="HWA119" s="3"/>
      <c r="HWB119" s="3"/>
      <c r="HWC119" s="3"/>
      <c r="HWD119" s="3"/>
      <c r="HWE119" s="3"/>
      <c r="HWF119" s="3"/>
      <c r="HWG119" s="3"/>
      <c r="HWH119" s="3"/>
      <c r="HWI119" s="3"/>
      <c r="HWJ119" s="3"/>
      <c r="HWK119" s="3"/>
      <c r="HWL119" s="3"/>
      <c r="HWM119" s="3"/>
      <c r="HWN119" s="3"/>
      <c r="HWO119" s="3"/>
      <c r="HWP119" s="3"/>
      <c r="HWQ119" s="3"/>
      <c r="HWR119" s="3"/>
      <c r="HWS119" s="3"/>
      <c r="HWT119" s="3"/>
      <c r="HWU119" s="3"/>
      <c r="HWV119" s="3"/>
      <c r="HWW119" s="3"/>
      <c r="HWX119" s="3"/>
      <c r="HWY119" s="3"/>
      <c r="HWZ119" s="3"/>
      <c r="HXA119" s="3"/>
      <c r="HXB119" s="3"/>
      <c r="HXC119" s="3"/>
      <c r="HXD119" s="3"/>
      <c r="HXE119" s="3"/>
      <c r="HXF119" s="3"/>
      <c r="HXG119" s="3"/>
      <c r="HXH119" s="3"/>
      <c r="HXI119" s="3"/>
      <c r="HXJ119" s="3"/>
      <c r="HXK119" s="3"/>
      <c r="HXL119" s="3"/>
      <c r="HXM119" s="3"/>
      <c r="HXN119" s="3"/>
      <c r="HXO119" s="3"/>
      <c r="HXP119" s="3"/>
      <c r="HXQ119" s="3"/>
      <c r="HXR119" s="3"/>
      <c r="HXS119" s="3"/>
      <c r="HXT119" s="3"/>
      <c r="HXU119" s="3"/>
      <c r="HXV119" s="3"/>
      <c r="HXW119" s="3"/>
      <c r="HXX119" s="3"/>
      <c r="HXY119" s="3"/>
      <c r="HXZ119" s="3"/>
      <c r="HYA119" s="3"/>
      <c r="HYB119" s="3"/>
      <c r="HYC119" s="3"/>
      <c r="HYD119" s="3"/>
      <c r="HYE119" s="3"/>
      <c r="HYF119" s="3"/>
      <c r="HYG119" s="3"/>
      <c r="HYH119" s="3"/>
      <c r="HYI119" s="3"/>
      <c r="HYJ119" s="3"/>
      <c r="HYK119" s="3"/>
      <c r="HYL119" s="3"/>
      <c r="HYM119" s="3"/>
      <c r="HYN119" s="3"/>
      <c r="HYO119" s="3"/>
      <c r="HYP119" s="3"/>
      <c r="HYQ119" s="3"/>
      <c r="HYR119" s="3"/>
      <c r="HYS119" s="3"/>
      <c r="HYT119" s="3"/>
      <c r="HYU119" s="3"/>
      <c r="HYV119" s="3"/>
      <c r="HYW119" s="3"/>
      <c r="HYX119" s="3"/>
      <c r="HYY119" s="3"/>
      <c r="HYZ119" s="3"/>
      <c r="HZA119" s="3"/>
      <c r="HZB119" s="3"/>
      <c r="HZC119" s="3"/>
      <c r="HZD119" s="3"/>
      <c r="HZE119" s="3"/>
      <c r="HZF119" s="3"/>
      <c r="HZG119" s="3"/>
      <c r="HZH119" s="3"/>
      <c r="HZI119" s="3"/>
      <c r="HZJ119" s="3"/>
      <c r="HZK119" s="3"/>
      <c r="HZL119" s="3"/>
      <c r="HZM119" s="3"/>
      <c r="HZN119" s="3"/>
      <c r="HZO119" s="3"/>
      <c r="HZP119" s="3"/>
      <c r="HZQ119" s="3"/>
      <c r="HZR119" s="3"/>
      <c r="HZS119" s="3"/>
      <c r="HZT119" s="3"/>
      <c r="HZU119" s="3"/>
      <c r="HZV119" s="3"/>
      <c r="HZW119" s="3"/>
      <c r="HZX119" s="3"/>
      <c r="HZY119" s="3"/>
      <c r="HZZ119" s="3"/>
      <c r="IAA119" s="3"/>
      <c r="IAB119" s="3"/>
      <c r="IAC119" s="3"/>
      <c r="IAD119" s="3"/>
      <c r="IAE119" s="3"/>
      <c r="IAF119" s="3"/>
      <c r="IAG119" s="3"/>
      <c r="IAH119" s="3"/>
      <c r="IAI119" s="3"/>
      <c r="IAJ119" s="3"/>
      <c r="IAK119" s="3"/>
      <c r="IAL119" s="3"/>
      <c r="IAM119" s="3"/>
      <c r="IAN119" s="3"/>
      <c r="IAO119" s="3"/>
      <c r="IAP119" s="3"/>
      <c r="IAQ119" s="3"/>
      <c r="IAR119" s="3"/>
      <c r="IAS119" s="3"/>
      <c r="IAT119" s="3"/>
      <c r="IAU119" s="3"/>
      <c r="IAV119" s="3"/>
      <c r="IAW119" s="3"/>
      <c r="IAX119" s="3"/>
      <c r="IAY119" s="3"/>
      <c r="IAZ119" s="3"/>
      <c r="IBA119" s="3"/>
      <c r="IBB119" s="3"/>
      <c r="IBC119" s="3"/>
      <c r="IBD119" s="3"/>
      <c r="IBE119" s="3"/>
      <c r="IBF119" s="3"/>
      <c r="IBG119" s="3"/>
      <c r="IBH119" s="3"/>
      <c r="IBI119" s="3"/>
      <c r="IBJ119" s="3"/>
      <c r="IBK119" s="3"/>
      <c r="IBL119" s="3"/>
      <c r="IBM119" s="3"/>
      <c r="IBN119" s="3"/>
      <c r="IBO119" s="3"/>
      <c r="IBP119" s="3"/>
      <c r="IBQ119" s="3"/>
      <c r="IBR119" s="3"/>
      <c r="IBS119" s="3"/>
      <c r="IBT119" s="3"/>
      <c r="IBU119" s="3"/>
      <c r="IBV119" s="3"/>
      <c r="IBW119" s="3"/>
      <c r="IBX119" s="3"/>
      <c r="IBY119" s="3"/>
      <c r="IBZ119" s="3"/>
      <c r="ICA119" s="3"/>
      <c r="ICB119" s="3"/>
      <c r="ICC119" s="3"/>
      <c r="ICD119" s="3"/>
      <c r="ICE119" s="3"/>
      <c r="ICF119" s="3"/>
      <c r="ICG119" s="3"/>
      <c r="ICH119" s="3"/>
      <c r="ICI119" s="3"/>
      <c r="ICJ119" s="3"/>
      <c r="ICK119" s="3"/>
      <c r="ICL119" s="3"/>
      <c r="ICM119" s="3"/>
      <c r="ICN119" s="3"/>
      <c r="ICO119" s="3"/>
      <c r="ICP119" s="3"/>
      <c r="ICQ119" s="3"/>
      <c r="ICR119" s="3"/>
      <c r="ICS119" s="3"/>
      <c r="ICT119" s="3"/>
      <c r="ICU119" s="3"/>
      <c r="ICV119" s="3"/>
      <c r="ICW119" s="3"/>
      <c r="ICX119" s="3"/>
      <c r="ICY119" s="3"/>
      <c r="ICZ119" s="3"/>
      <c r="IDA119" s="3"/>
      <c r="IDB119" s="3"/>
      <c r="IDC119" s="3"/>
      <c r="IDD119" s="3"/>
      <c r="IDE119" s="3"/>
      <c r="IDF119" s="3"/>
      <c r="IDG119" s="3"/>
      <c r="IDH119" s="3"/>
      <c r="IDI119" s="3"/>
      <c r="IDJ119" s="3"/>
      <c r="IDK119" s="3"/>
      <c r="IDL119" s="3"/>
      <c r="IDM119" s="3"/>
      <c r="IDN119" s="3"/>
      <c r="IDO119" s="3"/>
      <c r="IDP119" s="3"/>
      <c r="IDQ119" s="3"/>
      <c r="IDR119" s="3"/>
      <c r="IDS119" s="3"/>
      <c r="IDT119" s="3"/>
      <c r="IDU119" s="3"/>
      <c r="IDV119" s="3"/>
      <c r="IDW119" s="3"/>
      <c r="IDX119" s="3"/>
      <c r="IDY119" s="3"/>
      <c r="IDZ119" s="3"/>
      <c r="IEA119" s="3"/>
      <c r="IEB119" s="3"/>
      <c r="IEC119" s="3"/>
      <c r="IED119" s="3"/>
      <c r="IEE119" s="3"/>
      <c r="IEF119" s="3"/>
      <c r="IEG119" s="3"/>
      <c r="IEH119" s="3"/>
      <c r="IEI119" s="3"/>
      <c r="IEJ119" s="3"/>
      <c r="IEK119" s="3"/>
      <c r="IEL119" s="3"/>
      <c r="IEM119" s="3"/>
      <c r="IEN119" s="3"/>
      <c r="IEO119" s="3"/>
      <c r="IEP119" s="3"/>
      <c r="IEQ119" s="3"/>
      <c r="IER119" s="3"/>
      <c r="IES119" s="3"/>
      <c r="IET119" s="3"/>
      <c r="IEU119" s="3"/>
      <c r="IEV119" s="3"/>
      <c r="IEW119" s="3"/>
      <c r="IEX119" s="3"/>
      <c r="IEY119" s="3"/>
      <c r="IEZ119" s="3"/>
      <c r="IFA119" s="3"/>
      <c r="IFB119" s="3"/>
      <c r="IFC119" s="3"/>
      <c r="IFD119" s="3"/>
      <c r="IFE119" s="3"/>
      <c r="IFF119" s="3"/>
      <c r="IFG119" s="3"/>
      <c r="IFH119" s="3"/>
      <c r="IFI119" s="3"/>
      <c r="IFJ119" s="3"/>
      <c r="IFK119" s="3"/>
      <c r="IFL119" s="3"/>
      <c r="IFM119" s="3"/>
      <c r="IFN119" s="3"/>
      <c r="IFO119" s="3"/>
      <c r="IFP119" s="3"/>
      <c r="IFQ119" s="3"/>
      <c r="IFR119" s="3"/>
      <c r="IFS119" s="3"/>
      <c r="IFT119" s="3"/>
      <c r="IFU119" s="3"/>
      <c r="IFV119" s="3"/>
      <c r="IFW119" s="3"/>
      <c r="IFX119" s="3"/>
      <c r="IFY119" s="3"/>
      <c r="IFZ119" s="3"/>
      <c r="IGA119" s="3"/>
      <c r="IGB119" s="3"/>
      <c r="IGC119" s="3"/>
      <c r="IGD119" s="3"/>
      <c r="IGE119" s="3"/>
      <c r="IGF119" s="3"/>
      <c r="IGG119" s="3"/>
      <c r="IGH119" s="3"/>
      <c r="IGI119" s="3"/>
      <c r="IGJ119" s="3"/>
      <c r="IGK119" s="3"/>
      <c r="IGL119" s="3"/>
      <c r="IGM119" s="3"/>
      <c r="IGN119" s="3"/>
      <c r="IGO119" s="3"/>
      <c r="IGP119" s="3"/>
      <c r="IGQ119" s="3"/>
      <c r="IGR119" s="3"/>
      <c r="IGS119" s="3"/>
      <c r="IGT119" s="3"/>
      <c r="IGU119" s="3"/>
      <c r="IGV119" s="3"/>
      <c r="IGW119" s="3"/>
      <c r="IGX119" s="3"/>
      <c r="IGY119" s="3"/>
      <c r="IGZ119" s="3"/>
      <c r="IHA119" s="3"/>
      <c r="IHB119" s="3"/>
      <c r="IHC119" s="3"/>
      <c r="IHD119" s="3"/>
      <c r="IHE119" s="3"/>
      <c r="IHF119" s="3"/>
      <c r="IHG119" s="3"/>
      <c r="IHH119" s="3"/>
      <c r="IHI119" s="3"/>
      <c r="IHJ119" s="3"/>
      <c r="IHK119" s="3"/>
      <c r="IHL119" s="3"/>
      <c r="IHM119" s="3"/>
      <c r="IHN119" s="3"/>
      <c r="IHO119" s="3"/>
      <c r="IHP119" s="3"/>
      <c r="IHQ119" s="3"/>
      <c r="IHR119" s="3"/>
      <c r="IHS119" s="3"/>
      <c r="IHT119" s="3"/>
      <c r="IHU119" s="3"/>
      <c r="IHV119" s="3"/>
      <c r="IHW119" s="3"/>
      <c r="IHX119" s="3"/>
      <c r="IHY119" s="3"/>
      <c r="IHZ119" s="3"/>
      <c r="IIA119" s="3"/>
      <c r="IIB119" s="3"/>
      <c r="IIC119" s="3"/>
      <c r="IID119" s="3"/>
      <c r="IIE119" s="3"/>
      <c r="IIF119" s="3"/>
      <c r="IIG119" s="3"/>
      <c r="IIH119" s="3"/>
      <c r="III119" s="3"/>
      <c r="IIJ119" s="3"/>
      <c r="IIK119" s="3"/>
      <c r="IIL119" s="3"/>
      <c r="IIM119" s="3"/>
      <c r="IIN119" s="3"/>
      <c r="IIO119" s="3"/>
      <c r="IIP119" s="3"/>
      <c r="IIQ119" s="3"/>
      <c r="IIR119" s="3"/>
      <c r="IIS119" s="3"/>
      <c r="IIT119" s="3"/>
      <c r="IIU119" s="3"/>
      <c r="IIV119" s="3"/>
      <c r="IIW119" s="3"/>
      <c r="IIX119" s="3"/>
      <c r="IIY119" s="3"/>
      <c r="IIZ119" s="3"/>
      <c r="IJA119" s="3"/>
      <c r="IJB119" s="3"/>
      <c r="IJC119" s="3"/>
      <c r="IJD119" s="3"/>
      <c r="IJE119" s="3"/>
      <c r="IJF119" s="3"/>
      <c r="IJG119" s="3"/>
      <c r="IJH119" s="3"/>
      <c r="IJI119" s="3"/>
      <c r="IJJ119" s="3"/>
      <c r="IJK119" s="3"/>
      <c r="IJL119" s="3"/>
      <c r="IJM119" s="3"/>
      <c r="IJN119" s="3"/>
      <c r="IJO119" s="3"/>
      <c r="IJP119" s="3"/>
      <c r="IJQ119" s="3"/>
      <c r="IJR119" s="3"/>
      <c r="IJS119" s="3"/>
      <c r="IJT119" s="3"/>
      <c r="IJU119" s="3"/>
      <c r="IJV119" s="3"/>
      <c r="IJW119" s="3"/>
      <c r="IJX119" s="3"/>
      <c r="IJY119" s="3"/>
      <c r="IJZ119" s="3"/>
      <c r="IKA119" s="3"/>
      <c r="IKB119" s="3"/>
      <c r="IKC119" s="3"/>
      <c r="IKD119" s="3"/>
      <c r="IKE119" s="3"/>
      <c r="IKF119" s="3"/>
      <c r="IKG119" s="3"/>
      <c r="IKH119" s="3"/>
      <c r="IKI119" s="3"/>
      <c r="IKJ119" s="3"/>
      <c r="IKK119" s="3"/>
      <c r="IKL119" s="3"/>
      <c r="IKM119" s="3"/>
      <c r="IKN119" s="3"/>
      <c r="IKO119" s="3"/>
      <c r="IKP119" s="3"/>
      <c r="IKQ119" s="3"/>
      <c r="IKR119" s="3"/>
      <c r="IKS119" s="3"/>
      <c r="IKT119" s="3"/>
      <c r="IKU119" s="3"/>
      <c r="IKV119" s="3"/>
      <c r="IKW119" s="3"/>
      <c r="IKX119" s="3"/>
      <c r="IKY119" s="3"/>
      <c r="IKZ119" s="3"/>
      <c r="ILA119" s="3"/>
      <c r="ILB119" s="3"/>
      <c r="ILC119" s="3"/>
      <c r="ILD119" s="3"/>
      <c r="ILE119" s="3"/>
      <c r="ILF119" s="3"/>
      <c r="ILG119" s="3"/>
      <c r="ILH119" s="3"/>
      <c r="ILI119" s="3"/>
      <c r="ILJ119" s="3"/>
      <c r="ILK119" s="3"/>
      <c r="ILL119" s="3"/>
      <c r="ILM119" s="3"/>
      <c r="ILN119" s="3"/>
      <c r="ILO119" s="3"/>
      <c r="ILP119" s="3"/>
      <c r="ILQ119" s="3"/>
      <c r="ILR119" s="3"/>
      <c r="ILS119" s="3"/>
      <c r="ILT119" s="3"/>
      <c r="ILU119" s="3"/>
      <c r="ILV119" s="3"/>
      <c r="ILW119" s="3"/>
      <c r="ILX119" s="3"/>
      <c r="ILY119" s="3"/>
      <c r="ILZ119" s="3"/>
      <c r="IMA119" s="3"/>
      <c r="IMB119" s="3"/>
      <c r="IMC119" s="3"/>
      <c r="IMD119" s="3"/>
      <c r="IME119" s="3"/>
      <c r="IMF119" s="3"/>
      <c r="IMG119" s="3"/>
      <c r="IMH119" s="3"/>
      <c r="IMI119" s="3"/>
      <c r="IMJ119" s="3"/>
      <c r="IMK119" s="3"/>
      <c r="IML119" s="3"/>
      <c r="IMM119" s="3"/>
      <c r="IMN119" s="3"/>
      <c r="IMO119" s="3"/>
      <c r="IMP119" s="3"/>
      <c r="IMQ119" s="3"/>
      <c r="IMR119" s="3"/>
      <c r="IMS119" s="3"/>
      <c r="IMT119" s="3"/>
      <c r="IMU119" s="3"/>
      <c r="IMV119" s="3"/>
      <c r="IMW119" s="3"/>
      <c r="IMX119" s="3"/>
      <c r="IMY119" s="3"/>
      <c r="IMZ119" s="3"/>
      <c r="INA119" s="3"/>
      <c r="INB119" s="3"/>
      <c r="INC119" s="3"/>
      <c r="IND119" s="3"/>
      <c r="INE119" s="3"/>
      <c r="INF119" s="3"/>
      <c r="ING119" s="3"/>
      <c r="INH119" s="3"/>
      <c r="INI119" s="3"/>
      <c r="INJ119" s="3"/>
      <c r="INK119" s="3"/>
      <c r="INL119" s="3"/>
      <c r="INM119" s="3"/>
      <c r="INN119" s="3"/>
      <c r="INO119" s="3"/>
      <c r="INP119" s="3"/>
      <c r="INQ119" s="3"/>
      <c r="INR119" s="3"/>
      <c r="INS119" s="3"/>
      <c r="INT119" s="3"/>
      <c r="INU119" s="3"/>
      <c r="INV119" s="3"/>
      <c r="INW119" s="3"/>
      <c r="INX119" s="3"/>
      <c r="INY119" s="3"/>
      <c r="INZ119" s="3"/>
      <c r="IOA119" s="3"/>
      <c r="IOB119" s="3"/>
      <c r="IOC119" s="3"/>
      <c r="IOD119" s="3"/>
      <c r="IOE119" s="3"/>
      <c r="IOF119" s="3"/>
      <c r="IOG119" s="3"/>
      <c r="IOH119" s="3"/>
      <c r="IOI119" s="3"/>
      <c r="IOJ119" s="3"/>
      <c r="IOK119" s="3"/>
      <c r="IOL119" s="3"/>
      <c r="IOM119" s="3"/>
      <c r="ION119" s="3"/>
      <c r="IOO119" s="3"/>
      <c r="IOP119" s="3"/>
      <c r="IOQ119" s="3"/>
      <c r="IOR119" s="3"/>
      <c r="IOS119" s="3"/>
      <c r="IOT119" s="3"/>
      <c r="IOU119" s="3"/>
      <c r="IOV119" s="3"/>
      <c r="IOW119" s="3"/>
      <c r="IOX119" s="3"/>
      <c r="IOY119" s="3"/>
      <c r="IOZ119" s="3"/>
      <c r="IPA119" s="3"/>
      <c r="IPB119" s="3"/>
      <c r="IPC119" s="3"/>
      <c r="IPD119" s="3"/>
      <c r="IPE119" s="3"/>
      <c r="IPF119" s="3"/>
      <c r="IPG119" s="3"/>
      <c r="IPH119" s="3"/>
      <c r="IPI119" s="3"/>
      <c r="IPJ119" s="3"/>
      <c r="IPK119" s="3"/>
      <c r="IPL119" s="3"/>
      <c r="IPM119" s="3"/>
      <c r="IPN119" s="3"/>
      <c r="IPO119" s="3"/>
      <c r="IPP119" s="3"/>
      <c r="IPQ119" s="3"/>
      <c r="IPR119" s="3"/>
      <c r="IPS119" s="3"/>
      <c r="IPT119" s="3"/>
      <c r="IPU119" s="3"/>
      <c r="IPV119" s="3"/>
      <c r="IPW119" s="3"/>
      <c r="IPX119" s="3"/>
      <c r="IPY119" s="3"/>
      <c r="IPZ119" s="3"/>
      <c r="IQA119" s="3"/>
      <c r="IQB119" s="3"/>
      <c r="IQC119" s="3"/>
      <c r="IQD119" s="3"/>
      <c r="IQE119" s="3"/>
      <c r="IQF119" s="3"/>
      <c r="IQG119" s="3"/>
      <c r="IQH119" s="3"/>
      <c r="IQI119" s="3"/>
      <c r="IQJ119" s="3"/>
      <c r="IQK119" s="3"/>
      <c r="IQL119" s="3"/>
      <c r="IQM119" s="3"/>
      <c r="IQN119" s="3"/>
      <c r="IQO119" s="3"/>
      <c r="IQP119" s="3"/>
      <c r="IQQ119" s="3"/>
      <c r="IQR119" s="3"/>
      <c r="IQS119" s="3"/>
      <c r="IQT119" s="3"/>
      <c r="IQU119" s="3"/>
      <c r="IQV119" s="3"/>
      <c r="IQW119" s="3"/>
      <c r="IQX119" s="3"/>
      <c r="IQY119" s="3"/>
      <c r="IQZ119" s="3"/>
      <c r="IRA119" s="3"/>
      <c r="IRB119" s="3"/>
      <c r="IRC119" s="3"/>
      <c r="IRD119" s="3"/>
      <c r="IRE119" s="3"/>
      <c r="IRF119" s="3"/>
      <c r="IRG119" s="3"/>
      <c r="IRH119" s="3"/>
      <c r="IRI119" s="3"/>
      <c r="IRJ119" s="3"/>
      <c r="IRK119" s="3"/>
      <c r="IRL119" s="3"/>
      <c r="IRM119" s="3"/>
      <c r="IRN119" s="3"/>
      <c r="IRO119" s="3"/>
      <c r="IRP119" s="3"/>
      <c r="IRQ119" s="3"/>
      <c r="IRR119" s="3"/>
      <c r="IRS119" s="3"/>
      <c r="IRT119" s="3"/>
      <c r="IRU119" s="3"/>
      <c r="IRV119" s="3"/>
      <c r="IRW119" s="3"/>
      <c r="IRX119" s="3"/>
      <c r="IRY119" s="3"/>
      <c r="IRZ119" s="3"/>
      <c r="ISA119" s="3"/>
      <c r="ISB119" s="3"/>
      <c r="ISC119" s="3"/>
      <c r="ISD119" s="3"/>
      <c r="ISE119" s="3"/>
      <c r="ISF119" s="3"/>
      <c r="ISG119" s="3"/>
      <c r="ISH119" s="3"/>
      <c r="ISI119" s="3"/>
      <c r="ISJ119" s="3"/>
      <c r="ISK119" s="3"/>
      <c r="ISL119" s="3"/>
      <c r="ISM119" s="3"/>
      <c r="ISN119" s="3"/>
      <c r="ISO119" s="3"/>
      <c r="ISP119" s="3"/>
      <c r="ISQ119" s="3"/>
      <c r="ISR119" s="3"/>
      <c r="ISS119" s="3"/>
      <c r="IST119" s="3"/>
      <c r="ISU119" s="3"/>
      <c r="ISV119" s="3"/>
      <c r="ISW119" s="3"/>
      <c r="ISX119" s="3"/>
      <c r="ISY119" s="3"/>
      <c r="ISZ119" s="3"/>
      <c r="ITA119" s="3"/>
      <c r="ITB119" s="3"/>
      <c r="ITC119" s="3"/>
      <c r="ITD119" s="3"/>
      <c r="ITE119" s="3"/>
      <c r="ITF119" s="3"/>
      <c r="ITG119" s="3"/>
      <c r="ITH119" s="3"/>
      <c r="ITI119" s="3"/>
      <c r="ITJ119" s="3"/>
      <c r="ITK119" s="3"/>
      <c r="ITL119" s="3"/>
      <c r="ITM119" s="3"/>
      <c r="ITN119" s="3"/>
      <c r="ITO119" s="3"/>
      <c r="ITP119" s="3"/>
      <c r="ITQ119" s="3"/>
      <c r="ITR119" s="3"/>
      <c r="ITS119" s="3"/>
      <c r="ITT119" s="3"/>
      <c r="ITU119" s="3"/>
      <c r="ITV119" s="3"/>
      <c r="ITW119" s="3"/>
      <c r="ITX119" s="3"/>
      <c r="ITY119" s="3"/>
      <c r="ITZ119" s="3"/>
      <c r="IUA119" s="3"/>
      <c r="IUB119" s="3"/>
      <c r="IUC119" s="3"/>
      <c r="IUD119" s="3"/>
      <c r="IUE119" s="3"/>
      <c r="IUF119" s="3"/>
      <c r="IUG119" s="3"/>
      <c r="IUH119" s="3"/>
      <c r="IUI119" s="3"/>
      <c r="IUJ119" s="3"/>
      <c r="IUK119" s="3"/>
      <c r="IUL119" s="3"/>
      <c r="IUM119" s="3"/>
      <c r="IUN119" s="3"/>
      <c r="IUO119" s="3"/>
      <c r="IUP119" s="3"/>
      <c r="IUQ119" s="3"/>
      <c r="IUR119" s="3"/>
      <c r="IUS119" s="3"/>
      <c r="IUT119" s="3"/>
      <c r="IUU119" s="3"/>
      <c r="IUV119" s="3"/>
      <c r="IUW119" s="3"/>
      <c r="IUX119" s="3"/>
      <c r="IUY119" s="3"/>
      <c r="IUZ119" s="3"/>
      <c r="IVA119" s="3"/>
      <c r="IVB119" s="3"/>
      <c r="IVC119" s="3"/>
      <c r="IVD119" s="3"/>
      <c r="IVE119" s="3"/>
      <c r="IVF119" s="3"/>
      <c r="IVG119" s="3"/>
      <c r="IVH119" s="3"/>
      <c r="IVI119" s="3"/>
      <c r="IVJ119" s="3"/>
      <c r="IVK119" s="3"/>
      <c r="IVL119" s="3"/>
      <c r="IVM119" s="3"/>
      <c r="IVN119" s="3"/>
      <c r="IVO119" s="3"/>
      <c r="IVP119" s="3"/>
      <c r="IVQ119" s="3"/>
      <c r="IVR119" s="3"/>
      <c r="IVS119" s="3"/>
      <c r="IVT119" s="3"/>
      <c r="IVU119" s="3"/>
      <c r="IVV119" s="3"/>
      <c r="IVW119" s="3"/>
      <c r="IVX119" s="3"/>
      <c r="IVY119" s="3"/>
      <c r="IVZ119" s="3"/>
      <c r="IWA119" s="3"/>
      <c r="IWB119" s="3"/>
      <c r="IWC119" s="3"/>
      <c r="IWD119" s="3"/>
      <c r="IWE119" s="3"/>
      <c r="IWF119" s="3"/>
      <c r="IWG119" s="3"/>
      <c r="IWH119" s="3"/>
      <c r="IWI119" s="3"/>
      <c r="IWJ119" s="3"/>
      <c r="IWK119" s="3"/>
      <c r="IWL119" s="3"/>
      <c r="IWM119" s="3"/>
      <c r="IWN119" s="3"/>
      <c r="IWO119" s="3"/>
      <c r="IWP119" s="3"/>
      <c r="IWQ119" s="3"/>
      <c r="IWR119" s="3"/>
      <c r="IWS119" s="3"/>
      <c r="IWT119" s="3"/>
      <c r="IWU119" s="3"/>
      <c r="IWV119" s="3"/>
      <c r="IWW119" s="3"/>
      <c r="IWX119" s="3"/>
      <c r="IWY119" s="3"/>
      <c r="IWZ119" s="3"/>
      <c r="IXA119" s="3"/>
      <c r="IXB119" s="3"/>
      <c r="IXC119" s="3"/>
      <c r="IXD119" s="3"/>
      <c r="IXE119" s="3"/>
      <c r="IXF119" s="3"/>
      <c r="IXG119" s="3"/>
      <c r="IXH119" s="3"/>
      <c r="IXI119" s="3"/>
      <c r="IXJ119" s="3"/>
      <c r="IXK119" s="3"/>
      <c r="IXL119" s="3"/>
      <c r="IXM119" s="3"/>
      <c r="IXN119" s="3"/>
      <c r="IXO119" s="3"/>
      <c r="IXP119" s="3"/>
      <c r="IXQ119" s="3"/>
      <c r="IXR119" s="3"/>
      <c r="IXS119" s="3"/>
      <c r="IXT119" s="3"/>
      <c r="IXU119" s="3"/>
      <c r="IXV119" s="3"/>
      <c r="IXW119" s="3"/>
      <c r="IXX119" s="3"/>
      <c r="IXY119" s="3"/>
      <c r="IXZ119" s="3"/>
      <c r="IYA119" s="3"/>
      <c r="IYB119" s="3"/>
      <c r="IYC119" s="3"/>
      <c r="IYD119" s="3"/>
      <c r="IYE119" s="3"/>
      <c r="IYF119" s="3"/>
      <c r="IYG119" s="3"/>
      <c r="IYH119" s="3"/>
      <c r="IYI119" s="3"/>
      <c r="IYJ119" s="3"/>
      <c r="IYK119" s="3"/>
      <c r="IYL119" s="3"/>
      <c r="IYM119" s="3"/>
      <c r="IYN119" s="3"/>
      <c r="IYO119" s="3"/>
      <c r="IYP119" s="3"/>
      <c r="IYQ119" s="3"/>
      <c r="IYR119" s="3"/>
      <c r="IYS119" s="3"/>
      <c r="IYT119" s="3"/>
      <c r="IYU119" s="3"/>
      <c r="IYV119" s="3"/>
      <c r="IYW119" s="3"/>
      <c r="IYX119" s="3"/>
      <c r="IYY119" s="3"/>
      <c r="IYZ119" s="3"/>
      <c r="IZA119" s="3"/>
      <c r="IZB119" s="3"/>
      <c r="IZC119" s="3"/>
      <c r="IZD119" s="3"/>
      <c r="IZE119" s="3"/>
      <c r="IZF119" s="3"/>
      <c r="IZG119" s="3"/>
      <c r="IZH119" s="3"/>
      <c r="IZI119" s="3"/>
      <c r="IZJ119" s="3"/>
      <c r="IZK119" s="3"/>
      <c r="IZL119" s="3"/>
      <c r="IZM119" s="3"/>
      <c r="IZN119" s="3"/>
      <c r="IZO119" s="3"/>
      <c r="IZP119" s="3"/>
      <c r="IZQ119" s="3"/>
      <c r="IZR119" s="3"/>
      <c r="IZS119" s="3"/>
      <c r="IZT119" s="3"/>
      <c r="IZU119" s="3"/>
      <c r="IZV119" s="3"/>
      <c r="IZW119" s="3"/>
      <c r="IZX119" s="3"/>
      <c r="IZY119" s="3"/>
      <c r="IZZ119" s="3"/>
      <c r="JAA119" s="3"/>
      <c r="JAB119" s="3"/>
      <c r="JAC119" s="3"/>
      <c r="JAD119" s="3"/>
      <c r="JAE119" s="3"/>
      <c r="JAF119" s="3"/>
      <c r="JAG119" s="3"/>
      <c r="JAH119" s="3"/>
      <c r="JAI119" s="3"/>
      <c r="JAJ119" s="3"/>
      <c r="JAK119" s="3"/>
      <c r="JAL119" s="3"/>
      <c r="JAM119" s="3"/>
      <c r="JAN119" s="3"/>
      <c r="JAO119" s="3"/>
      <c r="JAP119" s="3"/>
      <c r="JAQ119" s="3"/>
      <c r="JAR119" s="3"/>
      <c r="JAS119" s="3"/>
      <c r="JAT119" s="3"/>
      <c r="JAU119" s="3"/>
      <c r="JAV119" s="3"/>
      <c r="JAW119" s="3"/>
      <c r="JAX119" s="3"/>
      <c r="JAY119" s="3"/>
      <c r="JAZ119" s="3"/>
      <c r="JBA119" s="3"/>
      <c r="JBB119" s="3"/>
      <c r="JBC119" s="3"/>
      <c r="JBD119" s="3"/>
      <c r="JBE119" s="3"/>
      <c r="JBF119" s="3"/>
      <c r="JBG119" s="3"/>
      <c r="JBH119" s="3"/>
      <c r="JBI119" s="3"/>
      <c r="JBJ119" s="3"/>
      <c r="JBK119" s="3"/>
      <c r="JBL119" s="3"/>
      <c r="JBM119" s="3"/>
      <c r="JBN119" s="3"/>
      <c r="JBO119" s="3"/>
      <c r="JBP119" s="3"/>
      <c r="JBQ119" s="3"/>
      <c r="JBR119" s="3"/>
      <c r="JBS119" s="3"/>
      <c r="JBT119" s="3"/>
      <c r="JBU119" s="3"/>
      <c r="JBV119" s="3"/>
      <c r="JBW119" s="3"/>
      <c r="JBX119" s="3"/>
      <c r="JBY119" s="3"/>
      <c r="JBZ119" s="3"/>
      <c r="JCA119" s="3"/>
      <c r="JCB119" s="3"/>
      <c r="JCC119" s="3"/>
      <c r="JCD119" s="3"/>
      <c r="JCE119" s="3"/>
      <c r="JCF119" s="3"/>
      <c r="JCG119" s="3"/>
      <c r="JCH119" s="3"/>
      <c r="JCI119" s="3"/>
      <c r="JCJ119" s="3"/>
      <c r="JCK119" s="3"/>
      <c r="JCL119" s="3"/>
      <c r="JCM119" s="3"/>
      <c r="JCN119" s="3"/>
      <c r="JCO119" s="3"/>
      <c r="JCP119" s="3"/>
      <c r="JCQ119" s="3"/>
      <c r="JCR119" s="3"/>
      <c r="JCS119" s="3"/>
      <c r="JCT119" s="3"/>
      <c r="JCU119" s="3"/>
      <c r="JCV119" s="3"/>
      <c r="JCW119" s="3"/>
      <c r="JCX119" s="3"/>
      <c r="JCY119" s="3"/>
      <c r="JCZ119" s="3"/>
      <c r="JDA119" s="3"/>
      <c r="JDB119" s="3"/>
      <c r="JDC119" s="3"/>
      <c r="JDD119" s="3"/>
      <c r="JDE119" s="3"/>
      <c r="JDF119" s="3"/>
      <c r="JDG119" s="3"/>
      <c r="JDH119" s="3"/>
      <c r="JDI119" s="3"/>
      <c r="JDJ119" s="3"/>
      <c r="JDK119" s="3"/>
      <c r="JDL119" s="3"/>
      <c r="JDM119" s="3"/>
      <c r="JDN119" s="3"/>
      <c r="JDO119" s="3"/>
      <c r="JDP119" s="3"/>
      <c r="JDQ119" s="3"/>
      <c r="JDR119" s="3"/>
      <c r="JDS119" s="3"/>
      <c r="JDT119" s="3"/>
      <c r="JDU119" s="3"/>
      <c r="JDV119" s="3"/>
      <c r="JDW119" s="3"/>
      <c r="JDX119" s="3"/>
      <c r="JDY119" s="3"/>
      <c r="JDZ119" s="3"/>
      <c r="JEA119" s="3"/>
      <c r="JEB119" s="3"/>
      <c r="JEC119" s="3"/>
      <c r="JED119" s="3"/>
      <c r="JEE119" s="3"/>
      <c r="JEF119" s="3"/>
      <c r="JEG119" s="3"/>
      <c r="JEH119" s="3"/>
      <c r="JEI119" s="3"/>
      <c r="JEJ119" s="3"/>
      <c r="JEK119" s="3"/>
      <c r="JEL119" s="3"/>
      <c r="JEM119" s="3"/>
      <c r="JEN119" s="3"/>
      <c r="JEO119" s="3"/>
      <c r="JEP119" s="3"/>
      <c r="JEQ119" s="3"/>
      <c r="JER119" s="3"/>
      <c r="JES119" s="3"/>
      <c r="JET119" s="3"/>
      <c r="JEU119" s="3"/>
      <c r="JEV119" s="3"/>
      <c r="JEW119" s="3"/>
      <c r="JEX119" s="3"/>
      <c r="JEY119" s="3"/>
      <c r="JEZ119" s="3"/>
      <c r="JFA119" s="3"/>
      <c r="JFB119" s="3"/>
      <c r="JFC119" s="3"/>
      <c r="JFD119" s="3"/>
      <c r="JFE119" s="3"/>
      <c r="JFF119" s="3"/>
      <c r="JFG119" s="3"/>
      <c r="JFH119" s="3"/>
      <c r="JFI119" s="3"/>
      <c r="JFJ119" s="3"/>
      <c r="JFK119" s="3"/>
      <c r="JFL119" s="3"/>
      <c r="JFM119" s="3"/>
      <c r="JFN119" s="3"/>
      <c r="JFO119" s="3"/>
      <c r="JFP119" s="3"/>
      <c r="JFQ119" s="3"/>
      <c r="JFR119" s="3"/>
      <c r="JFS119" s="3"/>
      <c r="JFT119" s="3"/>
      <c r="JFU119" s="3"/>
      <c r="JFV119" s="3"/>
      <c r="JFW119" s="3"/>
      <c r="JFX119" s="3"/>
      <c r="JFY119" s="3"/>
      <c r="JFZ119" s="3"/>
      <c r="JGA119" s="3"/>
      <c r="JGB119" s="3"/>
      <c r="JGC119" s="3"/>
      <c r="JGD119" s="3"/>
      <c r="JGE119" s="3"/>
      <c r="JGF119" s="3"/>
      <c r="JGG119" s="3"/>
      <c r="JGH119" s="3"/>
      <c r="JGI119" s="3"/>
      <c r="JGJ119" s="3"/>
      <c r="JGK119" s="3"/>
      <c r="JGL119" s="3"/>
      <c r="JGM119" s="3"/>
      <c r="JGN119" s="3"/>
      <c r="JGO119" s="3"/>
      <c r="JGP119" s="3"/>
      <c r="JGQ119" s="3"/>
      <c r="JGR119" s="3"/>
      <c r="JGS119" s="3"/>
      <c r="JGT119" s="3"/>
      <c r="JGU119" s="3"/>
      <c r="JGV119" s="3"/>
      <c r="JGW119" s="3"/>
      <c r="JGX119" s="3"/>
      <c r="JGY119" s="3"/>
      <c r="JGZ119" s="3"/>
      <c r="JHA119" s="3"/>
      <c r="JHB119" s="3"/>
      <c r="JHC119" s="3"/>
      <c r="JHD119" s="3"/>
      <c r="JHE119" s="3"/>
      <c r="JHF119" s="3"/>
      <c r="JHG119" s="3"/>
      <c r="JHH119" s="3"/>
      <c r="JHI119" s="3"/>
      <c r="JHJ119" s="3"/>
      <c r="JHK119" s="3"/>
      <c r="JHL119" s="3"/>
      <c r="JHM119" s="3"/>
      <c r="JHN119" s="3"/>
      <c r="JHO119" s="3"/>
      <c r="JHP119" s="3"/>
      <c r="JHQ119" s="3"/>
      <c r="JHR119" s="3"/>
      <c r="JHS119" s="3"/>
      <c r="JHT119" s="3"/>
      <c r="JHU119" s="3"/>
      <c r="JHV119" s="3"/>
      <c r="JHW119" s="3"/>
      <c r="JHX119" s="3"/>
      <c r="JHY119" s="3"/>
      <c r="JHZ119" s="3"/>
      <c r="JIA119" s="3"/>
      <c r="JIB119" s="3"/>
      <c r="JIC119" s="3"/>
      <c r="JID119" s="3"/>
      <c r="JIE119" s="3"/>
      <c r="JIF119" s="3"/>
      <c r="JIG119" s="3"/>
      <c r="JIH119" s="3"/>
      <c r="JII119" s="3"/>
      <c r="JIJ119" s="3"/>
      <c r="JIK119" s="3"/>
      <c r="JIL119" s="3"/>
      <c r="JIM119" s="3"/>
      <c r="JIN119" s="3"/>
      <c r="JIO119" s="3"/>
      <c r="JIP119" s="3"/>
      <c r="JIQ119" s="3"/>
      <c r="JIR119" s="3"/>
      <c r="JIS119" s="3"/>
      <c r="JIT119" s="3"/>
      <c r="JIU119" s="3"/>
      <c r="JIV119" s="3"/>
      <c r="JIW119" s="3"/>
      <c r="JIX119" s="3"/>
      <c r="JIY119" s="3"/>
      <c r="JIZ119" s="3"/>
      <c r="JJA119" s="3"/>
      <c r="JJB119" s="3"/>
      <c r="JJC119" s="3"/>
      <c r="JJD119" s="3"/>
      <c r="JJE119" s="3"/>
      <c r="JJF119" s="3"/>
      <c r="JJG119" s="3"/>
      <c r="JJH119" s="3"/>
      <c r="JJI119" s="3"/>
      <c r="JJJ119" s="3"/>
      <c r="JJK119" s="3"/>
      <c r="JJL119" s="3"/>
      <c r="JJM119" s="3"/>
      <c r="JJN119" s="3"/>
      <c r="JJO119" s="3"/>
      <c r="JJP119" s="3"/>
      <c r="JJQ119" s="3"/>
      <c r="JJR119" s="3"/>
      <c r="JJS119" s="3"/>
      <c r="JJT119" s="3"/>
      <c r="JJU119" s="3"/>
      <c r="JJV119" s="3"/>
      <c r="JJW119" s="3"/>
      <c r="JJX119" s="3"/>
      <c r="JJY119" s="3"/>
      <c r="JJZ119" s="3"/>
      <c r="JKA119" s="3"/>
      <c r="JKB119" s="3"/>
      <c r="JKC119" s="3"/>
      <c r="JKD119" s="3"/>
      <c r="JKE119" s="3"/>
      <c r="JKF119" s="3"/>
      <c r="JKG119" s="3"/>
      <c r="JKH119" s="3"/>
      <c r="JKI119" s="3"/>
      <c r="JKJ119" s="3"/>
      <c r="JKK119" s="3"/>
      <c r="JKL119" s="3"/>
      <c r="JKM119" s="3"/>
      <c r="JKN119" s="3"/>
      <c r="JKO119" s="3"/>
      <c r="JKP119" s="3"/>
      <c r="JKQ119" s="3"/>
      <c r="JKR119" s="3"/>
      <c r="JKS119" s="3"/>
      <c r="JKT119" s="3"/>
      <c r="JKU119" s="3"/>
      <c r="JKV119" s="3"/>
      <c r="JKW119" s="3"/>
      <c r="JKX119" s="3"/>
      <c r="JKY119" s="3"/>
      <c r="JKZ119" s="3"/>
      <c r="JLA119" s="3"/>
      <c r="JLB119" s="3"/>
      <c r="JLC119" s="3"/>
      <c r="JLD119" s="3"/>
      <c r="JLE119" s="3"/>
      <c r="JLF119" s="3"/>
      <c r="JLG119" s="3"/>
      <c r="JLH119" s="3"/>
      <c r="JLI119" s="3"/>
      <c r="JLJ119" s="3"/>
      <c r="JLK119" s="3"/>
      <c r="JLL119" s="3"/>
      <c r="JLM119" s="3"/>
      <c r="JLN119" s="3"/>
      <c r="JLO119" s="3"/>
      <c r="JLP119" s="3"/>
      <c r="JLQ119" s="3"/>
      <c r="JLR119" s="3"/>
      <c r="JLS119" s="3"/>
      <c r="JLT119" s="3"/>
      <c r="JLU119" s="3"/>
      <c r="JLV119" s="3"/>
      <c r="JLW119" s="3"/>
      <c r="JLX119" s="3"/>
      <c r="JLY119" s="3"/>
      <c r="JLZ119" s="3"/>
      <c r="JMA119" s="3"/>
      <c r="JMB119" s="3"/>
      <c r="JMC119" s="3"/>
      <c r="JMD119" s="3"/>
      <c r="JME119" s="3"/>
      <c r="JMF119" s="3"/>
      <c r="JMG119" s="3"/>
      <c r="JMH119" s="3"/>
      <c r="JMI119" s="3"/>
      <c r="JMJ119" s="3"/>
      <c r="JMK119" s="3"/>
      <c r="JML119" s="3"/>
      <c r="JMM119" s="3"/>
      <c r="JMN119" s="3"/>
      <c r="JMO119" s="3"/>
      <c r="JMP119" s="3"/>
      <c r="JMQ119" s="3"/>
      <c r="JMR119" s="3"/>
      <c r="JMS119" s="3"/>
      <c r="JMT119" s="3"/>
      <c r="JMU119" s="3"/>
      <c r="JMV119" s="3"/>
      <c r="JMW119" s="3"/>
      <c r="JMX119" s="3"/>
      <c r="JMY119" s="3"/>
      <c r="JMZ119" s="3"/>
      <c r="JNA119" s="3"/>
      <c r="JNB119" s="3"/>
      <c r="JNC119" s="3"/>
      <c r="JND119" s="3"/>
      <c r="JNE119" s="3"/>
      <c r="JNF119" s="3"/>
      <c r="JNG119" s="3"/>
      <c r="JNH119" s="3"/>
      <c r="JNI119" s="3"/>
      <c r="JNJ119" s="3"/>
      <c r="JNK119" s="3"/>
      <c r="JNL119" s="3"/>
      <c r="JNM119" s="3"/>
      <c r="JNN119" s="3"/>
      <c r="JNO119" s="3"/>
      <c r="JNP119" s="3"/>
      <c r="JNQ119" s="3"/>
      <c r="JNR119" s="3"/>
      <c r="JNS119" s="3"/>
      <c r="JNT119" s="3"/>
      <c r="JNU119" s="3"/>
      <c r="JNV119" s="3"/>
      <c r="JNW119" s="3"/>
      <c r="JNX119" s="3"/>
      <c r="JNY119" s="3"/>
      <c r="JNZ119" s="3"/>
      <c r="JOA119" s="3"/>
      <c r="JOB119" s="3"/>
      <c r="JOC119" s="3"/>
      <c r="JOD119" s="3"/>
      <c r="JOE119" s="3"/>
      <c r="JOF119" s="3"/>
      <c r="JOG119" s="3"/>
      <c r="JOH119" s="3"/>
      <c r="JOI119" s="3"/>
      <c r="JOJ119" s="3"/>
      <c r="JOK119" s="3"/>
      <c r="JOL119" s="3"/>
      <c r="JOM119" s="3"/>
      <c r="JON119" s="3"/>
      <c r="JOO119" s="3"/>
      <c r="JOP119" s="3"/>
      <c r="JOQ119" s="3"/>
      <c r="JOR119" s="3"/>
      <c r="JOS119" s="3"/>
      <c r="JOT119" s="3"/>
      <c r="JOU119" s="3"/>
      <c r="JOV119" s="3"/>
      <c r="JOW119" s="3"/>
      <c r="JOX119" s="3"/>
      <c r="JOY119" s="3"/>
      <c r="JOZ119" s="3"/>
      <c r="JPA119" s="3"/>
      <c r="JPB119" s="3"/>
      <c r="JPC119" s="3"/>
      <c r="JPD119" s="3"/>
      <c r="JPE119" s="3"/>
      <c r="JPF119" s="3"/>
      <c r="JPG119" s="3"/>
      <c r="JPH119" s="3"/>
      <c r="JPI119" s="3"/>
      <c r="JPJ119" s="3"/>
      <c r="JPK119" s="3"/>
      <c r="JPL119" s="3"/>
      <c r="JPM119" s="3"/>
      <c r="JPN119" s="3"/>
      <c r="JPO119" s="3"/>
      <c r="JPP119" s="3"/>
      <c r="JPQ119" s="3"/>
      <c r="JPR119" s="3"/>
      <c r="JPS119" s="3"/>
      <c r="JPT119" s="3"/>
      <c r="JPU119" s="3"/>
      <c r="JPV119" s="3"/>
      <c r="JPW119" s="3"/>
      <c r="JPX119" s="3"/>
      <c r="JPY119" s="3"/>
      <c r="JPZ119" s="3"/>
      <c r="JQA119" s="3"/>
      <c r="JQB119" s="3"/>
      <c r="JQC119" s="3"/>
      <c r="JQD119" s="3"/>
      <c r="JQE119" s="3"/>
      <c r="JQF119" s="3"/>
      <c r="JQG119" s="3"/>
      <c r="JQH119" s="3"/>
      <c r="JQI119" s="3"/>
      <c r="JQJ119" s="3"/>
      <c r="JQK119" s="3"/>
      <c r="JQL119" s="3"/>
      <c r="JQM119" s="3"/>
      <c r="JQN119" s="3"/>
      <c r="JQO119" s="3"/>
      <c r="JQP119" s="3"/>
      <c r="JQQ119" s="3"/>
      <c r="JQR119" s="3"/>
      <c r="JQS119" s="3"/>
      <c r="JQT119" s="3"/>
      <c r="JQU119" s="3"/>
      <c r="JQV119" s="3"/>
      <c r="JQW119" s="3"/>
      <c r="JQX119" s="3"/>
      <c r="JQY119" s="3"/>
      <c r="JQZ119" s="3"/>
      <c r="JRA119" s="3"/>
      <c r="JRB119" s="3"/>
      <c r="JRC119" s="3"/>
      <c r="JRD119" s="3"/>
      <c r="JRE119" s="3"/>
      <c r="JRF119" s="3"/>
      <c r="JRG119" s="3"/>
      <c r="JRH119" s="3"/>
      <c r="JRI119" s="3"/>
      <c r="JRJ119" s="3"/>
      <c r="JRK119" s="3"/>
      <c r="JRL119" s="3"/>
      <c r="JRM119" s="3"/>
      <c r="JRN119" s="3"/>
      <c r="JRO119" s="3"/>
      <c r="JRP119" s="3"/>
      <c r="JRQ119" s="3"/>
      <c r="JRR119" s="3"/>
      <c r="JRS119" s="3"/>
      <c r="JRT119" s="3"/>
      <c r="JRU119" s="3"/>
      <c r="JRV119" s="3"/>
      <c r="JRW119" s="3"/>
      <c r="JRX119" s="3"/>
      <c r="JRY119" s="3"/>
      <c r="JRZ119" s="3"/>
      <c r="JSA119" s="3"/>
      <c r="JSB119" s="3"/>
      <c r="JSC119" s="3"/>
      <c r="JSD119" s="3"/>
      <c r="JSE119" s="3"/>
      <c r="JSF119" s="3"/>
      <c r="JSG119" s="3"/>
      <c r="JSH119" s="3"/>
      <c r="JSI119" s="3"/>
      <c r="JSJ119" s="3"/>
      <c r="JSK119" s="3"/>
      <c r="JSL119" s="3"/>
      <c r="JSM119" s="3"/>
      <c r="JSN119" s="3"/>
      <c r="JSO119" s="3"/>
      <c r="JSP119" s="3"/>
      <c r="JSQ119" s="3"/>
      <c r="JSR119" s="3"/>
      <c r="JSS119" s="3"/>
      <c r="JST119" s="3"/>
      <c r="JSU119" s="3"/>
      <c r="JSV119" s="3"/>
      <c r="JSW119" s="3"/>
      <c r="JSX119" s="3"/>
      <c r="JSY119" s="3"/>
      <c r="JSZ119" s="3"/>
      <c r="JTA119" s="3"/>
      <c r="JTB119" s="3"/>
      <c r="JTC119" s="3"/>
      <c r="JTD119" s="3"/>
      <c r="JTE119" s="3"/>
      <c r="JTF119" s="3"/>
      <c r="JTG119" s="3"/>
      <c r="JTH119" s="3"/>
      <c r="JTI119" s="3"/>
      <c r="JTJ119" s="3"/>
      <c r="JTK119" s="3"/>
      <c r="JTL119" s="3"/>
      <c r="JTM119" s="3"/>
      <c r="JTN119" s="3"/>
      <c r="JTO119" s="3"/>
      <c r="JTP119" s="3"/>
      <c r="JTQ119" s="3"/>
      <c r="JTR119" s="3"/>
      <c r="JTS119" s="3"/>
      <c r="JTT119" s="3"/>
      <c r="JTU119" s="3"/>
      <c r="JTV119" s="3"/>
      <c r="JTW119" s="3"/>
      <c r="JTX119" s="3"/>
      <c r="JTY119" s="3"/>
      <c r="JTZ119" s="3"/>
      <c r="JUA119" s="3"/>
      <c r="JUB119" s="3"/>
      <c r="JUC119" s="3"/>
      <c r="JUD119" s="3"/>
      <c r="JUE119" s="3"/>
      <c r="JUF119" s="3"/>
      <c r="JUG119" s="3"/>
      <c r="JUH119" s="3"/>
      <c r="JUI119" s="3"/>
      <c r="JUJ119" s="3"/>
      <c r="JUK119" s="3"/>
      <c r="JUL119" s="3"/>
      <c r="JUM119" s="3"/>
      <c r="JUN119" s="3"/>
      <c r="JUO119" s="3"/>
      <c r="JUP119" s="3"/>
      <c r="JUQ119" s="3"/>
      <c r="JUR119" s="3"/>
      <c r="JUS119" s="3"/>
      <c r="JUT119" s="3"/>
      <c r="JUU119" s="3"/>
      <c r="JUV119" s="3"/>
      <c r="JUW119" s="3"/>
      <c r="JUX119" s="3"/>
      <c r="JUY119" s="3"/>
      <c r="JUZ119" s="3"/>
      <c r="JVA119" s="3"/>
      <c r="JVB119" s="3"/>
      <c r="JVC119" s="3"/>
      <c r="JVD119" s="3"/>
      <c r="JVE119" s="3"/>
      <c r="JVF119" s="3"/>
      <c r="JVG119" s="3"/>
      <c r="JVH119" s="3"/>
      <c r="JVI119" s="3"/>
      <c r="JVJ119" s="3"/>
      <c r="JVK119" s="3"/>
      <c r="JVL119" s="3"/>
      <c r="JVM119" s="3"/>
      <c r="JVN119" s="3"/>
      <c r="JVO119" s="3"/>
      <c r="JVP119" s="3"/>
      <c r="JVQ119" s="3"/>
      <c r="JVR119" s="3"/>
      <c r="JVS119" s="3"/>
      <c r="JVT119" s="3"/>
      <c r="JVU119" s="3"/>
      <c r="JVV119" s="3"/>
      <c r="JVW119" s="3"/>
      <c r="JVX119" s="3"/>
      <c r="JVY119" s="3"/>
      <c r="JVZ119" s="3"/>
      <c r="JWA119" s="3"/>
      <c r="JWB119" s="3"/>
      <c r="JWC119" s="3"/>
      <c r="JWD119" s="3"/>
      <c r="JWE119" s="3"/>
      <c r="JWF119" s="3"/>
      <c r="JWG119" s="3"/>
      <c r="JWH119" s="3"/>
      <c r="JWI119" s="3"/>
      <c r="JWJ119" s="3"/>
      <c r="JWK119" s="3"/>
      <c r="JWL119" s="3"/>
      <c r="JWM119" s="3"/>
      <c r="JWN119" s="3"/>
      <c r="JWO119" s="3"/>
      <c r="JWP119" s="3"/>
      <c r="JWQ119" s="3"/>
      <c r="JWR119" s="3"/>
      <c r="JWS119" s="3"/>
      <c r="JWT119" s="3"/>
      <c r="JWU119" s="3"/>
      <c r="JWV119" s="3"/>
      <c r="JWW119" s="3"/>
      <c r="JWX119" s="3"/>
      <c r="JWY119" s="3"/>
      <c r="JWZ119" s="3"/>
      <c r="JXA119" s="3"/>
      <c r="JXB119" s="3"/>
      <c r="JXC119" s="3"/>
      <c r="JXD119" s="3"/>
      <c r="JXE119" s="3"/>
      <c r="JXF119" s="3"/>
      <c r="JXG119" s="3"/>
      <c r="JXH119" s="3"/>
      <c r="JXI119" s="3"/>
      <c r="JXJ119" s="3"/>
      <c r="JXK119" s="3"/>
      <c r="JXL119" s="3"/>
      <c r="JXM119" s="3"/>
      <c r="JXN119" s="3"/>
      <c r="JXO119" s="3"/>
      <c r="JXP119" s="3"/>
      <c r="JXQ119" s="3"/>
      <c r="JXR119" s="3"/>
      <c r="JXS119" s="3"/>
      <c r="JXT119" s="3"/>
      <c r="JXU119" s="3"/>
      <c r="JXV119" s="3"/>
      <c r="JXW119" s="3"/>
      <c r="JXX119" s="3"/>
      <c r="JXY119" s="3"/>
      <c r="JXZ119" s="3"/>
      <c r="JYA119" s="3"/>
      <c r="JYB119" s="3"/>
      <c r="JYC119" s="3"/>
      <c r="JYD119" s="3"/>
      <c r="JYE119" s="3"/>
      <c r="JYF119" s="3"/>
      <c r="JYG119" s="3"/>
      <c r="JYH119" s="3"/>
      <c r="JYI119" s="3"/>
      <c r="JYJ119" s="3"/>
      <c r="JYK119" s="3"/>
      <c r="JYL119" s="3"/>
      <c r="JYM119" s="3"/>
      <c r="JYN119" s="3"/>
      <c r="JYO119" s="3"/>
      <c r="JYP119" s="3"/>
      <c r="JYQ119" s="3"/>
      <c r="JYR119" s="3"/>
      <c r="JYS119" s="3"/>
      <c r="JYT119" s="3"/>
      <c r="JYU119" s="3"/>
      <c r="JYV119" s="3"/>
      <c r="JYW119" s="3"/>
      <c r="JYX119" s="3"/>
      <c r="JYY119" s="3"/>
      <c r="JYZ119" s="3"/>
      <c r="JZA119" s="3"/>
      <c r="JZB119" s="3"/>
      <c r="JZC119" s="3"/>
      <c r="JZD119" s="3"/>
      <c r="JZE119" s="3"/>
      <c r="JZF119" s="3"/>
      <c r="JZG119" s="3"/>
      <c r="JZH119" s="3"/>
      <c r="JZI119" s="3"/>
      <c r="JZJ119" s="3"/>
      <c r="JZK119" s="3"/>
      <c r="JZL119" s="3"/>
      <c r="JZM119" s="3"/>
      <c r="JZN119" s="3"/>
      <c r="JZO119" s="3"/>
      <c r="JZP119" s="3"/>
      <c r="JZQ119" s="3"/>
      <c r="JZR119" s="3"/>
      <c r="JZS119" s="3"/>
      <c r="JZT119" s="3"/>
      <c r="JZU119" s="3"/>
      <c r="JZV119" s="3"/>
      <c r="JZW119" s="3"/>
      <c r="JZX119" s="3"/>
      <c r="JZY119" s="3"/>
      <c r="JZZ119" s="3"/>
      <c r="KAA119" s="3"/>
      <c r="KAB119" s="3"/>
      <c r="KAC119" s="3"/>
      <c r="KAD119" s="3"/>
      <c r="KAE119" s="3"/>
      <c r="KAF119" s="3"/>
      <c r="KAG119" s="3"/>
      <c r="KAH119" s="3"/>
      <c r="KAI119" s="3"/>
      <c r="KAJ119" s="3"/>
      <c r="KAK119" s="3"/>
      <c r="KAL119" s="3"/>
      <c r="KAM119" s="3"/>
      <c r="KAN119" s="3"/>
      <c r="KAO119" s="3"/>
      <c r="KAP119" s="3"/>
      <c r="KAQ119" s="3"/>
      <c r="KAR119" s="3"/>
      <c r="KAS119" s="3"/>
      <c r="KAT119" s="3"/>
      <c r="KAU119" s="3"/>
      <c r="KAV119" s="3"/>
      <c r="KAW119" s="3"/>
      <c r="KAX119" s="3"/>
      <c r="KAY119" s="3"/>
      <c r="KAZ119" s="3"/>
      <c r="KBA119" s="3"/>
      <c r="KBB119" s="3"/>
      <c r="KBC119" s="3"/>
      <c r="KBD119" s="3"/>
      <c r="KBE119" s="3"/>
      <c r="KBF119" s="3"/>
      <c r="KBG119" s="3"/>
      <c r="KBH119" s="3"/>
      <c r="KBI119" s="3"/>
      <c r="KBJ119" s="3"/>
      <c r="KBK119" s="3"/>
      <c r="KBL119" s="3"/>
      <c r="KBM119" s="3"/>
      <c r="KBN119" s="3"/>
      <c r="KBO119" s="3"/>
      <c r="KBP119" s="3"/>
      <c r="KBQ119" s="3"/>
      <c r="KBR119" s="3"/>
      <c r="KBS119" s="3"/>
      <c r="KBT119" s="3"/>
      <c r="KBU119" s="3"/>
      <c r="KBV119" s="3"/>
      <c r="KBW119" s="3"/>
      <c r="KBX119" s="3"/>
      <c r="KBY119" s="3"/>
      <c r="KBZ119" s="3"/>
      <c r="KCA119" s="3"/>
      <c r="KCB119" s="3"/>
      <c r="KCC119" s="3"/>
      <c r="KCD119" s="3"/>
      <c r="KCE119" s="3"/>
      <c r="KCF119" s="3"/>
      <c r="KCG119" s="3"/>
      <c r="KCH119" s="3"/>
      <c r="KCI119" s="3"/>
      <c r="KCJ119" s="3"/>
      <c r="KCK119" s="3"/>
      <c r="KCL119" s="3"/>
      <c r="KCM119" s="3"/>
      <c r="KCN119" s="3"/>
      <c r="KCO119" s="3"/>
      <c r="KCP119" s="3"/>
      <c r="KCQ119" s="3"/>
      <c r="KCR119" s="3"/>
      <c r="KCS119" s="3"/>
      <c r="KCT119" s="3"/>
      <c r="KCU119" s="3"/>
      <c r="KCV119" s="3"/>
      <c r="KCW119" s="3"/>
      <c r="KCX119" s="3"/>
      <c r="KCY119" s="3"/>
      <c r="KCZ119" s="3"/>
      <c r="KDA119" s="3"/>
      <c r="KDB119" s="3"/>
      <c r="KDC119" s="3"/>
      <c r="KDD119" s="3"/>
      <c r="KDE119" s="3"/>
      <c r="KDF119" s="3"/>
      <c r="KDG119" s="3"/>
      <c r="KDH119" s="3"/>
      <c r="KDI119" s="3"/>
      <c r="KDJ119" s="3"/>
      <c r="KDK119" s="3"/>
      <c r="KDL119" s="3"/>
      <c r="KDM119" s="3"/>
      <c r="KDN119" s="3"/>
      <c r="KDO119" s="3"/>
      <c r="KDP119" s="3"/>
      <c r="KDQ119" s="3"/>
      <c r="KDR119" s="3"/>
      <c r="KDS119" s="3"/>
      <c r="KDT119" s="3"/>
      <c r="KDU119" s="3"/>
      <c r="KDV119" s="3"/>
      <c r="KDW119" s="3"/>
      <c r="KDX119" s="3"/>
      <c r="KDY119" s="3"/>
      <c r="KDZ119" s="3"/>
      <c r="KEA119" s="3"/>
      <c r="KEB119" s="3"/>
      <c r="KEC119" s="3"/>
      <c r="KED119" s="3"/>
      <c r="KEE119" s="3"/>
      <c r="KEF119" s="3"/>
      <c r="KEG119" s="3"/>
      <c r="KEH119" s="3"/>
      <c r="KEI119" s="3"/>
      <c r="KEJ119" s="3"/>
      <c r="KEK119" s="3"/>
      <c r="KEL119" s="3"/>
      <c r="KEM119" s="3"/>
      <c r="KEN119" s="3"/>
      <c r="KEO119" s="3"/>
      <c r="KEP119" s="3"/>
      <c r="KEQ119" s="3"/>
      <c r="KER119" s="3"/>
      <c r="KES119" s="3"/>
      <c r="KET119" s="3"/>
      <c r="KEU119" s="3"/>
      <c r="KEV119" s="3"/>
      <c r="KEW119" s="3"/>
      <c r="KEX119" s="3"/>
      <c r="KEY119" s="3"/>
      <c r="KEZ119" s="3"/>
      <c r="KFA119" s="3"/>
      <c r="KFB119" s="3"/>
      <c r="KFC119" s="3"/>
      <c r="KFD119" s="3"/>
      <c r="KFE119" s="3"/>
      <c r="KFF119" s="3"/>
      <c r="KFG119" s="3"/>
      <c r="KFH119" s="3"/>
      <c r="KFI119" s="3"/>
      <c r="KFJ119" s="3"/>
      <c r="KFK119" s="3"/>
      <c r="KFL119" s="3"/>
      <c r="KFM119" s="3"/>
      <c r="KFN119" s="3"/>
      <c r="KFO119" s="3"/>
      <c r="KFP119" s="3"/>
      <c r="KFQ119" s="3"/>
      <c r="KFR119" s="3"/>
      <c r="KFS119" s="3"/>
      <c r="KFT119" s="3"/>
      <c r="KFU119" s="3"/>
      <c r="KFV119" s="3"/>
      <c r="KFW119" s="3"/>
      <c r="KFX119" s="3"/>
      <c r="KFY119" s="3"/>
      <c r="KFZ119" s="3"/>
      <c r="KGA119" s="3"/>
      <c r="KGB119" s="3"/>
      <c r="KGC119" s="3"/>
      <c r="KGD119" s="3"/>
      <c r="KGE119" s="3"/>
      <c r="KGF119" s="3"/>
      <c r="KGG119" s="3"/>
      <c r="KGH119" s="3"/>
      <c r="KGI119" s="3"/>
      <c r="KGJ119" s="3"/>
      <c r="KGK119" s="3"/>
      <c r="KGL119" s="3"/>
      <c r="KGM119" s="3"/>
      <c r="KGN119" s="3"/>
      <c r="KGO119" s="3"/>
      <c r="KGP119" s="3"/>
      <c r="KGQ119" s="3"/>
      <c r="KGR119" s="3"/>
      <c r="KGS119" s="3"/>
      <c r="KGT119" s="3"/>
      <c r="KGU119" s="3"/>
      <c r="KGV119" s="3"/>
      <c r="KGW119" s="3"/>
      <c r="KGX119" s="3"/>
      <c r="KGY119" s="3"/>
      <c r="KGZ119" s="3"/>
      <c r="KHA119" s="3"/>
      <c r="KHB119" s="3"/>
      <c r="KHC119" s="3"/>
      <c r="KHD119" s="3"/>
      <c r="KHE119" s="3"/>
      <c r="KHF119" s="3"/>
      <c r="KHG119" s="3"/>
      <c r="KHH119" s="3"/>
      <c r="KHI119" s="3"/>
      <c r="KHJ119" s="3"/>
      <c r="KHK119" s="3"/>
      <c r="KHL119" s="3"/>
      <c r="KHM119" s="3"/>
      <c r="KHN119" s="3"/>
      <c r="KHO119" s="3"/>
      <c r="KHP119" s="3"/>
      <c r="KHQ119" s="3"/>
      <c r="KHR119" s="3"/>
      <c r="KHS119" s="3"/>
      <c r="KHT119" s="3"/>
      <c r="KHU119" s="3"/>
      <c r="KHV119" s="3"/>
      <c r="KHW119" s="3"/>
      <c r="KHX119" s="3"/>
      <c r="KHY119" s="3"/>
      <c r="KHZ119" s="3"/>
      <c r="KIA119" s="3"/>
      <c r="KIB119" s="3"/>
      <c r="KIC119" s="3"/>
      <c r="KID119" s="3"/>
      <c r="KIE119" s="3"/>
      <c r="KIF119" s="3"/>
      <c r="KIG119" s="3"/>
      <c r="KIH119" s="3"/>
      <c r="KII119" s="3"/>
      <c r="KIJ119" s="3"/>
      <c r="KIK119" s="3"/>
      <c r="KIL119" s="3"/>
      <c r="KIM119" s="3"/>
      <c r="KIN119" s="3"/>
      <c r="KIO119" s="3"/>
      <c r="KIP119" s="3"/>
      <c r="KIQ119" s="3"/>
      <c r="KIR119" s="3"/>
      <c r="KIS119" s="3"/>
      <c r="KIT119" s="3"/>
      <c r="KIU119" s="3"/>
      <c r="KIV119" s="3"/>
      <c r="KIW119" s="3"/>
      <c r="KIX119" s="3"/>
      <c r="KIY119" s="3"/>
      <c r="KIZ119" s="3"/>
      <c r="KJA119" s="3"/>
      <c r="KJB119" s="3"/>
      <c r="KJC119" s="3"/>
      <c r="KJD119" s="3"/>
      <c r="KJE119" s="3"/>
      <c r="KJF119" s="3"/>
      <c r="KJG119" s="3"/>
      <c r="KJH119" s="3"/>
      <c r="KJI119" s="3"/>
      <c r="KJJ119" s="3"/>
      <c r="KJK119" s="3"/>
      <c r="KJL119" s="3"/>
      <c r="KJM119" s="3"/>
      <c r="KJN119" s="3"/>
      <c r="KJO119" s="3"/>
      <c r="KJP119" s="3"/>
      <c r="KJQ119" s="3"/>
      <c r="KJR119" s="3"/>
      <c r="KJS119" s="3"/>
      <c r="KJT119" s="3"/>
      <c r="KJU119" s="3"/>
      <c r="KJV119" s="3"/>
      <c r="KJW119" s="3"/>
      <c r="KJX119" s="3"/>
      <c r="KJY119" s="3"/>
      <c r="KJZ119" s="3"/>
      <c r="KKA119" s="3"/>
      <c r="KKB119" s="3"/>
      <c r="KKC119" s="3"/>
      <c r="KKD119" s="3"/>
      <c r="KKE119" s="3"/>
      <c r="KKF119" s="3"/>
      <c r="KKG119" s="3"/>
      <c r="KKH119" s="3"/>
      <c r="KKI119" s="3"/>
      <c r="KKJ119" s="3"/>
      <c r="KKK119" s="3"/>
      <c r="KKL119" s="3"/>
      <c r="KKM119" s="3"/>
      <c r="KKN119" s="3"/>
      <c r="KKO119" s="3"/>
      <c r="KKP119" s="3"/>
      <c r="KKQ119" s="3"/>
      <c r="KKR119" s="3"/>
      <c r="KKS119" s="3"/>
      <c r="KKT119" s="3"/>
      <c r="KKU119" s="3"/>
      <c r="KKV119" s="3"/>
      <c r="KKW119" s="3"/>
      <c r="KKX119" s="3"/>
      <c r="KKY119" s="3"/>
      <c r="KKZ119" s="3"/>
      <c r="KLA119" s="3"/>
      <c r="KLB119" s="3"/>
      <c r="KLC119" s="3"/>
      <c r="KLD119" s="3"/>
      <c r="KLE119" s="3"/>
      <c r="KLF119" s="3"/>
      <c r="KLG119" s="3"/>
      <c r="KLH119" s="3"/>
      <c r="KLI119" s="3"/>
      <c r="KLJ119" s="3"/>
      <c r="KLK119" s="3"/>
      <c r="KLL119" s="3"/>
      <c r="KLM119" s="3"/>
      <c r="KLN119" s="3"/>
      <c r="KLO119" s="3"/>
      <c r="KLP119" s="3"/>
      <c r="KLQ119" s="3"/>
      <c r="KLR119" s="3"/>
      <c r="KLS119" s="3"/>
      <c r="KLT119" s="3"/>
      <c r="KLU119" s="3"/>
      <c r="KLV119" s="3"/>
      <c r="KLW119" s="3"/>
      <c r="KLX119" s="3"/>
      <c r="KLY119" s="3"/>
      <c r="KLZ119" s="3"/>
      <c r="KMA119" s="3"/>
      <c r="KMB119" s="3"/>
      <c r="KMC119" s="3"/>
      <c r="KMD119" s="3"/>
      <c r="KME119" s="3"/>
      <c r="KMF119" s="3"/>
      <c r="KMG119" s="3"/>
      <c r="KMH119" s="3"/>
      <c r="KMI119" s="3"/>
      <c r="KMJ119" s="3"/>
      <c r="KMK119" s="3"/>
      <c r="KML119" s="3"/>
      <c r="KMM119" s="3"/>
      <c r="KMN119" s="3"/>
      <c r="KMO119" s="3"/>
      <c r="KMP119" s="3"/>
      <c r="KMQ119" s="3"/>
      <c r="KMR119" s="3"/>
      <c r="KMS119" s="3"/>
      <c r="KMT119" s="3"/>
      <c r="KMU119" s="3"/>
      <c r="KMV119" s="3"/>
      <c r="KMW119" s="3"/>
      <c r="KMX119" s="3"/>
      <c r="KMY119" s="3"/>
      <c r="KMZ119" s="3"/>
      <c r="KNA119" s="3"/>
      <c r="KNB119" s="3"/>
      <c r="KNC119" s="3"/>
      <c r="KND119" s="3"/>
      <c r="KNE119" s="3"/>
      <c r="KNF119" s="3"/>
      <c r="KNG119" s="3"/>
      <c r="KNH119" s="3"/>
      <c r="KNI119" s="3"/>
      <c r="KNJ119" s="3"/>
      <c r="KNK119" s="3"/>
      <c r="KNL119" s="3"/>
      <c r="KNM119" s="3"/>
      <c r="KNN119" s="3"/>
      <c r="KNO119" s="3"/>
      <c r="KNP119" s="3"/>
      <c r="KNQ119" s="3"/>
      <c r="KNR119" s="3"/>
      <c r="KNS119" s="3"/>
      <c r="KNT119" s="3"/>
      <c r="KNU119" s="3"/>
      <c r="KNV119" s="3"/>
      <c r="KNW119" s="3"/>
      <c r="KNX119" s="3"/>
      <c r="KNY119" s="3"/>
      <c r="KNZ119" s="3"/>
      <c r="KOA119" s="3"/>
      <c r="KOB119" s="3"/>
      <c r="KOC119" s="3"/>
      <c r="KOD119" s="3"/>
      <c r="KOE119" s="3"/>
      <c r="KOF119" s="3"/>
      <c r="KOG119" s="3"/>
      <c r="KOH119" s="3"/>
      <c r="KOI119" s="3"/>
      <c r="KOJ119" s="3"/>
      <c r="KOK119" s="3"/>
      <c r="KOL119" s="3"/>
      <c r="KOM119" s="3"/>
      <c r="KON119" s="3"/>
      <c r="KOO119" s="3"/>
      <c r="KOP119" s="3"/>
      <c r="KOQ119" s="3"/>
      <c r="KOR119" s="3"/>
      <c r="KOS119" s="3"/>
      <c r="KOT119" s="3"/>
      <c r="KOU119" s="3"/>
      <c r="KOV119" s="3"/>
      <c r="KOW119" s="3"/>
      <c r="KOX119" s="3"/>
      <c r="KOY119" s="3"/>
      <c r="KOZ119" s="3"/>
      <c r="KPA119" s="3"/>
      <c r="KPB119" s="3"/>
      <c r="KPC119" s="3"/>
      <c r="KPD119" s="3"/>
      <c r="KPE119" s="3"/>
      <c r="KPF119" s="3"/>
      <c r="KPG119" s="3"/>
      <c r="KPH119" s="3"/>
      <c r="KPI119" s="3"/>
      <c r="KPJ119" s="3"/>
      <c r="KPK119" s="3"/>
      <c r="KPL119" s="3"/>
      <c r="KPM119" s="3"/>
      <c r="KPN119" s="3"/>
      <c r="KPO119" s="3"/>
      <c r="KPP119" s="3"/>
      <c r="KPQ119" s="3"/>
      <c r="KPR119" s="3"/>
      <c r="KPS119" s="3"/>
      <c r="KPT119" s="3"/>
      <c r="KPU119" s="3"/>
      <c r="KPV119" s="3"/>
      <c r="KPW119" s="3"/>
      <c r="KPX119" s="3"/>
      <c r="KPY119" s="3"/>
      <c r="KPZ119" s="3"/>
      <c r="KQA119" s="3"/>
      <c r="KQB119" s="3"/>
      <c r="KQC119" s="3"/>
      <c r="KQD119" s="3"/>
      <c r="KQE119" s="3"/>
      <c r="KQF119" s="3"/>
      <c r="KQG119" s="3"/>
      <c r="KQH119" s="3"/>
      <c r="KQI119" s="3"/>
      <c r="KQJ119" s="3"/>
      <c r="KQK119" s="3"/>
      <c r="KQL119" s="3"/>
      <c r="KQM119" s="3"/>
      <c r="KQN119" s="3"/>
      <c r="KQO119" s="3"/>
      <c r="KQP119" s="3"/>
      <c r="KQQ119" s="3"/>
      <c r="KQR119" s="3"/>
      <c r="KQS119" s="3"/>
      <c r="KQT119" s="3"/>
      <c r="KQU119" s="3"/>
      <c r="KQV119" s="3"/>
      <c r="KQW119" s="3"/>
      <c r="KQX119" s="3"/>
      <c r="KQY119" s="3"/>
      <c r="KQZ119" s="3"/>
      <c r="KRA119" s="3"/>
      <c r="KRB119" s="3"/>
      <c r="KRC119" s="3"/>
      <c r="KRD119" s="3"/>
      <c r="KRE119" s="3"/>
      <c r="KRF119" s="3"/>
      <c r="KRG119" s="3"/>
      <c r="KRH119" s="3"/>
      <c r="KRI119" s="3"/>
      <c r="KRJ119" s="3"/>
      <c r="KRK119" s="3"/>
      <c r="KRL119" s="3"/>
      <c r="KRM119" s="3"/>
      <c r="KRN119" s="3"/>
      <c r="KRO119" s="3"/>
      <c r="KRP119" s="3"/>
      <c r="KRQ119" s="3"/>
      <c r="KRR119" s="3"/>
      <c r="KRS119" s="3"/>
      <c r="KRT119" s="3"/>
      <c r="KRU119" s="3"/>
      <c r="KRV119" s="3"/>
      <c r="KRW119" s="3"/>
      <c r="KRX119" s="3"/>
      <c r="KRY119" s="3"/>
      <c r="KRZ119" s="3"/>
      <c r="KSA119" s="3"/>
      <c r="KSB119" s="3"/>
      <c r="KSC119" s="3"/>
      <c r="KSD119" s="3"/>
      <c r="KSE119" s="3"/>
      <c r="KSF119" s="3"/>
      <c r="KSG119" s="3"/>
      <c r="KSH119" s="3"/>
      <c r="KSI119" s="3"/>
      <c r="KSJ119" s="3"/>
      <c r="KSK119" s="3"/>
      <c r="KSL119" s="3"/>
      <c r="KSM119" s="3"/>
      <c r="KSN119" s="3"/>
      <c r="KSO119" s="3"/>
      <c r="KSP119" s="3"/>
      <c r="KSQ119" s="3"/>
      <c r="KSR119" s="3"/>
      <c r="KSS119" s="3"/>
      <c r="KST119" s="3"/>
      <c r="KSU119" s="3"/>
      <c r="KSV119" s="3"/>
      <c r="KSW119" s="3"/>
      <c r="KSX119" s="3"/>
      <c r="KSY119" s="3"/>
      <c r="KSZ119" s="3"/>
      <c r="KTA119" s="3"/>
      <c r="KTB119" s="3"/>
      <c r="KTC119" s="3"/>
      <c r="KTD119" s="3"/>
      <c r="KTE119" s="3"/>
      <c r="KTF119" s="3"/>
      <c r="KTG119" s="3"/>
      <c r="KTH119" s="3"/>
      <c r="KTI119" s="3"/>
      <c r="KTJ119" s="3"/>
      <c r="KTK119" s="3"/>
      <c r="KTL119" s="3"/>
      <c r="KTM119" s="3"/>
      <c r="KTN119" s="3"/>
      <c r="KTO119" s="3"/>
      <c r="KTP119" s="3"/>
      <c r="KTQ119" s="3"/>
      <c r="KTR119" s="3"/>
      <c r="KTS119" s="3"/>
      <c r="KTT119" s="3"/>
      <c r="KTU119" s="3"/>
      <c r="KTV119" s="3"/>
      <c r="KTW119" s="3"/>
      <c r="KTX119" s="3"/>
      <c r="KTY119" s="3"/>
      <c r="KTZ119" s="3"/>
      <c r="KUA119" s="3"/>
      <c r="KUB119" s="3"/>
      <c r="KUC119" s="3"/>
      <c r="KUD119" s="3"/>
      <c r="KUE119" s="3"/>
      <c r="KUF119" s="3"/>
      <c r="KUG119" s="3"/>
      <c r="KUH119" s="3"/>
      <c r="KUI119" s="3"/>
      <c r="KUJ119" s="3"/>
      <c r="KUK119" s="3"/>
      <c r="KUL119" s="3"/>
      <c r="KUM119" s="3"/>
      <c r="KUN119" s="3"/>
      <c r="KUO119" s="3"/>
      <c r="KUP119" s="3"/>
      <c r="KUQ119" s="3"/>
      <c r="KUR119" s="3"/>
      <c r="KUS119" s="3"/>
      <c r="KUT119" s="3"/>
      <c r="KUU119" s="3"/>
      <c r="KUV119" s="3"/>
      <c r="KUW119" s="3"/>
      <c r="KUX119" s="3"/>
      <c r="KUY119" s="3"/>
      <c r="KUZ119" s="3"/>
      <c r="KVA119" s="3"/>
      <c r="KVB119" s="3"/>
      <c r="KVC119" s="3"/>
      <c r="KVD119" s="3"/>
      <c r="KVE119" s="3"/>
      <c r="KVF119" s="3"/>
      <c r="KVG119" s="3"/>
      <c r="KVH119" s="3"/>
      <c r="KVI119" s="3"/>
      <c r="KVJ119" s="3"/>
      <c r="KVK119" s="3"/>
      <c r="KVL119" s="3"/>
      <c r="KVM119" s="3"/>
      <c r="KVN119" s="3"/>
      <c r="KVO119" s="3"/>
      <c r="KVP119" s="3"/>
      <c r="KVQ119" s="3"/>
      <c r="KVR119" s="3"/>
      <c r="KVS119" s="3"/>
      <c r="KVT119" s="3"/>
      <c r="KVU119" s="3"/>
      <c r="KVV119" s="3"/>
      <c r="KVW119" s="3"/>
      <c r="KVX119" s="3"/>
      <c r="KVY119" s="3"/>
      <c r="KVZ119" s="3"/>
      <c r="KWA119" s="3"/>
      <c r="KWB119" s="3"/>
      <c r="KWC119" s="3"/>
      <c r="KWD119" s="3"/>
      <c r="KWE119" s="3"/>
      <c r="KWF119" s="3"/>
      <c r="KWG119" s="3"/>
      <c r="KWH119" s="3"/>
      <c r="KWI119" s="3"/>
      <c r="KWJ119" s="3"/>
      <c r="KWK119" s="3"/>
      <c r="KWL119" s="3"/>
      <c r="KWM119" s="3"/>
      <c r="KWN119" s="3"/>
      <c r="KWO119" s="3"/>
      <c r="KWP119" s="3"/>
      <c r="KWQ119" s="3"/>
      <c r="KWR119" s="3"/>
      <c r="KWS119" s="3"/>
      <c r="KWT119" s="3"/>
      <c r="KWU119" s="3"/>
      <c r="KWV119" s="3"/>
      <c r="KWW119" s="3"/>
      <c r="KWX119" s="3"/>
      <c r="KWY119" s="3"/>
      <c r="KWZ119" s="3"/>
      <c r="KXA119" s="3"/>
      <c r="KXB119" s="3"/>
      <c r="KXC119" s="3"/>
      <c r="KXD119" s="3"/>
      <c r="KXE119" s="3"/>
      <c r="KXF119" s="3"/>
      <c r="KXG119" s="3"/>
      <c r="KXH119" s="3"/>
      <c r="KXI119" s="3"/>
      <c r="KXJ119" s="3"/>
      <c r="KXK119" s="3"/>
      <c r="KXL119" s="3"/>
      <c r="KXM119" s="3"/>
      <c r="KXN119" s="3"/>
      <c r="KXO119" s="3"/>
      <c r="KXP119" s="3"/>
      <c r="KXQ119" s="3"/>
      <c r="KXR119" s="3"/>
      <c r="KXS119" s="3"/>
      <c r="KXT119" s="3"/>
      <c r="KXU119" s="3"/>
      <c r="KXV119" s="3"/>
      <c r="KXW119" s="3"/>
      <c r="KXX119" s="3"/>
      <c r="KXY119" s="3"/>
      <c r="KXZ119" s="3"/>
      <c r="KYA119" s="3"/>
      <c r="KYB119" s="3"/>
      <c r="KYC119" s="3"/>
      <c r="KYD119" s="3"/>
      <c r="KYE119" s="3"/>
      <c r="KYF119" s="3"/>
      <c r="KYG119" s="3"/>
      <c r="KYH119" s="3"/>
      <c r="KYI119" s="3"/>
      <c r="KYJ119" s="3"/>
      <c r="KYK119" s="3"/>
      <c r="KYL119" s="3"/>
      <c r="KYM119" s="3"/>
      <c r="KYN119" s="3"/>
      <c r="KYO119" s="3"/>
      <c r="KYP119" s="3"/>
      <c r="KYQ119" s="3"/>
      <c r="KYR119" s="3"/>
      <c r="KYS119" s="3"/>
      <c r="KYT119" s="3"/>
      <c r="KYU119" s="3"/>
      <c r="KYV119" s="3"/>
      <c r="KYW119" s="3"/>
      <c r="KYX119" s="3"/>
      <c r="KYY119" s="3"/>
      <c r="KYZ119" s="3"/>
      <c r="KZA119" s="3"/>
      <c r="KZB119" s="3"/>
      <c r="KZC119" s="3"/>
      <c r="KZD119" s="3"/>
      <c r="KZE119" s="3"/>
      <c r="KZF119" s="3"/>
      <c r="KZG119" s="3"/>
      <c r="KZH119" s="3"/>
      <c r="KZI119" s="3"/>
      <c r="KZJ119" s="3"/>
      <c r="KZK119" s="3"/>
      <c r="KZL119" s="3"/>
      <c r="KZM119" s="3"/>
      <c r="KZN119" s="3"/>
      <c r="KZO119" s="3"/>
      <c r="KZP119" s="3"/>
      <c r="KZQ119" s="3"/>
      <c r="KZR119" s="3"/>
      <c r="KZS119" s="3"/>
      <c r="KZT119" s="3"/>
      <c r="KZU119" s="3"/>
      <c r="KZV119" s="3"/>
      <c r="KZW119" s="3"/>
      <c r="KZX119" s="3"/>
      <c r="KZY119" s="3"/>
      <c r="KZZ119" s="3"/>
      <c r="LAA119" s="3"/>
      <c r="LAB119" s="3"/>
      <c r="LAC119" s="3"/>
      <c r="LAD119" s="3"/>
      <c r="LAE119" s="3"/>
      <c r="LAF119" s="3"/>
      <c r="LAG119" s="3"/>
      <c r="LAH119" s="3"/>
      <c r="LAI119" s="3"/>
      <c r="LAJ119" s="3"/>
      <c r="LAK119" s="3"/>
      <c r="LAL119" s="3"/>
      <c r="LAM119" s="3"/>
      <c r="LAN119" s="3"/>
      <c r="LAO119" s="3"/>
      <c r="LAP119" s="3"/>
      <c r="LAQ119" s="3"/>
      <c r="LAR119" s="3"/>
      <c r="LAS119" s="3"/>
      <c r="LAT119" s="3"/>
      <c r="LAU119" s="3"/>
      <c r="LAV119" s="3"/>
      <c r="LAW119" s="3"/>
      <c r="LAX119" s="3"/>
      <c r="LAY119" s="3"/>
      <c r="LAZ119" s="3"/>
      <c r="LBA119" s="3"/>
      <c r="LBB119" s="3"/>
      <c r="LBC119" s="3"/>
      <c r="LBD119" s="3"/>
      <c r="LBE119" s="3"/>
      <c r="LBF119" s="3"/>
      <c r="LBG119" s="3"/>
      <c r="LBH119" s="3"/>
      <c r="LBI119" s="3"/>
      <c r="LBJ119" s="3"/>
      <c r="LBK119" s="3"/>
      <c r="LBL119" s="3"/>
      <c r="LBM119" s="3"/>
      <c r="LBN119" s="3"/>
      <c r="LBO119" s="3"/>
      <c r="LBP119" s="3"/>
      <c r="LBQ119" s="3"/>
      <c r="LBR119" s="3"/>
      <c r="LBS119" s="3"/>
      <c r="LBT119" s="3"/>
      <c r="LBU119" s="3"/>
      <c r="LBV119" s="3"/>
      <c r="LBW119" s="3"/>
      <c r="LBX119" s="3"/>
      <c r="LBY119" s="3"/>
      <c r="LBZ119" s="3"/>
      <c r="LCA119" s="3"/>
      <c r="LCB119" s="3"/>
      <c r="LCC119" s="3"/>
      <c r="LCD119" s="3"/>
      <c r="LCE119" s="3"/>
      <c r="LCF119" s="3"/>
      <c r="LCG119" s="3"/>
      <c r="LCH119" s="3"/>
      <c r="LCI119" s="3"/>
      <c r="LCJ119" s="3"/>
      <c r="LCK119" s="3"/>
      <c r="LCL119" s="3"/>
      <c r="LCM119" s="3"/>
      <c r="LCN119" s="3"/>
      <c r="LCO119" s="3"/>
      <c r="LCP119" s="3"/>
      <c r="LCQ119" s="3"/>
      <c r="LCR119" s="3"/>
      <c r="LCS119" s="3"/>
      <c r="LCT119" s="3"/>
      <c r="LCU119" s="3"/>
      <c r="LCV119" s="3"/>
      <c r="LCW119" s="3"/>
      <c r="LCX119" s="3"/>
      <c r="LCY119" s="3"/>
      <c r="LCZ119" s="3"/>
      <c r="LDA119" s="3"/>
      <c r="LDB119" s="3"/>
      <c r="LDC119" s="3"/>
      <c r="LDD119" s="3"/>
      <c r="LDE119" s="3"/>
      <c r="LDF119" s="3"/>
      <c r="LDG119" s="3"/>
      <c r="LDH119" s="3"/>
      <c r="LDI119" s="3"/>
      <c r="LDJ119" s="3"/>
      <c r="LDK119" s="3"/>
      <c r="LDL119" s="3"/>
      <c r="LDM119" s="3"/>
      <c r="LDN119" s="3"/>
      <c r="LDO119" s="3"/>
      <c r="LDP119" s="3"/>
      <c r="LDQ119" s="3"/>
      <c r="LDR119" s="3"/>
      <c r="LDS119" s="3"/>
      <c r="LDT119" s="3"/>
      <c r="LDU119" s="3"/>
      <c r="LDV119" s="3"/>
      <c r="LDW119" s="3"/>
      <c r="LDX119" s="3"/>
      <c r="LDY119" s="3"/>
      <c r="LDZ119" s="3"/>
      <c r="LEA119" s="3"/>
      <c r="LEB119" s="3"/>
      <c r="LEC119" s="3"/>
      <c r="LED119" s="3"/>
      <c r="LEE119" s="3"/>
      <c r="LEF119" s="3"/>
      <c r="LEG119" s="3"/>
      <c r="LEH119" s="3"/>
      <c r="LEI119" s="3"/>
      <c r="LEJ119" s="3"/>
      <c r="LEK119" s="3"/>
      <c r="LEL119" s="3"/>
      <c r="LEM119" s="3"/>
      <c r="LEN119" s="3"/>
      <c r="LEO119" s="3"/>
      <c r="LEP119" s="3"/>
      <c r="LEQ119" s="3"/>
      <c r="LER119" s="3"/>
      <c r="LES119" s="3"/>
      <c r="LET119" s="3"/>
      <c r="LEU119" s="3"/>
      <c r="LEV119" s="3"/>
      <c r="LEW119" s="3"/>
      <c r="LEX119" s="3"/>
      <c r="LEY119" s="3"/>
      <c r="LEZ119" s="3"/>
      <c r="LFA119" s="3"/>
      <c r="LFB119" s="3"/>
      <c r="LFC119" s="3"/>
      <c r="LFD119" s="3"/>
      <c r="LFE119" s="3"/>
      <c r="LFF119" s="3"/>
      <c r="LFG119" s="3"/>
      <c r="LFH119" s="3"/>
      <c r="LFI119" s="3"/>
      <c r="LFJ119" s="3"/>
      <c r="LFK119" s="3"/>
      <c r="LFL119" s="3"/>
      <c r="LFM119" s="3"/>
      <c r="LFN119" s="3"/>
      <c r="LFO119" s="3"/>
      <c r="LFP119" s="3"/>
      <c r="LFQ119" s="3"/>
      <c r="LFR119" s="3"/>
      <c r="LFS119" s="3"/>
      <c r="LFT119" s="3"/>
      <c r="LFU119" s="3"/>
      <c r="LFV119" s="3"/>
      <c r="LFW119" s="3"/>
      <c r="LFX119" s="3"/>
      <c r="LFY119" s="3"/>
      <c r="LFZ119" s="3"/>
      <c r="LGA119" s="3"/>
      <c r="LGB119" s="3"/>
      <c r="LGC119" s="3"/>
      <c r="LGD119" s="3"/>
      <c r="LGE119" s="3"/>
      <c r="LGF119" s="3"/>
      <c r="LGG119" s="3"/>
      <c r="LGH119" s="3"/>
      <c r="LGI119" s="3"/>
      <c r="LGJ119" s="3"/>
      <c r="LGK119" s="3"/>
      <c r="LGL119" s="3"/>
      <c r="LGM119" s="3"/>
      <c r="LGN119" s="3"/>
      <c r="LGO119" s="3"/>
      <c r="LGP119" s="3"/>
      <c r="LGQ119" s="3"/>
      <c r="LGR119" s="3"/>
      <c r="LGS119" s="3"/>
      <c r="LGT119" s="3"/>
      <c r="LGU119" s="3"/>
      <c r="LGV119" s="3"/>
      <c r="LGW119" s="3"/>
      <c r="LGX119" s="3"/>
      <c r="LGY119" s="3"/>
      <c r="LGZ119" s="3"/>
      <c r="LHA119" s="3"/>
      <c r="LHB119" s="3"/>
      <c r="LHC119" s="3"/>
      <c r="LHD119" s="3"/>
      <c r="LHE119" s="3"/>
      <c r="LHF119" s="3"/>
      <c r="LHG119" s="3"/>
      <c r="LHH119" s="3"/>
      <c r="LHI119" s="3"/>
      <c r="LHJ119" s="3"/>
      <c r="LHK119" s="3"/>
      <c r="LHL119" s="3"/>
      <c r="LHM119" s="3"/>
      <c r="LHN119" s="3"/>
      <c r="LHO119" s="3"/>
      <c r="LHP119" s="3"/>
      <c r="LHQ119" s="3"/>
      <c r="LHR119" s="3"/>
      <c r="LHS119" s="3"/>
      <c r="LHT119" s="3"/>
      <c r="LHU119" s="3"/>
      <c r="LHV119" s="3"/>
      <c r="LHW119" s="3"/>
      <c r="LHX119" s="3"/>
      <c r="LHY119" s="3"/>
      <c r="LHZ119" s="3"/>
      <c r="LIA119" s="3"/>
      <c r="LIB119" s="3"/>
      <c r="LIC119" s="3"/>
      <c r="LID119" s="3"/>
      <c r="LIE119" s="3"/>
      <c r="LIF119" s="3"/>
      <c r="LIG119" s="3"/>
      <c r="LIH119" s="3"/>
      <c r="LII119" s="3"/>
      <c r="LIJ119" s="3"/>
      <c r="LIK119" s="3"/>
      <c r="LIL119" s="3"/>
      <c r="LIM119" s="3"/>
      <c r="LIN119" s="3"/>
      <c r="LIO119" s="3"/>
      <c r="LIP119" s="3"/>
      <c r="LIQ119" s="3"/>
      <c r="LIR119" s="3"/>
      <c r="LIS119" s="3"/>
      <c r="LIT119" s="3"/>
      <c r="LIU119" s="3"/>
      <c r="LIV119" s="3"/>
      <c r="LIW119" s="3"/>
      <c r="LIX119" s="3"/>
      <c r="LIY119" s="3"/>
      <c r="LIZ119" s="3"/>
      <c r="LJA119" s="3"/>
      <c r="LJB119" s="3"/>
      <c r="LJC119" s="3"/>
      <c r="LJD119" s="3"/>
      <c r="LJE119" s="3"/>
      <c r="LJF119" s="3"/>
      <c r="LJG119" s="3"/>
      <c r="LJH119" s="3"/>
      <c r="LJI119" s="3"/>
      <c r="LJJ119" s="3"/>
      <c r="LJK119" s="3"/>
      <c r="LJL119" s="3"/>
      <c r="LJM119" s="3"/>
      <c r="LJN119" s="3"/>
      <c r="LJO119" s="3"/>
      <c r="LJP119" s="3"/>
      <c r="LJQ119" s="3"/>
      <c r="LJR119" s="3"/>
      <c r="LJS119" s="3"/>
      <c r="LJT119" s="3"/>
      <c r="LJU119" s="3"/>
      <c r="LJV119" s="3"/>
      <c r="LJW119" s="3"/>
      <c r="LJX119" s="3"/>
      <c r="LJY119" s="3"/>
      <c r="LJZ119" s="3"/>
      <c r="LKA119" s="3"/>
      <c r="LKB119" s="3"/>
      <c r="LKC119" s="3"/>
      <c r="LKD119" s="3"/>
      <c r="LKE119" s="3"/>
      <c r="LKF119" s="3"/>
      <c r="LKG119" s="3"/>
      <c r="LKH119" s="3"/>
      <c r="LKI119" s="3"/>
      <c r="LKJ119" s="3"/>
      <c r="LKK119" s="3"/>
      <c r="LKL119" s="3"/>
      <c r="LKM119" s="3"/>
      <c r="LKN119" s="3"/>
      <c r="LKO119" s="3"/>
      <c r="LKP119" s="3"/>
      <c r="LKQ119" s="3"/>
      <c r="LKR119" s="3"/>
      <c r="LKS119" s="3"/>
      <c r="LKT119" s="3"/>
      <c r="LKU119" s="3"/>
      <c r="LKV119" s="3"/>
      <c r="LKW119" s="3"/>
      <c r="LKX119" s="3"/>
      <c r="LKY119" s="3"/>
      <c r="LKZ119" s="3"/>
      <c r="LLA119" s="3"/>
      <c r="LLB119" s="3"/>
      <c r="LLC119" s="3"/>
      <c r="LLD119" s="3"/>
      <c r="LLE119" s="3"/>
      <c r="LLF119" s="3"/>
      <c r="LLG119" s="3"/>
      <c r="LLH119" s="3"/>
      <c r="LLI119" s="3"/>
      <c r="LLJ119" s="3"/>
      <c r="LLK119" s="3"/>
      <c r="LLL119" s="3"/>
      <c r="LLM119" s="3"/>
      <c r="LLN119" s="3"/>
      <c r="LLO119" s="3"/>
      <c r="LLP119" s="3"/>
      <c r="LLQ119" s="3"/>
      <c r="LLR119" s="3"/>
      <c r="LLS119" s="3"/>
      <c r="LLT119" s="3"/>
      <c r="LLU119" s="3"/>
      <c r="LLV119" s="3"/>
      <c r="LLW119" s="3"/>
      <c r="LLX119" s="3"/>
      <c r="LLY119" s="3"/>
      <c r="LLZ119" s="3"/>
      <c r="LMA119" s="3"/>
      <c r="LMB119" s="3"/>
      <c r="LMC119" s="3"/>
      <c r="LMD119" s="3"/>
      <c r="LME119" s="3"/>
      <c r="LMF119" s="3"/>
      <c r="LMG119" s="3"/>
      <c r="LMH119" s="3"/>
      <c r="LMI119" s="3"/>
      <c r="LMJ119" s="3"/>
      <c r="LMK119" s="3"/>
      <c r="LML119" s="3"/>
      <c r="LMM119" s="3"/>
      <c r="LMN119" s="3"/>
      <c r="LMO119" s="3"/>
      <c r="LMP119" s="3"/>
      <c r="LMQ119" s="3"/>
      <c r="LMR119" s="3"/>
      <c r="LMS119" s="3"/>
      <c r="LMT119" s="3"/>
      <c r="LMU119" s="3"/>
      <c r="LMV119" s="3"/>
      <c r="LMW119" s="3"/>
      <c r="LMX119" s="3"/>
      <c r="LMY119" s="3"/>
      <c r="LMZ119" s="3"/>
      <c r="LNA119" s="3"/>
      <c r="LNB119" s="3"/>
      <c r="LNC119" s="3"/>
      <c r="LND119" s="3"/>
      <c r="LNE119" s="3"/>
      <c r="LNF119" s="3"/>
      <c r="LNG119" s="3"/>
      <c r="LNH119" s="3"/>
      <c r="LNI119" s="3"/>
      <c r="LNJ119" s="3"/>
      <c r="LNK119" s="3"/>
      <c r="LNL119" s="3"/>
      <c r="LNM119" s="3"/>
      <c r="LNN119" s="3"/>
      <c r="LNO119" s="3"/>
      <c r="LNP119" s="3"/>
      <c r="LNQ119" s="3"/>
      <c r="LNR119" s="3"/>
      <c r="LNS119" s="3"/>
      <c r="LNT119" s="3"/>
      <c r="LNU119" s="3"/>
      <c r="LNV119" s="3"/>
      <c r="LNW119" s="3"/>
      <c r="LNX119" s="3"/>
      <c r="LNY119" s="3"/>
      <c r="LNZ119" s="3"/>
      <c r="LOA119" s="3"/>
      <c r="LOB119" s="3"/>
      <c r="LOC119" s="3"/>
      <c r="LOD119" s="3"/>
      <c r="LOE119" s="3"/>
      <c r="LOF119" s="3"/>
      <c r="LOG119" s="3"/>
      <c r="LOH119" s="3"/>
      <c r="LOI119" s="3"/>
      <c r="LOJ119" s="3"/>
      <c r="LOK119" s="3"/>
      <c r="LOL119" s="3"/>
      <c r="LOM119" s="3"/>
      <c r="LON119" s="3"/>
      <c r="LOO119" s="3"/>
      <c r="LOP119" s="3"/>
      <c r="LOQ119" s="3"/>
      <c r="LOR119" s="3"/>
      <c r="LOS119" s="3"/>
      <c r="LOT119" s="3"/>
      <c r="LOU119" s="3"/>
      <c r="LOV119" s="3"/>
      <c r="LOW119" s="3"/>
      <c r="LOX119" s="3"/>
      <c r="LOY119" s="3"/>
      <c r="LOZ119" s="3"/>
      <c r="LPA119" s="3"/>
      <c r="LPB119" s="3"/>
      <c r="LPC119" s="3"/>
      <c r="LPD119" s="3"/>
      <c r="LPE119" s="3"/>
      <c r="LPF119" s="3"/>
      <c r="LPG119" s="3"/>
      <c r="LPH119" s="3"/>
      <c r="LPI119" s="3"/>
      <c r="LPJ119" s="3"/>
      <c r="LPK119" s="3"/>
      <c r="LPL119" s="3"/>
      <c r="LPM119" s="3"/>
      <c r="LPN119" s="3"/>
      <c r="LPO119" s="3"/>
      <c r="LPP119" s="3"/>
      <c r="LPQ119" s="3"/>
      <c r="LPR119" s="3"/>
      <c r="LPS119" s="3"/>
      <c r="LPT119" s="3"/>
      <c r="LPU119" s="3"/>
      <c r="LPV119" s="3"/>
      <c r="LPW119" s="3"/>
      <c r="LPX119" s="3"/>
      <c r="LPY119" s="3"/>
      <c r="LPZ119" s="3"/>
      <c r="LQA119" s="3"/>
      <c r="LQB119" s="3"/>
      <c r="LQC119" s="3"/>
      <c r="LQD119" s="3"/>
      <c r="LQE119" s="3"/>
      <c r="LQF119" s="3"/>
      <c r="LQG119" s="3"/>
      <c r="LQH119" s="3"/>
      <c r="LQI119" s="3"/>
      <c r="LQJ119" s="3"/>
      <c r="LQK119" s="3"/>
      <c r="LQL119" s="3"/>
      <c r="LQM119" s="3"/>
      <c r="LQN119" s="3"/>
      <c r="LQO119" s="3"/>
      <c r="LQP119" s="3"/>
      <c r="LQQ119" s="3"/>
      <c r="LQR119" s="3"/>
      <c r="LQS119" s="3"/>
      <c r="LQT119" s="3"/>
      <c r="LQU119" s="3"/>
      <c r="LQV119" s="3"/>
      <c r="LQW119" s="3"/>
      <c r="LQX119" s="3"/>
      <c r="LQY119" s="3"/>
      <c r="LQZ119" s="3"/>
      <c r="LRA119" s="3"/>
      <c r="LRB119" s="3"/>
      <c r="LRC119" s="3"/>
      <c r="LRD119" s="3"/>
      <c r="LRE119" s="3"/>
      <c r="LRF119" s="3"/>
      <c r="LRG119" s="3"/>
      <c r="LRH119" s="3"/>
      <c r="LRI119" s="3"/>
      <c r="LRJ119" s="3"/>
      <c r="LRK119" s="3"/>
      <c r="LRL119" s="3"/>
      <c r="LRM119" s="3"/>
      <c r="LRN119" s="3"/>
      <c r="LRO119" s="3"/>
      <c r="LRP119" s="3"/>
      <c r="LRQ119" s="3"/>
      <c r="LRR119" s="3"/>
      <c r="LRS119" s="3"/>
      <c r="LRT119" s="3"/>
      <c r="LRU119" s="3"/>
      <c r="LRV119" s="3"/>
      <c r="LRW119" s="3"/>
      <c r="LRX119" s="3"/>
      <c r="LRY119" s="3"/>
      <c r="LRZ119" s="3"/>
      <c r="LSA119" s="3"/>
      <c r="LSB119" s="3"/>
      <c r="LSC119" s="3"/>
      <c r="LSD119" s="3"/>
      <c r="LSE119" s="3"/>
      <c r="LSF119" s="3"/>
      <c r="LSG119" s="3"/>
      <c r="LSH119" s="3"/>
      <c r="LSI119" s="3"/>
      <c r="LSJ119" s="3"/>
      <c r="LSK119" s="3"/>
      <c r="LSL119" s="3"/>
      <c r="LSM119" s="3"/>
      <c r="LSN119" s="3"/>
      <c r="LSO119" s="3"/>
      <c r="LSP119" s="3"/>
      <c r="LSQ119" s="3"/>
      <c r="LSR119" s="3"/>
      <c r="LSS119" s="3"/>
      <c r="LST119" s="3"/>
      <c r="LSU119" s="3"/>
      <c r="LSV119" s="3"/>
      <c r="LSW119" s="3"/>
      <c r="LSX119" s="3"/>
      <c r="LSY119" s="3"/>
      <c r="LSZ119" s="3"/>
      <c r="LTA119" s="3"/>
      <c r="LTB119" s="3"/>
      <c r="LTC119" s="3"/>
      <c r="LTD119" s="3"/>
      <c r="LTE119" s="3"/>
      <c r="LTF119" s="3"/>
      <c r="LTG119" s="3"/>
      <c r="LTH119" s="3"/>
      <c r="LTI119" s="3"/>
      <c r="LTJ119" s="3"/>
      <c r="LTK119" s="3"/>
      <c r="LTL119" s="3"/>
      <c r="LTM119" s="3"/>
      <c r="LTN119" s="3"/>
      <c r="LTO119" s="3"/>
      <c r="LTP119" s="3"/>
      <c r="LTQ119" s="3"/>
      <c r="LTR119" s="3"/>
      <c r="LTS119" s="3"/>
      <c r="LTT119" s="3"/>
      <c r="LTU119" s="3"/>
      <c r="LTV119" s="3"/>
      <c r="LTW119" s="3"/>
      <c r="LTX119" s="3"/>
      <c r="LTY119" s="3"/>
      <c r="LTZ119" s="3"/>
      <c r="LUA119" s="3"/>
      <c r="LUB119" s="3"/>
      <c r="LUC119" s="3"/>
      <c r="LUD119" s="3"/>
      <c r="LUE119" s="3"/>
      <c r="LUF119" s="3"/>
      <c r="LUG119" s="3"/>
      <c r="LUH119" s="3"/>
      <c r="LUI119" s="3"/>
      <c r="LUJ119" s="3"/>
      <c r="LUK119" s="3"/>
      <c r="LUL119" s="3"/>
      <c r="LUM119" s="3"/>
      <c r="LUN119" s="3"/>
      <c r="LUO119" s="3"/>
      <c r="LUP119" s="3"/>
      <c r="LUQ119" s="3"/>
      <c r="LUR119" s="3"/>
      <c r="LUS119" s="3"/>
      <c r="LUT119" s="3"/>
      <c r="LUU119" s="3"/>
      <c r="LUV119" s="3"/>
      <c r="LUW119" s="3"/>
      <c r="LUX119" s="3"/>
      <c r="LUY119" s="3"/>
      <c r="LUZ119" s="3"/>
      <c r="LVA119" s="3"/>
      <c r="LVB119" s="3"/>
      <c r="LVC119" s="3"/>
      <c r="LVD119" s="3"/>
      <c r="LVE119" s="3"/>
      <c r="LVF119" s="3"/>
      <c r="LVG119" s="3"/>
      <c r="LVH119" s="3"/>
      <c r="LVI119" s="3"/>
      <c r="LVJ119" s="3"/>
      <c r="LVK119" s="3"/>
      <c r="LVL119" s="3"/>
      <c r="LVM119" s="3"/>
      <c r="LVN119" s="3"/>
      <c r="LVO119" s="3"/>
      <c r="LVP119" s="3"/>
      <c r="LVQ119" s="3"/>
      <c r="LVR119" s="3"/>
      <c r="LVS119" s="3"/>
      <c r="LVT119" s="3"/>
      <c r="LVU119" s="3"/>
      <c r="LVV119" s="3"/>
      <c r="LVW119" s="3"/>
      <c r="LVX119" s="3"/>
      <c r="LVY119" s="3"/>
      <c r="LVZ119" s="3"/>
      <c r="LWA119" s="3"/>
      <c r="LWB119" s="3"/>
      <c r="LWC119" s="3"/>
      <c r="LWD119" s="3"/>
      <c r="LWE119" s="3"/>
      <c r="LWF119" s="3"/>
      <c r="LWG119" s="3"/>
      <c r="LWH119" s="3"/>
      <c r="LWI119" s="3"/>
      <c r="LWJ119" s="3"/>
      <c r="LWK119" s="3"/>
      <c r="LWL119" s="3"/>
      <c r="LWM119" s="3"/>
      <c r="LWN119" s="3"/>
      <c r="LWO119" s="3"/>
      <c r="LWP119" s="3"/>
      <c r="LWQ119" s="3"/>
      <c r="LWR119" s="3"/>
      <c r="LWS119" s="3"/>
      <c r="LWT119" s="3"/>
      <c r="LWU119" s="3"/>
      <c r="LWV119" s="3"/>
      <c r="LWW119" s="3"/>
      <c r="LWX119" s="3"/>
      <c r="LWY119" s="3"/>
      <c r="LWZ119" s="3"/>
      <c r="LXA119" s="3"/>
      <c r="LXB119" s="3"/>
      <c r="LXC119" s="3"/>
      <c r="LXD119" s="3"/>
      <c r="LXE119" s="3"/>
      <c r="LXF119" s="3"/>
      <c r="LXG119" s="3"/>
      <c r="LXH119" s="3"/>
      <c r="LXI119" s="3"/>
      <c r="LXJ119" s="3"/>
      <c r="LXK119" s="3"/>
      <c r="LXL119" s="3"/>
      <c r="LXM119" s="3"/>
      <c r="LXN119" s="3"/>
      <c r="LXO119" s="3"/>
      <c r="LXP119" s="3"/>
      <c r="LXQ119" s="3"/>
      <c r="LXR119" s="3"/>
      <c r="LXS119" s="3"/>
      <c r="LXT119" s="3"/>
      <c r="LXU119" s="3"/>
      <c r="LXV119" s="3"/>
      <c r="LXW119" s="3"/>
      <c r="LXX119" s="3"/>
      <c r="LXY119" s="3"/>
      <c r="LXZ119" s="3"/>
      <c r="LYA119" s="3"/>
      <c r="LYB119" s="3"/>
      <c r="LYC119" s="3"/>
      <c r="LYD119" s="3"/>
      <c r="LYE119" s="3"/>
      <c r="LYF119" s="3"/>
      <c r="LYG119" s="3"/>
      <c r="LYH119" s="3"/>
      <c r="LYI119" s="3"/>
      <c r="LYJ119" s="3"/>
      <c r="LYK119" s="3"/>
      <c r="LYL119" s="3"/>
      <c r="LYM119" s="3"/>
      <c r="LYN119" s="3"/>
      <c r="LYO119" s="3"/>
      <c r="LYP119" s="3"/>
      <c r="LYQ119" s="3"/>
      <c r="LYR119" s="3"/>
      <c r="LYS119" s="3"/>
      <c r="LYT119" s="3"/>
      <c r="LYU119" s="3"/>
      <c r="LYV119" s="3"/>
      <c r="LYW119" s="3"/>
      <c r="LYX119" s="3"/>
      <c r="LYY119" s="3"/>
      <c r="LYZ119" s="3"/>
      <c r="LZA119" s="3"/>
      <c r="LZB119" s="3"/>
      <c r="LZC119" s="3"/>
      <c r="LZD119" s="3"/>
      <c r="LZE119" s="3"/>
      <c r="LZF119" s="3"/>
      <c r="LZG119" s="3"/>
      <c r="LZH119" s="3"/>
      <c r="LZI119" s="3"/>
      <c r="LZJ119" s="3"/>
      <c r="LZK119" s="3"/>
      <c r="LZL119" s="3"/>
      <c r="LZM119" s="3"/>
      <c r="LZN119" s="3"/>
      <c r="LZO119" s="3"/>
      <c r="LZP119" s="3"/>
      <c r="LZQ119" s="3"/>
      <c r="LZR119" s="3"/>
      <c r="LZS119" s="3"/>
      <c r="LZT119" s="3"/>
      <c r="LZU119" s="3"/>
      <c r="LZV119" s="3"/>
      <c r="LZW119" s="3"/>
      <c r="LZX119" s="3"/>
      <c r="LZY119" s="3"/>
      <c r="LZZ119" s="3"/>
      <c r="MAA119" s="3"/>
      <c r="MAB119" s="3"/>
      <c r="MAC119" s="3"/>
      <c r="MAD119" s="3"/>
      <c r="MAE119" s="3"/>
      <c r="MAF119" s="3"/>
      <c r="MAG119" s="3"/>
      <c r="MAH119" s="3"/>
      <c r="MAI119" s="3"/>
      <c r="MAJ119" s="3"/>
      <c r="MAK119" s="3"/>
      <c r="MAL119" s="3"/>
      <c r="MAM119" s="3"/>
      <c r="MAN119" s="3"/>
      <c r="MAO119" s="3"/>
      <c r="MAP119" s="3"/>
      <c r="MAQ119" s="3"/>
      <c r="MAR119" s="3"/>
      <c r="MAS119" s="3"/>
      <c r="MAT119" s="3"/>
      <c r="MAU119" s="3"/>
      <c r="MAV119" s="3"/>
      <c r="MAW119" s="3"/>
      <c r="MAX119" s="3"/>
      <c r="MAY119" s="3"/>
      <c r="MAZ119" s="3"/>
      <c r="MBA119" s="3"/>
      <c r="MBB119" s="3"/>
      <c r="MBC119" s="3"/>
      <c r="MBD119" s="3"/>
      <c r="MBE119" s="3"/>
      <c r="MBF119" s="3"/>
      <c r="MBG119" s="3"/>
      <c r="MBH119" s="3"/>
      <c r="MBI119" s="3"/>
      <c r="MBJ119" s="3"/>
      <c r="MBK119" s="3"/>
      <c r="MBL119" s="3"/>
      <c r="MBM119" s="3"/>
      <c r="MBN119" s="3"/>
      <c r="MBO119" s="3"/>
      <c r="MBP119" s="3"/>
      <c r="MBQ119" s="3"/>
      <c r="MBR119" s="3"/>
      <c r="MBS119" s="3"/>
      <c r="MBT119" s="3"/>
      <c r="MBU119" s="3"/>
      <c r="MBV119" s="3"/>
      <c r="MBW119" s="3"/>
      <c r="MBX119" s="3"/>
      <c r="MBY119" s="3"/>
      <c r="MBZ119" s="3"/>
      <c r="MCA119" s="3"/>
      <c r="MCB119" s="3"/>
      <c r="MCC119" s="3"/>
      <c r="MCD119" s="3"/>
      <c r="MCE119" s="3"/>
      <c r="MCF119" s="3"/>
      <c r="MCG119" s="3"/>
      <c r="MCH119" s="3"/>
      <c r="MCI119" s="3"/>
      <c r="MCJ119" s="3"/>
      <c r="MCK119" s="3"/>
      <c r="MCL119" s="3"/>
      <c r="MCM119" s="3"/>
      <c r="MCN119" s="3"/>
      <c r="MCO119" s="3"/>
      <c r="MCP119" s="3"/>
      <c r="MCQ119" s="3"/>
      <c r="MCR119" s="3"/>
      <c r="MCS119" s="3"/>
      <c r="MCT119" s="3"/>
      <c r="MCU119" s="3"/>
      <c r="MCV119" s="3"/>
      <c r="MCW119" s="3"/>
      <c r="MCX119" s="3"/>
      <c r="MCY119" s="3"/>
      <c r="MCZ119" s="3"/>
      <c r="MDA119" s="3"/>
      <c r="MDB119" s="3"/>
      <c r="MDC119" s="3"/>
      <c r="MDD119" s="3"/>
      <c r="MDE119" s="3"/>
      <c r="MDF119" s="3"/>
      <c r="MDG119" s="3"/>
      <c r="MDH119" s="3"/>
      <c r="MDI119" s="3"/>
      <c r="MDJ119" s="3"/>
      <c r="MDK119" s="3"/>
      <c r="MDL119" s="3"/>
      <c r="MDM119" s="3"/>
      <c r="MDN119" s="3"/>
      <c r="MDO119" s="3"/>
      <c r="MDP119" s="3"/>
      <c r="MDQ119" s="3"/>
      <c r="MDR119" s="3"/>
      <c r="MDS119" s="3"/>
      <c r="MDT119" s="3"/>
      <c r="MDU119" s="3"/>
      <c r="MDV119" s="3"/>
      <c r="MDW119" s="3"/>
      <c r="MDX119" s="3"/>
      <c r="MDY119" s="3"/>
      <c r="MDZ119" s="3"/>
      <c r="MEA119" s="3"/>
      <c r="MEB119" s="3"/>
      <c r="MEC119" s="3"/>
      <c r="MED119" s="3"/>
      <c r="MEE119" s="3"/>
      <c r="MEF119" s="3"/>
      <c r="MEG119" s="3"/>
      <c r="MEH119" s="3"/>
      <c r="MEI119" s="3"/>
      <c r="MEJ119" s="3"/>
      <c r="MEK119" s="3"/>
      <c r="MEL119" s="3"/>
      <c r="MEM119" s="3"/>
      <c r="MEN119" s="3"/>
      <c r="MEO119" s="3"/>
      <c r="MEP119" s="3"/>
      <c r="MEQ119" s="3"/>
      <c r="MER119" s="3"/>
      <c r="MES119" s="3"/>
      <c r="MET119" s="3"/>
      <c r="MEU119" s="3"/>
      <c r="MEV119" s="3"/>
      <c r="MEW119" s="3"/>
      <c r="MEX119" s="3"/>
      <c r="MEY119" s="3"/>
      <c r="MEZ119" s="3"/>
      <c r="MFA119" s="3"/>
      <c r="MFB119" s="3"/>
      <c r="MFC119" s="3"/>
      <c r="MFD119" s="3"/>
      <c r="MFE119" s="3"/>
      <c r="MFF119" s="3"/>
      <c r="MFG119" s="3"/>
      <c r="MFH119" s="3"/>
      <c r="MFI119" s="3"/>
      <c r="MFJ119" s="3"/>
      <c r="MFK119" s="3"/>
      <c r="MFL119" s="3"/>
      <c r="MFM119" s="3"/>
      <c r="MFN119" s="3"/>
      <c r="MFO119" s="3"/>
      <c r="MFP119" s="3"/>
      <c r="MFQ119" s="3"/>
      <c r="MFR119" s="3"/>
      <c r="MFS119" s="3"/>
      <c r="MFT119" s="3"/>
      <c r="MFU119" s="3"/>
      <c r="MFV119" s="3"/>
      <c r="MFW119" s="3"/>
      <c r="MFX119" s="3"/>
      <c r="MFY119" s="3"/>
      <c r="MFZ119" s="3"/>
      <c r="MGA119" s="3"/>
      <c r="MGB119" s="3"/>
      <c r="MGC119" s="3"/>
      <c r="MGD119" s="3"/>
      <c r="MGE119" s="3"/>
      <c r="MGF119" s="3"/>
      <c r="MGG119" s="3"/>
      <c r="MGH119" s="3"/>
      <c r="MGI119" s="3"/>
      <c r="MGJ119" s="3"/>
      <c r="MGK119" s="3"/>
      <c r="MGL119" s="3"/>
      <c r="MGM119" s="3"/>
      <c r="MGN119" s="3"/>
      <c r="MGO119" s="3"/>
      <c r="MGP119" s="3"/>
      <c r="MGQ119" s="3"/>
      <c r="MGR119" s="3"/>
      <c r="MGS119" s="3"/>
      <c r="MGT119" s="3"/>
      <c r="MGU119" s="3"/>
      <c r="MGV119" s="3"/>
      <c r="MGW119" s="3"/>
      <c r="MGX119" s="3"/>
      <c r="MGY119" s="3"/>
      <c r="MGZ119" s="3"/>
      <c r="MHA119" s="3"/>
      <c r="MHB119" s="3"/>
      <c r="MHC119" s="3"/>
      <c r="MHD119" s="3"/>
      <c r="MHE119" s="3"/>
      <c r="MHF119" s="3"/>
      <c r="MHG119" s="3"/>
      <c r="MHH119" s="3"/>
      <c r="MHI119" s="3"/>
      <c r="MHJ119" s="3"/>
      <c r="MHK119" s="3"/>
      <c r="MHL119" s="3"/>
      <c r="MHM119" s="3"/>
      <c r="MHN119" s="3"/>
      <c r="MHO119" s="3"/>
      <c r="MHP119" s="3"/>
      <c r="MHQ119" s="3"/>
      <c r="MHR119" s="3"/>
      <c r="MHS119" s="3"/>
      <c r="MHT119" s="3"/>
      <c r="MHU119" s="3"/>
      <c r="MHV119" s="3"/>
      <c r="MHW119" s="3"/>
      <c r="MHX119" s="3"/>
      <c r="MHY119" s="3"/>
      <c r="MHZ119" s="3"/>
      <c r="MIA119" s="3"/>
      <c r="MIB119" s="3"/>
      <c r="MIC119" s="3"/>
      <c r="MID119" s="3"/>
      <c r="MIE119" s="3"/>
      <c r="MIF119" s="3"/>
      <c r="MIG119" s="3"/>
      <c r="MIH119" s="3"/>
      <c r="MII119" s="3"/>
      <c r="MIJ119" s="3"/>
      <c r="MIK119" s="3"/>
      <c r="MIL119" s="3"/>
      <c r="MIM119" s="3"/>
      <c r="MIN119" s="3"/>
      <c r="MIO119" s="3"/>
      <c r="MIP119" s="3"/>
      <c r="MIQ119" s="3"/>
      <c r="MIR119" s="3"/>
      <c r="MIS119" s="3"/>
      <c r="MIT119" s="3"/>
      <c r="MIU119" s="3"/>
      <c r="MIV119" s="3"/>
      <c r="MIW119" s="3"/>
      <c r="MIX119" s="3"/>
      <c r="MIY119" s="3"/>
      <c r="MIZ119" s="3"/>
      <c r="MJA119" s="3"/>
      <c r="MJB119" s="3"/>
      <c r="MJC119" s="3"/>
      <c r="MJD119" s="3"/>
      <c r="MJE119" s="3"/>
      <c r="MJF119" s="3"/>
      <c r="MJG119" s="3"/>
      <c r="MJH119" s="3"/>
      <c r="MJI119" s="3"/>
      <c r="MJJ119" s="3"/>
      <c r="MJK119" s="3"/>
      <c r="MJL119" s="3"/>
      <c r="MJM119" s="3"/>
      <c r="MJN119" s="3"/>
      <c r="MJO119" s="3"/>
      <c r="MJP119" s="3"/>
      <c r="MJQ119" s="3"/>
      <c r="MJR119" s="3"/>
      <c r="MJS119" s="3"/>
      <c r="MJT119" s="3"/>
      <c r="MJU119" s="3"/>
      <c r="MJV119" s="3"/>
      <c r="MJW119" s="3"/>
      <c r="MJX119" s="3"/>
      <c r="MJY119" s="3"/>
      <c r="MJZ119" s="3"/>
      <c r="MKA119" s="3"/>
      <c r="MKB119" s="3"/>
      <c r="MKC119" s="3"/>
      <c r="MKD119" s="3"/>
      <c r="MKE119" s="3"/>
      <c r="MKF119" s="3"/>
      <c r="MKG119" s="3"/>
      <c r="MKH119" s="3"/>
      <c r="MKI119" s="3"/>
      <c r="MKJ119" s="3"/>
      <c r="MKK119" s="3"/>
      <c r="MKL119" s="3"/>
      <c r="MKM119" s="3"/>
      <c r="MKN119" s="3"/>
      <c r="MKO119" s="3"/>
      <c r="MKP119" s="3"/>
      <c r="MKQ119" s="3"/>
      <c r="MKR119" s="3"/>
      <c r="MKS119" s="3"/>
      <c r="MKT119" s="3"/>
      <c r="MKU119" s="3"/>
      <c r="MKV119" s="3"/>
      <c r="MKW119" s="3"/>
      <c r="MKX119" s="3"/>
      <c r="MKY119" s="3"/>
      <c r="MKZ119" s="3"/>
      <c r="MLA119" s="3"/>
      <c r="MLB119" s="3"/>
      <c r="MLC119" s="3"/>
      <c r="MLD119" s="3"/>
      <c r="MLE119" s="3"/>
      <c r="MLF119" s="3"/>
      <c r="MLG119" s="3"/>
      <c r="MLH119" s="3"/>
      <c r="MLI119" s="3"/>
      <c r="MLJ119" s="3"/>
      <c r="MLK119" s="3"/>
      <c r="MLL119" s="3"/>
      <c r="MLM119" s="3"/>
      <c r="MLN119" s="3"/>
      <c r="MLO119" s="3"/>
      <c r="MLP119" s="3"/>
      <c r="MLQ119" s="3"/>
      <c r="MLR119" s="3"/>
      <c r="MLS119" s="3"/>
      <c r="MLT119" s="3"/>
      <c r="MLU119" s="3"/>
      <c r="MLV119" s="3"/>
      <c r="MLW119" s="3"/>
      <c r="MLX119" s="3"/>
      <c r="MLY119" s="3"/>
      <c r="MLZ119" s="3"/>
      <c r="MMA119" s="3"/>
      <c r="MMB119" s="3"/>
      <c r="MMC119" s="3"/>
      <c r="MMD119" s="3"/>
      <c r="MME119" s="3"/>
      <c r="MMF119" s="3"/>
      <c r="MMG119" s="3"/>
      <c r="MMH119" s="3"/>
      <c r="MMI119" s="3"/>
      <c r="MMJ119" s="3"/>
      <c r="MMK119" s="3"/>
      <c r="MML119" s="3"/>
      <c r="MMM119" s="3"/>
      <c r="MMN119" s="3"/>
      <c r="MMO119" s="3"/>
      <c r="MMP119" s="3"/>
      <c r="MMQ119" s="3"/>
      <c r="MMR119" s="3"/>
      <c r="MMS119" s="3"/>
      <c r="MMT119" s="3"/>
      <c r="MMU119" s="3"/>
      <c r="MMV119" s="3"/>
      <c r="MMW119" s="3"/>
      <c r="MMX119" s="3"/>
      <c r="MMY119" s="3"/>
      <c r="MMZ119" s="3"/>
      <c r="MNA119" s="3"/>
      <c r="MNB119" s="3"/>
      <c r="MNC119" s="3"/>
      <c r="MND119" s="3"/>
      <c r="MNE119" s="3"/>
      <c r="MNF119" s="3"/>
      <c r="MNG119" s="3"/>
      <c r="MNH119" s="3"/>
      <c r="MNI119" s="3"/>
      <c r="MNJ119" s="3"/>
      <c r="MNK119" s="3"/>
      <c r="MNL119" s="3"/>
      <c r="MNM119" s="3"/>
      <c r="MNN119" s="3"/>
      <c r="MNO119" s="3"/>
      <c r="MNP119" s="3"/>
      <c r="MNQ119" s="3"/>
      <c r="MNR119" s="3"/>
      <c r="MNS119" s="3"/>
      <c r="MNT119" s="3"/>
      <c r="MNU119" s="3"/>
      <c r="MNV119" s="3"/>
      <c r="MNW119" s="3"/>
      <c r="MNX119" s="3"/>
      <c r="MNY119" s="3"/>
      <c r="MNZ119" s="3"/>
      <c r="MOA119" s="3"/>
      <c r="MOB119" s="3"/>
      <c r="MOC119" s="3"/>
      <c r="MOD119" s="3"/>
      <c r="MOE119" s="3"/>
      <c r="MOF119" s="3"/>
      <c r="MOG119" s="3"/>
      <c r="MOH119" s="3"/>
      <c r="MOI119" s="3"/>
      <c r="MOJ119" s="3"/>
      <c r="MOK119" s="3"/>
      <c r="MOL119" s="3"/>
      <c r="MOM119" s="3"/>
      <c r="MON119" s="3"/>
      <c r="MOO119" s="3"/>
      <c r="MOP119" s="3"/>
      <c r="MOQ119" s="3"/>
      <c r="MOR119" s="3"/>
      <c r="MOS119" s="3"/>
      <c r="MOT119" s="3"/>
      <c r="MOU119" s="3"/>
      <c r="MOV119" s="3"/>
      <c r="MOW119" s="3"/>
      <c r="MOX119" s="3"/>
      <c r="MOY119" s="3"/>
      <c r="MOZ119" s="3"/>
      <c r="MPA119" s="3"/>
      <c r="MPB119" s="3"/>
      <c r="MPC119" s="3"/>
      <c r="MPD119" s="3"/>
      <c r="MPE119" s="3"/>
      <c r="MPF119" s="3"/>
      <c r="MPG119" s="3"/>
      <c r="MPH119" s="3"/>
      <c r="MPI119" s="3"/>
      <c r="MPJ119" s="3"/>
      <c r="MPK119" s="3"/>
      <c r="MPL119" s="3"/>
      <c r="MPM119" s="3"/>
      <c r="MPN119" s="3"/>
      <c r="MPO119" s="3"/>
      <c r="MPP119" s="3"/>
      <c r="MPQ119" s="3"/>
      <c r="MPR119" s="3"/>
      <c r="MPS119" s="3"/>
      <c r="MPT119" s="3"/>
      <c r="MPU119" s="3"/>
      <c r="MPV119" s="3"/>
      <c r="MPW119" s="3"/>
      <c r="MPX119" s="3"/>
      <c r="MPY119" s="3"/>
      <c r="MPZ119" s="3"/>
      <c r="MQA119" s="3"/>
      <c r="MQB119" s="3"/>
      <c r="MQC119" s="3"/>
      <c r="MQD119" s="3"/>
      <c r="MQE119" s="3"/>
      <c r="MQF119" s="3"/>
      <c r="MQG119" s="3"/>
      <c r="MQH119" s="3"/>
      <c r="MQI119" s="3"/>
      <c r="MQJ119" s="3"/>
      <c r="MQK119" s="3"/>
      <c r="MQL119" s="3"/>
      <c r="MQM119" s="3"/>
      <c r="MQN119" s="3"/>
      <c r="MQO119" s="3"/>
      <c r="MQP119" s="3"/>
      <c r="MQQ119" s="3"/>
      <c r="MQR119" s="3"/>
      <c r="MQS119" s="3"/>
      <c r="MQT119" s="3"/>
      <c r="MQU119" s="3"/>
      <c r="MQV119" s="3"/>
      <c r="MQW119" s="3"/>
      <c r="MQX119" s="3"/>
      <c r="MQY119" s="3"/>
      <c r="MQZ119" s="3"/>
      <c r="MRA119" s="3"/>
      <c r="MRB119" s="3"/>
      <c r="MRC119" s="3"/>
      <c r="MRD119" s="3"/>
      <c r="MRE119" s="3"/>
      <c r="MRF119" s="3"/>
      <c r="MRG119" s="3"/>
      <c r="MRH119" s="3"/>
      <c r="MRI119" s="3"/>
      <c r="MRJ119" s="3"/>
      <c r="MRK119" s="3"/>
      <c r="MRL119" s="3"/>
      <c r="MRM119" s="3"/>
      <c r="MRN119" s="3"/>
      <c r="MRO119" s="3"/>
      <c r="MRP119" s="3"/>
      <c r="MRQ119" s="3"/>
      <c r="MRR119" s="3"/>
      <c r="MRS119" s="3"/>
      <c r="MRT119" s="3"/>
      <c r="MRU119" s="3"/>
      <c r="MRV119" s="3"/>
      <c r="MRW119" s="3"/>
      <c r="MRX119" s="3"/>
      <c r="MRY119" s="3"/>
      <c r="MRZ119" s="3"/>
      <c r="MSA119" s="3"/>
      <c r="MSB119" s="3"/>
      <c r="MSC119" s="3"/>
      <c r="MSD119" s="3"/>
      <c r="MSE119" s="3"/>
      <c r="MSF119" s="3"/>
      <c r="MSG119" s="3"/>
      <c r="MSH119" s="3"/>
      <c r="MSI119" s="3"/>
      <c r="MSJ119" s="3"/>
      <c r="MSK119" s="3"/>
      <c r="MSL119" s="3"/>
      <c r="MSM119" s="3"/>
      <c r="MSN119" s="3"/>
      <c r="MSO119" s="3"/>
      <c r="MSP119" s="3"/>
      <c r="MSQ119" s="3"/>
      <c r="MSR119" s="3"/>
      <c r="MSS119" s="3"/>
      <c r="MST119" s="3"/>
      <c r="MSU119" s="3"/>
      <c r="MSV119" s="3"/>
      <c r="MSW119" s="3"/>
      <c r="MSX119" s="3"/>
      <c r="MSY119" s="3"/>
      <c r="MSZ119" s="3"/>
      <c r="MTA119" s="3"/>
      <c r="MTB119" s="3"/>
      <c r="MTC119" s="3"/>
      <c r="MTD119" s="3"/>
      <c r="MTE119" s="3"/>
      <c r="MTF119" s="3"/>
      <c r="MTG119" s="3"/>
      <c r="MTH119" s="3"/>
      <c r="MTI119" s="3"/>
      <c r="MTJ119" s="3"/>
      <c r="MTK119" s="3"/>
      <c r="MTL119" s="3"/>
      <c r="MTM119" s="3"/>
      <c r="MTN119" s="3"/>
      <c r="MTO119" s="3"/>
      <c r="MTP119" s="3"/>
      <c r="MTQ119" s="3"/>
      <c r="MTR119" s="3"/>
      <c r="MTS119" s="3"/>
      <c r="MTT119" s="3"/>
      <c r="MTU119" s="3"/>
      <c r="MTV119" s="3"/>
      <c r="MTW119" s="3"/>
      <c r="MTX119" s="3"/>
      <c r="MTY119" s="3"/>
      <c r="MTZ119" s="3"/>
      <c r="MUA119" s="3"/>
      <c r="MUB119" s="3"/>
      <c r="MUC119" s="3"/>
      <c r="MUD119" s="3"/>
      <c r="MUE119" s="3"/>
      <c r="MUF119" s="3"/>
      <c r="MUG119" s="3"/>
      <c r="MUH119" s="3"/>
      <c r="MUI119" s="3"/>
      <c r="MUJ119" s="3"/>
      <c r="MUK119" s="3"/>
      <c r="MUL119" s="3"/>
      <c r="MUM119" s="3"/>
      <c r="MUN119" s="3"/>
      <c r="MUO119" s="3"/>
      <c r="MUP119" s="3"/>
      <c r="MUQ119" s="3"/>
      <c r="MUR119" s="3"/>
      <c r="MUS119" s="3"/>
      <c r="MUT119" s="3"/>
      <c r="MUU119" s="3"/>
      <c r="MUV119" s="3"/>
      <c r="MUW119" s="3"/>
      <c r="MUX119" s="3"/>
      <c r="MUY119" s="3"/>
      <c r="MUZ119" s="3"/>
      <c r="MVA119" s="3"/>
      <c r="MVB119" s="3"/>
      <c r="MVC119" s="3"/>
      <c r="MVD119" s="3"/>
      <c r="MVE119" s="3"/>
      <c r="MVF119" s="3"/>
      <c r="MVG119" s="3"/>
      <c r="MVH119" s="3"/>
      <c r="MVI119" s="3"/>
      <c r="MVJ119" s="3"/>
      <c r="MVK119" s="3"/>
      <c r="MVL119" s="3"/>
      <c r="MVM119" s="3"/>
      <c r="MVN119" s="3"/>
      <c r="MVO119" s="3"/>
      <c r="MVP119" s="3"/>
      <c r="MVQ119" s="3"/>
      <c r="MVR119" s="3"/>
      <c r="MVS119" s="3"/>
      <c r="MVT119" s="3"/>
      <c r="MVU119" s="3"/>
      <c r="MVV119" s="3"/>
      <c r="MVW119" s="3"/>
      <c r="MVX119" s="3"/>
      <c r="MVY119" s="3"/>
      <c r="MVZ119" s="3"/>
      <c r="MWA119" s="3"/>
      <c r="MWB119" s="3"/>
      <c r="MWC119" s="3"/>
      <c r="MWD119" s="3"/>
      <c r="MWE119" s="3"/>
      <c r="MWF119" s="3"/>
      <c r="MWG119" s="3"/>
      <c r="MWH119" s="3"/>
      <c r="MWI119" s="3"/>
      <c r="MWJ119" s="3"/>
      <c r="MWK119" s="3"/>
      <c r="MWL119" s="3"/>
      <c r="MWM119" s="3"/>
      <c r="MWN119" s="3"/>
      <c r="MWO119" s="3"/>
      <c r="MWP119" s="3"/>
      <c r="MWQ119" s="3"/>
      <c r="MWR119" s="3"/>
      <c r="MWS119" s="3"/>
      <c r="MWT119" s="3"/>
      <c r="MWU119" s="3"/>
      <c r="MWV119" s="3"/>
      <c r="MWW119" s="3"/>
      <c r="MWX119" s="3"/>
      <c r="MWY119" s="3"/>
      <c r="MWZ119" s="3"/>
      <c r="MXA119" s="3"/>
      <c r="MXB119" s="3"/>
      <c r="MXC119" s="3"/>
      <c r="MXD119" s="3"/>
      <c r="MXE119" s="3"/>
      <c r="MXF119" s="3"/>
      <c r="MXG119" s="3"/>
      <c r="MXH119" s="3"/>
      <c r="MXI119" s="3"/>
      <c r="MXJ119" s="3"/>
      <c r="MXK119" s="3"/>
      <c r="MXL119" s="3"/>
      <c r="MXM119" s="3"/>
      <c r="MXN119" s="3"/>
      <c r="MXO119" s="3"/>
      <c r="MXP119" s="3"/>
      <c r="MXQ119" s="3"/>
      <c r="MXR119" s="3"/>
      <c r="MXS119" s="3"/>
      <c r="MXT119" s="3"/>
      <c r="MXU119" s="3"/>
      <c r="MXV119" s="3"/>
      <c r="MXW119" s="3"/>
      <c r="MXX119" s="3"/>
      <c r="MXY119" s="3"/>
      <c r="MXZ119" s="3"/>
      <c r="MYA119" s="3"/>
      <c r="MYB119" s="3"/>
      <c r="MYC119" s="3"/>
      <c r="MYD119" s="3"/>
      <c r="MYE119" s="3"/>
      <c r="MYF119" s="3"/>
      <c r="MYG119" s="3"/>
      <c r="MYH119" s="3"/>
      <c r="MYI119" s="3"/>
      <c r="MYJ119" s="3"/>
      <c r="MYK119" s="3"/>
      <c r="MYL119" s="3"/>
      <c r="MYM119" s="3"/>
      <c r="MYN119" s="3"/>
      <c r="MYO119" s="3"/>
      <c r="MYP119" s="3"/>
      <c r="MYQ119" s="3"/>
      <c r="MYR119" s="3"/>
      <c r="MYS119" s="3"/>
      <c r="MYT119" s="3"/>
      <c r="MYU119" s="3"/>
      <c r="MYV119" s="3"/>
      <c r="MYW119" s="3"/>
      <c r="MYX119" s="3"/>
      <c r="MYY119" s="3"/>
      <c r="MYZ119" s="3"/>
      <c r="MZA119" s="3"/>
      <c r="MZB119" s="3"/>
      <c r="MZC119" s="3"/>
      <c r="MZD119" s="3"/>
      <c r="MZE119" s="3"/>
      <c r="MZF119" s="3"/>
      <c r="MZG119" s="3"/>
      <c r="MZH119" s="3"/>
      <c r="MZI119" s="3"/>
      <c r="MZJ119" s="3"/>
      <c r="MZK119" s="3"/>
      <c r="MZL119" s="3"/>
      <c r="MZM119" s="3"/>
      <c r="MZN119" s="3"/>
      <c r="MZO119" s="3"/>
      <c r="MZP119" s="3"/>
      <c r="MZQ119" s="3"/>
      <c r="MZR119" s="3"/>
      <c r="MZS119" s="3"/>
      <c r="MZT119" s="3"/>
      <c r="MZU119" s="3"/>
      <c r="MZV119" s="3"/>
      <c r="MZW119" s="3"/>
      <c r="MZX119" s="3"/>
      <c r="MZY119" s="3"/>
      <c r="MZZ119" s="3"/>
      <c r="NAA119" s="3"/>
      <c r="NAB119" s="3"/>
      <c r="NAC119" s="3"/>
      <c r="NAD119" s="3"/>
      <c r="NAE119" s="3"/>
      <c r="NAF119" s="3"/>
      <c r="NAG119" s="3"/>
      <c r="NAH119" s="3"/>
      <c r="NAI119" s="3"/>
      <c r="NAJ119" s="3"/>
      <c r="NAK119" s="3"/>
      <c r="NAL119" s="3"/>
      <c r="NAM119" s="3"/>
      <c r="NAN119" s="3"/>
      <c r="NAO119" s="3"/>
      <c r="NAP119" s="3"/>
      <c r="NAQ119" s="3"/>
      <c r="NAR119" s="3"/>
      <c r="NAS119" s="3"/>
      <c r="NAT119" s="3"/>
      <c r="NAU119" s="3"/>
      <c r="NAV119" s="3"/>
      <c r="NAW119" s="3"/>
      <c r="NAX119" s="3"/>
      <c r="NAY119" s="3"/>
      <c r="NAZ119" s="3"/>
      <c r="NBA119" s="3"/>
      <c r="NBB119" s="3"/>
      <c r="NBC119" s="3"/>
      <c r="NBD119" s="3"/>
      <c r="NBE119" s="3"/>
      <c r="NBF119" s="3"/>
      <c r="NBG119" s="3"/>
      <c r="NBH119" s="3"/>
      <c r="NBI119" s="3"/>
      <c r="NBJ119" s="3"/>
      <c r="NBK119" s="3"/>
      <c r="NBL119" s="3"/>
      <c r="NBM119" s="3"/>
      <c r="NBN119" s="3"/>
      <c r="NBO119" s="3"/>
      <c r="NBP119" s="3"/>
      <c r="NBQ119" s="3"/>
      <c r="NBR119" s="3"/>
      <c r="NBS119" s="3"/>
      <c r="NBT119" s="3"/>
      <c r="NBU119" s="3"/>
      <c r="NBV119" s="3"/>
      <c r="NBW119" s="3"/>
      <c r="NBX119" s="3"/>
      <c r="NBY119" s="3"/>
      <c r="NBZ119" s="3"/>
      <c r="NCA119" s="3"/>
      <c r="NCB119" s="3"/>
      <c r="NCC119" s="3"/>
      <c r="NCD119" s="3"/>
      <c r="NCE119" s="3"/>
      <c r="NCF119" s="3"/>
      <c r="NCG119" s="3"/>
      <c r="NCH119" s="3"/>
      <c r="NCI119" s="3"/>
      <c r="NCJ119" s="3"/>
      <c r="NCK119" s="3"/>
      <c r="NCL119" s="3"/>
      <c r="NCM119" s="3"/>
      <c r="NCN119" s="3"/>
      <c r="NCO119" s="3"/>
      <c r="NCP119" s="3"/>
      <c r="NCQ119" s="3"/>
      <c r="NCR119" s="3"/>
      <c r="NCS119" s="3"/>
      <c r="NCT119" s="3"/>
      <c r="NCU119" s="3"/>
      <c r="NCV119" s="3"/>
      <c r="NCW119" s="3"/>
      <c r="NCX119" s="3"/>
      <c r="NCY119" s="3"/>
      <c r="NCZ119" s="3"/>
      <c r="NDA119" s="3"/>
      <c r="NDB119" s="3"/>
      <c r="NDC119" s="3"/>
      <c r="NDD119" s="3"/>
      <c r="NDE119" s="3"/>
      <c r="NDF119" s="3"/>
      <c r="NDG119" s="3"/>
      <c r="NDH119" s="3"/>
      <c r="NDI119" s="3"/>
      <c r="NDJ119" s="3"/>
      <c r="NDK119" s="3"/>
      <c r="NDL119" s="3"/>
      <c r="NDM119" s="3"/>
      <c r="NDN119" s="3"/>
      <c r="NDO119" s="3"/>
      <c r="NDP119" s="3"/>
      <c r="NDQ119" s="3"/>
      <c r="NDR119" s="3"/>
      <c r="NDS119" s="3"/>
      <c r="NDT119" s="3"/>
      <c r="NDU119" s="3"/>
      <c r="NDV119" s="3"/>
      <c r="NDW119" s="3"/>
      <c r="NDX119" s="3"/>
      <c r="NDY119" s="3"/>
      <c r="NDZ119" s="3"/>
      <c r="NEA119" s="3"/>
      <c r="NEB119" s="3"/>
      <c r="NEC119" s="3"/>
      <c r="NED119" s="3"/>
      <c r="NEE119" s="3"/>
      <c r="NEF119" s="3"/>
      <c r="NEG119" s="3"/>
      <c r="NEH119" s="3"/>
      <c r="NEI119" s="3"/>
      <c r="NEJ119" s="3"/>
      <c r="NEK119" s="3"/>
      <c r="NEL119" s="3"/>
      <c r="NEM119" s="3"/>
      <c r="NEN119" s="3"/>
      <c r="NEO119" s="3"/>
      <c r="NEP119" s="3"/>
      <c r="NEQ119" s="3"/>
      <c r="NER119" s="3"/>
      <c r="NES119" s="3"/>
      <c r="NET119" s="3"/>
      <c r="NEU119" s="3"/>
      <c r="NEV119" s="3"/>
      <c r="NEW119" s="3"/>
      <c r="NEX119" s="3"/>
      <c r="NEY119" s="3"/>
      <c r="NEZ119" s="3"/>
      <c r="NFA119" s="3"/>
      <c r="NFB119" s="3"/>
      <c r="NFC119" s="3"/>
      <c r="NFD119" s="3"/>
      <c r="NFE119" s="3"/>
      <c r="NFF119" s="3"/>
      <c r="NFG119" s="3"/>
      <c r="NFH119" s="3"/>
      <c r="NFI119" s="3"/>
      <c r="NFJ119" s="3"/>
      <c r="NFK119" s="3"/>
      <c r="NFL119" s="3"/>
      <c r="NFM119" s="3"/>
      <c r="NFN119" s="3"/>
      <c r="NFO119" s="3"/>
      <c r="NFP119" s="3"/>
      <c r="NFQ119" s="3"/>
      <c r="NFR119" s="3"/>
      <c r="NFS119" s="3"/>
      <c r="NFT119" s="3"/>
      <c r="NFU119" s="3"/>
      <c r="NFV119" s="3"/>
      <c r="NFW119" s="3"/>
      <c r="NFX119" s="3"/>
      <c r="NFY119" s="3"/>
      <c r="NFZ119" s="3"/>
      <c r="NGA119" s="3"/>
      <c r="NGB119" s="3"/>
      <c r="NGC119" s="3"/>
      <c r="NGD119" s="3"/>
      <c r="NGE119" s="3"/>
      <c r="NGF119" s="3"/>
      <c r="NGG119" s="3"/>
      <c r="NGH119" s="3"/>
      <c r="NGI119" s="3"/>
      <c r="NGJ119" s="3"/>
      <c r="NGK119" s="3"/>
      <c r="NGL119" s="3"/>
      <c r="NGM119" s="3"/>
      <c r="NGN119" s="3"/>
      <c r="NGO119" s="3"/>
      <c r="NGP119" s="3"/>
      <c r="NGQ119" s="3"/>
      <c r="NGR119" s="3"/>
      <c r="NGS119" s="3"/>
      <c r="NGT119" s="3"/>
      <c r="NGU119" s="3"/>
      <c r="NGV119" s="3"/>
      <c r="NGW119" s="3"/>
      <c r="NGX119" s="3"/>
      <c r="NGY119" s="3"/>
      <c r="NGZ119" s="3"/>
      <c r="NHA119" s="3"/>
      <c r="NHB119" s="3"/>
      <c r="NHC119" s="3"/>
      <c r="NHD119" s="3"/>
      <c r="NHE119" s="3"/>
      <c r="NHF119" s="3"/>
      <c r="NHG119" s="3"/>
      <c r="NHH119" s="3"/>
      <c r="NHI119" s="3"/>
      <c r="NHJ119" s="3"/>
      <c r="NHK119" s="3"/>
      <c r="NHL119" s="3"/>
      <c r="NHM119" s="3"/>
      <c r="NHN119" s="3"/>
      <c r="NHO119" s="3"/>
      <c r="NHP119" s="3"/>
      <c r="NHQ119" s="3"/>
      <c r="NHR119" s="3"/>
      <c r="NHS119" s="3"/>
      <c r="NHT119" s="3"/>
      <c r="NHU119" s="3"/>
      <c r="NHV119" s="3"/>
      <c r="NHW119" s="3"/>
      <c r="NHX119" s="3"/>
      <c r="NHY119" s="3"/>
      <c r="NHZ119" s="3"/>
      <c r="NIA119" s="3"/>
      <c r="NIB119" s="3"/>
      <c r="NIC119" s="3"/>
      <c r="NID119" s="3"/>
      <c r="NIE119" s="3"/>
      <c r="NIF119" s="3"/>
      <c r="NIG119" s="3"/>
      <c r="NIH119" s="3"/>
      <c r="NII119" s="3"/>
      <c r="NIJ119" s="3"/>
      <c r="NIK119" s="3"/>
      <c r="NIL119" s="3"/>
      <c r="NIM119" s="3"/>
      <c r="NIN119" s="3"/>
      <c r="NIO119" s="3"/>
      <c r="NIP119" s="3"/>
      <c r="NIQ119" s="3"/>
      <c r="NIR119" s="3"/>
      <c r="NIS119" s="3"/>
      <c r="NIT119" s="3"/>
      <c r="NIU119" s="3"/>
      <c r="NIV119" s="3"/>
      <c r="NIW119" s="3"/>
      <c r="NIX119" s="3"/>
      <c r="NIY119" s="3"/>
      <c r="NIZ119" s="3"/>
      <c r="NJA119" s="3"/>
      <c r="NJB119" s="3"/>
      <c r="NJC119" s="3"/>
      <c r="NJD119" s="3"/>
      <c r="NJE119" s="3"/>
      <c r="NJF119" s="3"/>
      <c r="NJG119" s="3"/>
      <c r="NJH119" s="3"/>
      <c r="NJI119" s="3"/>
      <c r="NJJ119" s="3"/>
      <c r="NJK119" s="3"/>
      <c r="NJL119" s="3"/>
      <c r="NJM119" s="3"/>
      <c r="NJN119" s="3"/>
      <c r="NJO119" s="3"/>
      <c r="NJP119" s="3"/>
      <c r="NJQ119" s="3"/>
      <c r="NJR119" s="3"/>
      <c r="NJS119" s="3"/>
      <c r="NJT119" s="3"/>
      <c r="NJU119" s="3"/>
      <c r="NJV119" s="3"/>
      <c r="NJW119" s="3"/>
      <c r="NJX119" s="3"/>
      <c r="NJY119" s="3"/>
      <c r="NJZ119" s="3"/>
      <c r="NKA119" s="3"/>
      <c r="NKB119" s="3"/>
      <c r="NKC119" s="3"/>
      <c r="NKD119" s="3"/>
      <c r="NKE119" s="3"/>
      <c r="NKF119" s="3"/>
      <c r="NKG119" s="3"/>
      <c r="NKH119" s="3"/>
      <c r="NKI119" s="3"/>
      <c r="NKJ119" s="3"/>
      <c r="NKK119" s="3"/>
      <c r="NKL119" s="3"/>
      <c r="NKM119" s="3"/>
      <c r="NKN119" s="3"/>
      <c r="NKO119" s="3"/>
      <c r="NKP119" s="3"/>
      <c r="NKQ119" s="3"/>
      <c r="NKR119" s="3"/>
      <c r="NKS119" s="3"/>
      <c r="NKT119" s="3"/>
      <c r="NKU119" s="3"/>
      <c r="NKV119" s="3"/>
      <c r="NKW119" s="3"/>
      <c r="NKX119" s="3"/>
      <c r="NKY119" s="3"/>
      <c r="NKZ119" s="3"/>
      <c r="NLA119" s="3"/>
      <c r="NLB119" s="3"/>
      <c r="NLC119" s="3"/>
      <c r="NLD119" s="3"/>
      <c r="NLE119" s="3"/>
      <c r="NLF119" s="3"/>
      <c r="NLG119" s="3"/>
      <c r="NLH119" s="3"/>
      <c r="NLI119" s="3"/>
      <c r="NLJ119" s="3"/>
      <c r="NLK119" s="3"/>
      <c r="NLL119" s="3"/>
      <c r="NLM119" s="3"/>
      <c r="NLN119" s="3"/>
      <c r="NLO119" s="3"/>
      <c r="NLP119" s="3"/>
      <c r="NLQ119" s="3"/>
      <c r="NLR119" s="3"/>
      <c r="NLS119" s="3"/>
      <c r="NLT119" s="3"/>
      <c r="NLU119" s="3"/>
      <c r="NLV119" s="3"/>
      <c r="NLW119" s="3"/>
      <c r="NLX119" s="3"/>
      <c r="NLY119" s="3"/>
      <c r="NLZ119" s="3"/>
      <c r="NMA119" s="3"/>
      <c r="NMB119" s="3"/>
      <c r="NMC119" s="3"/>
      <c r="NMD119" s="3"/>
      <c r="NME119" s="3"/>
      <c r="NMF119" s="3"/>
      <c r="NMG119" s="3"/>
      <c r="NMH119" s="3"/>
      <c r="NMI119" s="3"/>
      <c r="NMJ119" s="3"/>
      <c r="NMK119" s="3"/>
      <c r="NML119" s="3"/>
      <c r="NMM119" s="3"/>
      <c r="NMN119" s="3"/>
      <c r="NMO119" s="3"/>
      <c r="NMP119" s="3"/>
      <c r="NMQ119" s="3"/>
      <c r="NMR119" s="3"/>
      <c r="NMS119" s="3"/>
      <c r="NMT119" s="3"/>
      <c r="NMU119" s="3"/>
      <c r="NMV119" s="3"/>
      <c r="NMW119" s="3"/>
      <c r="NMX119" s="3"/>
      <c r="NMY119" s="3"/>
      <c r="NMZ119" s="3"/>
      <c r="NNA119" s="3"/>
      <c r="NNB119" s="3"/>
      <c r="NNC119" s="3"/>
      <c r="NND119" s="3"/>
      <c r="NNE119" s="3"/>
      <c r="NNF119" s="3"/>
      <c r="NNG119" s="3"/>
      <c r="NNH119" s="3"/>
      <c r="NNI119" s="3"/>
      <c r="NNJ119" s="3"/>
      <c r="NNK119" s="3"/>
      <c r="NNL119" s="3"/>
      <c r="NNM119" s="3"/>
      <c r="NNN119" s="3"/>
      <c r="NNO119" s="3"/>
      <c r="NNP119" s="3"/>
      <c r="NNQ119" s="3"/>
      <c r="NNR119" s="3"/>
      <c r="NNS119" s="3"/>
      <c r="NNT119" s="3"/>
      <c r="NNU119" s="3"/>
      <c r="NNV119" s="3"/>
      <c r="NNW119" s="3"/>
      <c r="NNX119" s="3"/>
      <c r="NNY119" s="3"/>
      <c r="NNZ119" s="3"/>
      <c r="NOA119" s="3"/>
      <c r="NOB119" s="3"/>
      <c r="NOC119" s="3"/>
      <c r="NOD119" s="3"/>
      <c r="NOE119" s="3"/>
      <c r="NOF119" s="3"/>
      <c r="NOG119" s="3"/>
      <c r="NOH119" s="3"/>
      <c r="NOI119" s="3"/>
      <c r="NOJ119" s="3"/>
      <c r="NOK119" s="3"/>
      <c r="NOL119" s="3"/>
      <c r="NOM119" s="3"/>
      <c r="NON119" s="3"/>
      <c r="NOO119" s="3"/>
      <c r="NOP119" s="3"/>
      <c r="NOQ119" s="3"/>
      <c r="NOR119" s="3"/>
      <c r="NOS119" s="3"/>
      <c r="NOT119" s="3"/>
      <c r="NOU119" s="3"/>
      <c r="NOV119" s="3"/>
      <c r="NOW119" s="3"/>
      <c r="NOX119" s="3"/>
      <c r="NOY119" s="3"/>
      <c r="NOZ119" s="3"/>
      <c r="NPA119" s="3"/>
      <c r="NPB119" s="3"/>
      <c r="NPC119" s="3"/>
      <c r="NPD119" s="3"/>
      <c r="NPE119" s="3"/>
      <c r="NPF119" s="3"/>
      <c r="NPG119" s="3"/>
      <c r="NPH119" s="3"/>
      <c r="NPI119" s="3"/>
      <c r="NPJ119" s="3"/>
      <c r="NPK119" s="3"/>
      <c r="NPL119" s="3"/>
      <c r="NPM119" s="3"/>
      <c r="NPN119" s="3"/>
      <c r="NPO119" s="3"/>
      <c r="NPP119" s="3"/>
      <c r="NPQ119" s="3"/>
      <c r="NPR119" s="3"/>
      <c r="NPS119" s="3"/>
      <c r="NPT119" s="3"/>
      <c r="NPU119" s="3"/>
      <c r="NPV119" s="3"/>
      <c r="NPW119" s="3"/>
      <c r="NPX119" s="3"/>
      <c r="NPY119" s="3"/>
      <c r="NPZ119" s="3"/>
      <c r="NQA119" s="3"/>
      <c r="NQB119" s="3"/>
      <c r="NQC119" s="3"/>
      <c r="NQD119" s="3"/>
      <c r="NQE119" s="3"/>
      <c r="NQF119" s="3"/>
      <c r="NQG119" s="3"/>
      <c r="NQH119" s="3"/>
      <c r="NQI119" s="3"/>
      <c r="NQJ119" s="3"/>
      <c r="NQK119" s="3"/>
      <c r="NQL119" s="3"/>
      <c r="NQM119" s="3"/>
      <c r="NQN119" s="3"/>
      <c r="NQO119" s="3"/>
      <c r="NQP119" s="3"/>
      <c r="NQQ119" s="3"/>
      <c r="NQR119" s="3"/>
      <c r="NQS119" s="3"/>
      <c r="NQT119" s="3"/>
      <c r="NQU119" s="3"/>
      <c r="NQV119" s="3"/>
      <c r="NQW119" s="3"/>
      <c r="NQX119" s="3"/>
      <c r="NQY119" s="3"/>
      <c r="NQZ119" s="3"/>
      <c r="NRA119" s="3"/>
      <c r="NRB119" s="3"/>
      <c r="NRC119" s="3"/>
      <c r="NRD119" s="3"/>
      <c r="NRE119" s="3"/>
      <c r="NRF119" s="3"/>
      <c r="NRG119" s="3"/>
      <c r="NRH119" s="3"/>
      <c r="NRI119" s="3"/>
      <c r="NRJ119" s="3"/>
      <c r="NRK119" s="3"/>
      <c r="NRL119" s="3"/>
      <c r="NRM119" s="3"/>
      <c r="NRN119" s="3"/>
      <c r="NRO119" s="3"/>
      <c r="NRP119" s="3"/>
      <c r="NRQ119" s="3"/>
      <c r="NRR119" s="3"/>
      <c r="NRS119" s="3"/>
      <c r="NRT119" s="3"/>
      <c r="NRU119" s="3"/>
      <c r="NRV119" s="3"/>
      <c r="NRW119" s="3"/>
      <c r="NRX119" s="3"/>
      <c r="NRY119" s="3"/>
      <c r="NRZ119" s="3"/>
      <c r="NSA119" s="3"/>
      <c r="NSB119" s="3"/>
      <c r="NSC119" s="3"/>
      <c r="NSD119" s="3"/>
      <c r="NSE119" s="3"/>
      <c r="NSF119" s="3"/>
      <c r="NSG119" s="3"/>
      <c r="NSH119" s="3"/>
      <c r="NSI119" s="3"/>
      <c r="NSJ119" s="3"/>
      <c r="NSK119" s="3"/>
      <c r="NSL119" s="3"/>
      <c r="NSM119" s="3"/>
      <c r="NSN119" s="3"/>
      <c r="NSO119" s="3"/>
      <c r="NSP119" s="3"/>
      <c r="NSQ119" s="3"/>
      <c r="NSR119" s="3"/>
      <c r="NSS119" s="3"/>
      <c r="NST119" s="3"/>
      <c r="NSU119" s="3"/>
      <c r="NSV119" s="3"/>
      <c r="NSW119" s="3"/>
      <c r="NSX119" s="3"/>
      <c r="NSY119" s="3"/>
      <c r="NSZ119" s="3"/>
      <c r="NTA119" s="3"/>
      <c r="NTB119" s="3"/>
      <c r="NTC119" s="3"/>
      <c r="NTD119" s="3"/>
      <c r="NTE119" s="3"/>
      <c r="NTF119" s="3"/>
      <c r="NTG119" s="3"/>
      <c r="NTH119" s="3"/>
      <c r="NTI119" s="3"/>
      <c r="NTJ119" s="3"/>
      <c r="NTK119" s="3"/>
      <c r="NTL119" s="3"/>
      <c r="NTM119" s="3"/>
      <c r="NTN119" s="3"/>
      <c r="NTO119" s="3"/>
      <c r="NTP119" s="3"/>
      <c r="NTQ119" s="3"/>
      <c r="NTR119" s="3"/>
      <c r="NTS119" s="3"/>
      <c r="NTT119" s="3"/>
      <c r="NTU119" s="3"/>
      <c r="NTV119" s="3"/>
      <c r="NTW119" s="3"/>
      <c r="NTX119" s="3"/>
      <c r="NTY119" s="3"/>
      <c r="NTZ119" s="3"/>
      <c r="NUA119" s="3"/>
      <c r="NUB119" s="3"/>
      <c r="NUC119" s="3"/>
      <c r="NUD119" s="3"/>
      <c r="NUE119" s="3"/>
      <c r="NUF119" s="3"/>
      <c r="NUG119" s="3"/>
      <c r="NUH119" s="3"/>
      <c r="NUI119" s="3"/>
      <c r="NUJ119" s="3"/>
      <c r="NUK119" s="3"/>
      <c r="NUL119" s="3"/>
      <c r="NUM119" s="3"/>
      <c r="NUN119" s="3"/>
      <c r="NUO119" s="3"/>
      <c r="NUP119" s="3"/>
      <c r="NUQ119" s="3"/>
      <c r="NUR119" s="3"/>
      <c r="NUS119" s="3"/>
      <c r="NUT119" s="3"/>
      <c r="NUU119" s="3"/>
      <c r="NUV119" s="3"/>
      <c r="NUW119" s="3"/>
      <c r="NUX119" s="3"/>
      <c r="NUY119" s="3"/>
      <c r="NUZ119" s="3"/>
      <c r="NVA119" s="3"/>
      <c r="NVB119" s="3"/>
      <c r="NVC119" s="3"/>
      <c r="NVD119" s="3"/>
      <c r="NVE119" s="3"/>
      <c r="NVF119" s="3"/>
      <c r="NVG119" s="3"/>
      <c r="NVH119" s="3"/>
      <c r="NVI119" s="3"/>
      <c r="NVJ119" s="3"/>
      <c r="NVK119" s="3"/>
      <c r="NVL119" s="3"/>
      <c r="NVM119" s="3"/>
      <c r="NVN119" s="3"/>
      <c r="NVO119" s="3"/>
      <c r="NVP119" s="3"/>
      <c r="NVQ119" s="3"/>
      <c r="NVR119" s="3"/>
      <c r="NVS119" s="3"/>
      <c r="NVT119" s="3"/>
      <c r="NVU119" s="3"/>
      <c r="NVV119" s="3"/>
      <c r="NVW119" s="3"/>
      <c r="NVX119" s="3"/>
      <c r="NVY119" s="3"/>
      <c r="NVZ119" s="3"/>
      <c r="NWA119" s="3"/>
      <c r="NWB119" s="3"/>
      <c r="NWC119" s="3"/>
      <c r="NWD119" s="3"/>
      <c r="NWE119" s="3"/>
      <c r="NWF119" s="3"/>
      <c r="NWG119" s="3"/>
      <c r="NWH119" s="3"/>
      <c r="NWI119" s="3"/>
      <c r="NWJ119" s="3"/>
      <c r="NWK119" s="3"/>
      <c r="NWL119" s="3"/>
      <c r="NWM119" s="3"/>
      <c r="NWN119" s="3"/>
      <c r="NWO119" s="3"/>
      <c r="NWP119" s="3"/>
      <c r="NWQ119" s="3"/>
      <c r="NWR119" s="3"/>
      <c r="NWS119" s="3"/>
      <c r="NWT119" s="3"/>
      <c r="NWU119" s="3"/>
      <c r="NWV119" s="3"/>
      <c r="NWW119" s="3"/>
      <c r="NWX119" s="3"/>
      <c r="NWY119" s="3"/>
      <c r="NWZ119" s="3"/>
      <c r="NXA119" s="3"/>
      <c r="NXB119" s="3"/>
      <c r="NXC119" s="3"/>
      <c r="NXD119" s="3"/>
      <c r="NXE119" s="3"/>
      <c r="NXF119" s="3"/>
      <c r="NXG119" s="3"/>
      <c r="NXH119" s="3"/>
      <c r="NXI119" s="3"/>
      <c r="NXJ119" s="3"/>
      <c r="NXK119" s="3"/>
      <c r="NXL119" s="3"/>
      <c r="NXM119" s="3"/>
      <c r="NXN119" s="3"/>
      <c r="NXO119" s="3"/>
      <c r="NXP119" s="3"/>
      <c r="NXQ119" s="3"/>
      <c r="NXR119" s="3"/>
      <c r="NXS119" s="3"/>
      <c r="NXT119" s="3"/>
      <c r="NXU119" s="3"/>
      <c r="NXV119" s="3"/>
      <c r="NXW119" s="3"/>
      <c r="NXX119" s="3"/>
      <c r="NXY119" s="3"/>
      <c r="NXZ119" s="3"/>
      <c r="NYA119" s="3"/>
      <c r="NYB119" s="3"/>
      <c r="NYC119" s="3"/>
      <c r="NYD119" s="3"/>
      <c r="NYE119" s="3"/>
      <c r="NYF119" s="3"/>
      <c r="NYG119" s="3"/>
      <c r="NYH119" s="3"/>
      <c r="NYI119" s="3"/>
      <c r="NYJ119" s="3"/>
      <c r="NYK119" s="3"/>
      <c r="NYL119" s="3"/>
      <c r="NYM119" s="3"/>
      <c r="NYN119" s="3"/>
      <c r="NYO119" s="3"/>
      <c r="NYP119" s="3"/>
      <c r="NYQ119" s="3"/>
      <c r="NYR119" s="3"/>
      <c r="NYS119" s="3"/>
      <c r="NYT119" s="3"/>
      <c r="NYU119" s="3"/>
      <c r="NYV119" s="3"/>
      <c r="NYW119" s="3"/>
      <c r="NYX119" s="3"/>
      <c r="NYY119" s="3"/>
      <c r="NYZ119" s="3"/>
      <c r="NZA119" s="3"/>
      <c r="NZB119" s="3"/>
      <c r="NZC119" s="3"/>
      <c r="NZD119" s="3"/>
      <c r="NZE119" s="3"/>
      <c r="NZF119" s="3"/>
      <c r="NZG119" s="3"/>
      <c r="NZH119" s="3"/>
      <c r="NZI119" s="3"/>
      <c r="NZJ119" s="3"/>
      <c r="NZK119" s="3"/>
      <c r="NZL119" s="3"/>
      <c r="NZM119" s="3"/>
      <c r="NZN119" s="3"/>
      <c r="NZO119" s="3"/>
      <c r="NZP119" s="3"/>
      <c r="NZQ119" s="3"/>
      <c r="NZR119" s="3"/>
      <c r="NZS119" s="3"/>
      <c r="NZT119" s="3"/>
      <c r="NZU119" s="3"/>
      <c r="NZV119" s="3"/>
      <c r="NZW119" s="3"/>
      <c r="NZX119" s="3"/>
      <c r="NZY119" s="3"/>
      <c r="NZZ119" s="3"/>
      <c r="OAA119" s="3"/>
      <c r="OAB119" s="3"/>
      <c r="OAC119" s="3"/>
      <c r="OAD119" s="3"/>
      <c r="OAE119" s="3"/>
      <c r="OAF119" s="3"/>
      <c r="OAG119" s="3"/>
      <c r="OAH119" s="3"/>
      <c r="OAI119" s="3"/>
      <c r="OAJ119" s="3"/>
      <c r="OAK119" s="3"/>
      <c r="OAL119" s="3"/>
      <c r="OAM119" s="3"/>
      <c r="OAN119" s="3"/>
      <c r="OAO119" s="3"/>
      <c r="OAP119" s="3"/>
      <c r="OAQ119" s="3"/>
      <c r="OAR119" s="3"/>
      <c r="OAS119" s="3"/>
      <c r="OAT119" s="3"/>
      <c r="OAU119" s="3"/>
      <c r="OAV119" s="3"/>
      <c r="OAW119" s="3"/>
      <c r="OAX119" s="3"/>
      <c r="OAY119" s="3"/>
      <c r="OAZ119" s="3"/>
      <c r="OBA119" s="3"/>
      <c r="OBB119" s="3"/>
      <c r="OBC119" s="3"/>
      <c r="OBD119" s="3"/>
      <c r="OBE119" s="3"/>
      <c r="OBF119" s="3"/>
      <c r="OBG119" s="3"/>
      <c r="OBH119" s="3"/>
      <c r="OBI119" s="3"/>
      <c r="OBJ119" s="3"/>
      <c r="OBK119" s="3"/>
      <c r="OBL119" s="3"/>
      <c r="OBM119" s="3"/>
      <c r="OBN119" s="3"/>
      <c r="OBO119" s="3"/>
      <c r="OBP119" s="3"/>
      <c r="OBQ119" s="3"/>
      <c r="OBR119" s="3"/>
      <c r="OBS119" s="3"/>
      <c r="OBT119" s="3"/>
      <c r="OBU119" s="3"/>
      <c r="OBV119" s="3"/>
      <c r="OBW119" s="3"/>
      <c r="OBX119" s="3"/>
      <c r="OBY119" s="3"/>
      <c r="OBZ119" s="3"/>
      <c r="OCA119" s="3"/>
      <c r="OCB119" s="3"/>
      <c r="OCC119" s="3"/>
      <c r="OCD119" s="3"/>
      <c r="OCE119" s="3"/>
      <c r="OCF119" s="3"/>
      <c r="OCG119" s="3"/>
      <c r="OCH119" s="3"/>
      <c r="OCI119" s="3"/>
      <c r="OCJ119" s="3"/>
      <c r="OCK119" s="3"/>
      <c r="OCL119" s="3"/>
      <c r="OCM119" s="3"/>
      <c r="OCN119" s="3"/>
      <c r="OCO119" s="3"/>
      <c r="OCP119" s="3"/>
      <c r="OCQ119" s="3"/>
      <c r="OCR119" s="3"/>
      <c r="OCS119" s="3"/>
      <c r="OCT119" s="3"/>
      <c r="OCU119" s="3"/>
      <c r="OCV119" s="3"/>
      <c r="OCW119" s="3"/>
      <c r="OCX119" s="3"/>
      <c r="OCY119" s="3"/>
      <c r="OCZ119" s="3"/>
      <c r="ODA119" s="3"/>
      <c r="ODB119" s="3"/>
      <c r="ODC119" s="3"/>
      <c r="ODD119" s="3"/>
      <c r="ODE119" s="3"/>
      <c r="ODF119" s="3"/>
      <c r="ODG119" s="3"/>
      <c r="ODH119" s="3"/>
      <c r="ODI119" s="3"/>
      <c r="ODJ119" s="3"/>
      <c r="ODK119" s="3"/>
      <c r="ODL119" s="3"/>
      <c r="ODM119" s="3"/>
      <c r="ODN119" s="3"/>
      <c r="ODO119" s="3"/>
      <c r="ODP119" s="3"/>
      <c r="ODQ119" s="3"/>
      <c r="ODR119" s="3"/>
      <c r="ODS119" s="3"/>
      <c r="ODT119" s="3"/>
      <c r="ODU119" s="3"/>
      <c r="ODV119" s="3"/>
      <c r="ODW119" s="3"/>
      <c r="ODX119" s="3"/>
      <c r="ODY119" s="3"/>
      <c r="ODZ119" s="3"/>
      <c r="OEA119" s="3"/>
      <c r="OEB119" s="3"/>
      <c r="OEC119" s="3"/>
      <c r="OED119" s="3"/>
      <c r="OEE119" s="3"/>
      <c r="OEF119" s="3"/>
      <c r="OEG119" s="3"/>
      <c r="OEH119" s="3"/>
      <c r="OEI119" s="3"/>
      <c r="OEJ119" s="3"/>
      <c r="OEK119" s="3"/>
      <c r="OEL119" s="3"/>
      <c r="OEM119" s="3"/>
      <c r="OEN119" s="3"/>
      <c r="OEO119" s="3"/>
      <c r="OEP119" s="3"/>
      <c r="OEQ119" s="3"/>
      <c r="OER119" s="3"/>
      <c r="OES119" s="3"/>
      <c r="OET119" s="3"/>
      <c r="OEU119" s="3"/>
      <c r="OEV119" s="3"/>
      <c r="OEW119" s="3"/>
      <c r="OEX119" s="3"/>
      <c r="OEY119" s="3"/>
      <c r="OEZ119" s="3"/>
      <c r="OFA119" s="3"/>
      <c r="OFB119" s="3"/>
      <c r="OFC119" s="3"/>
      <c r="OFD119" s="3"/>
      <c r="OFE119" s="3"/>
      <c r="OFF119" s="3"/>
      <c r="OFG119" s="3"/>
      <c r="OFH119" s="3"/>
      <c r="OFI119" s="3"/>
      <c r="OFJ119" s="3"/>
      <c r="OFK119" s="3"/>
      <c r="OFL119" s="3"/>
      <c r="OFM119" s="3"/>
      <c r="OFN119" s="3"/>
      <c r="OFO119" s="3"/>
      <c r="OFP119" s="3"/>
      <c r="OFQ119" s="3"/>
      <c r="OFR119" s="3"/>
      <c r="OFS119" s="3"/>
      <c r="OFT119" s="3"/>
      <c r="OFU119" s="3"/>
      <c r="OFV119" s="3"/>
      <c r="OFW119" s="3"/>
      <c r="OFX119" s="3"/>
      <c r="OFY119" s="3"/>
      <c r="OFZ119" s="3"/>
      <c r="OGA119" s="3"/>
      <c r="OGB119" s="3"/>
      <c r="OGC119" s="3"/>
      <c r="OGD119" s="3"/>
      <c r="OGE119" s="3"/>
      <c r="OGF119" s="3"/>
      <c r="OGG119" s="3"/>
      <c r="OGH119" s="3"/>
      <c r="OGI119" s="3"/>
      <c r="OGJ119" s="3"/>
      <c r="OGK119" s="3"/>
      <c r="OGL119" s="3"/>
      <c r="OGM119" s="3"/>
      <c r="OGN119" s="3"/>
      <c r="OGO119" s="3"/>
      <c r="OGP119" s="3"/>
      <c r="OGQ119" s="3"/>
      <c r="OGR119" s="3"/>
      <c r="OGS119" s="3"/>
      <c r="OGT119" s="3"/>
      <c r="OGU119" s="3"/>
      <c r="OGV119" s="3"/>
      <c r="OGW119" s="3"/>
      <c r="OGX119" s="3"/>
      <c r="OGY119" s="3"/>
      <c r="OGZ119" s="3"/>
      <c r="OHA119" s="3"/>
      <c r="OHB119" s="3"/>
      <c r="OHC119" s="3"/>
      <c r="OHD119" s="3"/>
      <c r="OHE119" s="3"/>
      <c r="OHF119" s="3"/>
      <c r="OHG119" s="3"/>
      <c r="OHH119" s="3"/>
      <c r="OHI119" s="3"/>
      <c r="OHJ119" s="3"/>
      <c r="OHK119" s="3"/>
      <c r="OHL119" s="3"/>
      <c r="OHM119" s="3"/>
      <c r="OHN119" s="3"/>
      <c r="OHO119" s="3"/>
      <c r="OHP119" s="3"/>
      <c r="OHQ119" s="3"/>
      <c r="OHR119" s="3"/>
      <c r="OHS119" s="3"/>
      <c r="OHT119" s="3"/>
      <c r="OHU119" s="3"/>
      <c r="OHV119" s="3"/>
      <c r="OHW119" s="3"/>
      <c r="OHX119" s="3"/>
      <c r="OHY119" s="3"/>
      <c r="OHZ119" s="3"/>
      <c r="OIA119" s="3"/>
      <c r="OIB119" s="3"/>
      <c r="OIC119" s="3"/>
      <c r="OID119" s="3"/>
      <c r="OIE119" s="3"/>
      <c r="OIF119" s="3"/>
      <c r="OIG119" s="3"/>
      <c r="OIH119" s="3"/>
      <c r="OII119" s="3"/>
      <c r="OIJ119" s="3"/>
      <c r="OIK119" s="3"/>
      <c r="OIL119" s="3"/>
      <c r="OIM119" s="3"/>
      <c r="OIN119" s="3"/>
      <c r="OIO119" s="3"/>
      <c r="OIP119" s="3"/>
      <c r="OIQ119" s="3"/>
      <c r="OIR119" s="3"/>
      <c r="OIS119" s="3"/>
      <c r="OIT119" s="3"/>
      <c r="OIU119" s="3"/>
      <c r="OIV119" s="3"/>
      <c r="OIW119" s="3"/>
      <c r="OIX119" s="3"/>
      <c r="OIY119" s="3"/>
      <c r="OIZ119" s="3"/>
      <c r="OJA119" s="3"/>
      <c r="OJB119" s="3"/>
      <c r="OJC119" s="3"/>
      <c r="OJD119" s="3"/>
      <c r="OJE119" s="3"/>
      <c r="OJF119" s="3"/>
      <c r="OJG119" s="3"/>
      <c r="OJH119" s="3"/>
      <c r="OJI119" s="3"/>
      <c r="OJJ119" s="3"/>
      <c r="OJK119" s="3"/>
      <c r="OJL119" s="3"/>
      <c r="OJM119" s="3"/>
      <c r="OJN119" s="3"/>
      <c r="OJO119" s="3"/>
      <c r="OJP119" s="3"/>
      <c r="OJQ119" s="3"/>
      <c r="OJR119" s="3"/>
      <c r="OJS119" s="3"/>
      <c r="OJT119" s="3"/>
      <c r="OJU119" s="3"/>
      <c r="OJV119" s="3"/>
      <c r="OJW119" s="3"/>
      <c r="OJX119" s="3"/>
      <c r="OJY119" s="3"/>
      <c r="OJZ119" s="3"/>
      <c r="OKA119" s="3"/>
      <c r="OKB119" s="3"/>
      <c r="OKC119" s="3"/>
      <c r="OKD119" s="3"/>
      <c r="OKE119" s="3"/>
      <c r="OKF119" s="3"/>
      <c r="OKG119" s="3"/>
      <c r="OKH119" s="3"/>
      <c r="OKI119" s="3"/>
      <c r="OKJ119" s="3"/>
      <c r="OKK119" s="3"/>
      <c r="OKL119" s="3"/>
      <c r="OKM119" s="3"/>
      <c r="OKN119" s="3"/>
      <c r="OKO119" s="3"/>
      <c r="OKP119" s="3"/>
      <c r="OKQ119" s="3"/>
      <c r="OKR119" s="3"/>
      <c r="OKS119" s="3"/>
      <c r="OKT119" s="3"/>
      <c r="OKU119" s="3"/>
      <c r="OKV119" s="3"/>
      <c r="OKW119" s="3"/>
      <c r="OKX119" s="3"/>
      <c r="OKY119" s="3"/>
      <c r="OKZ119" s="3"/>
      <c r="OLA119" s="3"/>
      <c r="OLB119" s="3"/>
      <c r="OLC119" s="3"/>
      <c r="OLD119" s="3"/>
      <c r="OLE119" s="3"/>
      <c r="OLF119" s="3"/>
      <c r="OLG119" s="3"/>
      <c r="OLH119" s="3"/>
      <c r="OLI119" s="3"/>
      <c r="OLJ119" s="3"/>
      <c r="OLK119" s="3"/>
      <c r="OLL119" s="3"/>
      <c r="OLM119" s="3"/>
      <c r="OLN119" s="3"/>
      <c r="OLO119" s="3"/>
      <c r="OLP119" s="3"/>
      <c r="OLQ119" s="3"/>
      <c r="OLR119" s="3"/>
      <c r="OLS119" s="3"/>
      <c r="OLT119" s="3"/>
      <c r="OLU119" s="3"/>
      <c r="OLV119" s="3"/>
      <c r="OLW119" s="3"/>
      <c r="OLX119" s="3"/>
      <c r="OLY119" s="3"/>
      <c r="OLZ119" s="3"/>
      <c r="OMA119" s="3"/>
      <c r="OMB119" s="3"/>
      <c r="OMC119" s="3"/>
      <c r="OMD119" s="3"/>
      <c r="OME119" s="3"/>
      <c r="OMF119" s="3"/>
      <c r="OMG119" s="3"/>
      <c r="OMH119" s="3"/>
      <c r="OMI119" s="3"/>
      <c r="OMJ119" s="3"/>
      <c r="OMK119" s="3"/>
      <c r="OML119" s="3"/>
      <c r="OMM119" s="3"/>
      <c r="OMN119" s="3"/>
      <c r="OMO119" s="3"/>
      <c r="OMP119" s="3"/>
      <c r="OMQ119" s="3"/>
      <c r="OMR119" s="3"/>
      <c r="OMS119" s="3"/>
      <c r="OMT119" s="3"/>
      <c r="OMU119" s="3"/>
      <c r="OMV119" s="3"/>
      <c r="OMW119" s="3"/>
      <c r="OMX119" s="3"/>
      <c r="OMY119" s="3"/>
      <c r="OMZ119" s="3"/>
      <c r="ONA119" s="3"/>
      <c r="ONB119" s="3"/>
      <c r="ONC119" s="3"/>
      <c r="OND119" s="3"/>
      <c r="ONE119" s="3"/>
      <c r="ONF119" s="3"/>
      <c r="ONG119" s="3"/>
      <c r="ONH119" s="3"/>
      <c r="ONI119" s="3"/>
      <c r="ONJ119" s="3"/>
      <c r="ONK119" s="3"/>
      <c r="ONL119" s="3"/>
      <c r="ONM119" s="3"/>
      <c r="ONN119" s="3"/>
      <c r="ONO119" s="3"/>
      <c r="ONP119" s="3"/>
      <c r="ONQ119" s="3"/>
      <c r="ONR119" s="3"/>
      <c r="ONS119" s="3"/>
      <c r="ONT119" s="3"/>
      <c r="ONU119" s="3"/>
      <c r="ONV119" s="3"/>
      <c r="ONW119" s="3"/>
      <c r="ONX119" s="3"/>
      <c r="ONY119" s="3"/>
      <c r="ONZ119" s="3"/>
      <c r="OOA119" s="3"/>
      <c r="OOB119" s="3"/>
      <c r="OOC119" s="3"/>
      <c r="OOD119" s="3"/>
      <c r="OOE119" s="3"/>
      <c r="OOF119" s="3"/>
      <c r="OOG119" s="3"/>
      <c r="OOH119" s="3"/>
      <c r="OOI119" s="3"/>
      <c r="OOJ119" s="3"/>
      <c r="OOK119" s="3"/>
      <c r="OOL119" s="3"/>
      <c r="OOM119" s="3"/>
      <c r="OON119" s="3"/>
      <c r="OOO119" s="3"/>
      <c r="OOP119" s="3"/>
      <c r="OOQ119" s="3"/>
      <c r="OOR119" s="3"/>
      <c r="OOS119" s="3"/>
      <c r="OOT119" s="3"/>
      <c r="OOU119" s="3"/>
      <c r="OOV119" s="3"/>
      <c r="OOW119" s="3"/>
      <c r="OOX119" s="3"/>
      <c r="OOY119" s="3"/>
      <c r="OOZ119" s="3"/>
      <c r="OPA119" s="3"/>
      <c r="OPB119" s="3"/>
      <c r="OPC119" s="3"/>
      <c r="OPD119" s="3"/>
      <c r="OPE119" s="3"/>
      <c r="OPF119" s="3"/>
      <c r="OPG119" s="3"/>
      <c r="OPH119" s="3"/>
      <c r="OPI119" s="3"/>
      <c r="OPJ119" s="3"/>
      <c r="OPK119" s="3"/>
      <c r="OPL119" s="3"/>
      <c r="OPM119" s="3"/>
      <c r="OPN119" s="3"/>
      <c r="OPO119" s="3"/>
      <c r="OPP119" s="3"/>
      <c r="OPQ119" s="3"/>
      <c r="OPR119" s="3"/>
      <c r="OPS119" s="3"/>
      <c r="OPT119" s="3"/>
      <c r="OPU119" s="3"/>
      <c r="OPV119" s="3"/>
      <c r="OPW119" s="3"/>
      <c r="OPX119" s="3"/>
      <c r="OPY119" s="3"/>
      <c r="OPZ119" s="3"/>
      <c r="OQA119" s="3"/>
      <c r="OQB119" s="3"/>
      <c r="OQC119" s="3"/>
      <c r="OQD119" s="3"/>
      <c r="OQE119" s="3"/>
      <c r="OQF119" s="3"/>
      <c r="OQG119" s="3"/>
      <c r="OQH119" s="3"/>
      <c r="OQI119" s="3"/>
      <c r="OQJ119" s="3"/>
      <c r="OQK119" s="3"/>
      <c r="OQL119" s="3"/>
      <c r="OQM119" s="3"/>
      <c r="OQN119" s="3"/>
      <c r="OQO119" s="3"/>
      <c r="OQP119" s="3"/>
      <c r="OQQ119" s="3"/>
      <c r="OQR119" s="3"/>
      <c r="OQS119" s="3"/>
      <c r="OQT119" s="3"/>
      <c r="OQU119" s="3"/>
      <c r="OQV119" s="3"/>
      <c r="OQW119" s="3"/>
      <c r="OQX119" s="3"/>
      <c r="OQY119" s="3"/>
      <c r="OQZ119" s="3"/>
      <c r="ORA119" s="3"/>
      <c r="ORB119" s="3"/>
      <c r="ORC119" s="3"/>
      <c r="ORD119" s="3"/>
      <c r="ORE119" s="3"/>
      <c r="ORF119" s="3"/>
      <c r="ORG119" s="3"/>
      <c r="ORH119" s="3"/>
      <c r="ORI119" s="3"/>
      <c r="ORJ119" s="3"/>
      <c r="ORK119" s="3"/>
      <c r="ORL119" s="3"/>
      <c r="ORM119" s="3"/>
      <c r="ORN119" s="3"/>
      <c r="ORO119" s="3"/>
      <c r="ORP119" s="3"/>
      <c r="ORQ119" s="3"/>
      <c r="ORR119" s="3"/>
      <c r="ORS119" s="3"/>
      <c r="ORT119" s="3"/>
      <c r="ORU119" s="3"/>
      <c r="ORV119" s="3"/>
      <c r="ORW119" s="3"/>
      <c r="ORX119" s="3"/>
      <c r="ORY119" s="3"/>
      <c r="ORZ119" s="3"/>
      <c r="OSA119" s="3"/>
      <c r="OSB119" s="3"/>
      <c r="OSC119" s="3"/>
      <c r="OSD119" s="3"/>
      <c r="OSE119" s="3"/>
      <c r="OSF119" s="3"/>
      <c r="OSG119" s="3"/>
      <c r="OSH119" s="3"/>
      <c r="OSI119" s="3"/>
      <c r="OSJ119" s="3"/>
      <c r="OSK119" s="3"/>
      <c r="OSL119" s="3"/>
      <c r="OSM119" s="3"/>
      <c r="OSN119" s="3"/>
      <c r="OSO119" s="3"/>
      <c r="OSP119" s="3"/>
      <c r="OSQ119" s="3"/>
      <c r="OSR119" s="3"/>
      <c r="OSS119" s="3"/>
      <c r="OST119" s="3"/>
      <c r="OSU119" s="3"/>
      <c r="OSV119" s="3"/>
      <c r="OSW119" s="3"/>
      <c r="OSX119" s="3"/>
      <c r="OSY119" s="3"/>
      <c r="OSZ119" s="3"/>
      <c r="OTA119" s="3"/>
      <c r="OTB119" s="3"/>
      <c r="OTC119" s="3"/>
      <c r="OTD119" s="3"/>
      <c r="OTE119" s="3"/>
      <c r="OTF119" s="3"/>
      <c r="OTG119" s="3"/>
      <c r="OTH119" s="3"/>
      <c r="OTI119" s="3"/>
      <c r="OTJ119" s="3"/>
      <c r="OTK119" s="3"/>
      <c r="OTL119" s="3"/>
      <c r="OTM119" s="3"/>
      <c r="OTN119" s="3"/>
      <c r="OTO119" s="3"/>
      <c r="OTP119" s="3"/>
      <c r="OTQ119" s="3"/>
      <c r="OTR119" s="3"/>
      <c r="OTS119" s="3"/>
      <c r="OTT119" s="3"/>
      <c r="OTU119" s="3"/>
      <c r="OTV119" s="3"/>
      <c r="OTW119" s="3"/>
      <c r="OTX119" s="3"/>
      <c r="OTY119" s="3"/>
      <c r="OTZ119" s="3"/>
      <c r="OUA119" s="3"/>
      <c r="OUB119" s="3"/>
      <c r="OUC119" s="3"/>
      <c r="OUD119" s="3"/>
      <c r="OUE119" s="3"/>
      <c r="OUF119" s="3"/>
      <c r="OUG119" s="3"/>
      <c r="OUH119" s="3"/>
      <c r="OUI119" s="3"/>
      <c r="OUJ119" s="3"/>
      <c r="OUK119" s="3"/>
      <c r="OUL119" s="3"/>
      <c r="OUM119" s="3"/>
      <c r="OUN119" s="3"/>
      <c r="OUO119" s="3"/>
      <c r="OUP119" s="3"/>
      <c r="OUQ119" s="3"/>
      <c r="OUR119" s="3"/>
      <c r="OUS119" s="3"/>
      <c r="OUT119" s="3"/>
      <c r="OUU119" s="3"/>
      <c r="OUV119" s="3"/>
      <c r="OUW119" s="3"/>
      <c r="OUX119" s="3"/>
      <c r="OUY119" s="3"/>
      <c r="OUZ119" s="3"/>
      <c r="OVA119" s="3"/>
      <c r="OVB119" s="3"/>
      <c r="OVC119" s="3"/>
      <c r="OVD119" s="3"/>
      <c r="OVE119" s="3"/>
      <c r="OVF119" s="3"/>
      <c r="OVG119" s="3"/>
      <c r="OVH119" s="3"/>
      <c r="OVI119" s="3"/>
      <c r="OVJ119" s="3"/>
      <c r="OVK119" s="3"/>
      <c r="OVL119" s="3"/>
      <c r="OVM119" s="3"/>
      <c r="OVN119" s="3"/>
      <c r="OVO119" s="3"/>
      <c r="OVP119" s="3"/>
      <c r="OVQ119" s="3"/>
      <c r="OVR119" s="3"/>
      <c r="OVS119" s="3"/>
      <c r="OVT119" s="3"/>
      <c r="OVU119" s="3"/>
      <c r="OVV119" s="3"/>
      <c r="OVW119" s="3"/>
      <c r="OVX119" s="3"/>
      <c r="OVY119" s="3"/>
      <c r="OVZ119" s="3"/>
      <c r="OWA119" s="3"/>
      <c r="OWB119" s="3"/>
      <c r="OWC119" s="3"/>
      <c r="OWD119" s="3"/>
      <c r="OWE119" s="3"/>
      <c r="OWF119" s="3"/>
      <c r="OWG119" s="3"/>
      <c r="OWH119" s="3"/>
      <c r="OWI119" s="3"/>
      <c r="OWJ119" s="3"/>
      <c r="OWK119" s="3"/>
      <c r="OWL119" s="3"/>
      <c r="OWM119" s="3"/>
      <c r="OWN119" s="3"/>
      <c r="OWO119" s="3"/>
      <c r="OWP119" s="3"/>
      <c r="OWQ119" s="3"/>
      <c r="OWR119" s="3"/>
      <c r="OWS119" s="3"/>
      <c r="OWT119" s="3"/>
      <c r="OWU119" s="3"/>
      <c r="OWV119" s="3"/>
      <c r="OWW119" s="3"/>
      <c r="OWX119" s="3"/>
      <c r="OWY119" s="3"/>
      <c r="OWZ119" s="3"/>
      <c r="OXA119" s="3"/>
      <c r="OXB119" s="3"/>
      <c r="OXC119" s="3"/>
      <c r="OXD119" s="3"/>
      <c r="OXE119" s="3"/>
      <c r="OXF119" s="3"/>
      <c r="OXG119" s="3"/>
      <c r="OXH119" s="3"/>
      <c r="OXI119" s="3"/>
      <c r="OXJ119" s="3"/>
      <c r="OXK119" s="3"/>
      <c r="OXL119" s="3"/>
      <c r="OXM119" s="3"/>
      <c r="OXN119" s="3"/>
      <c r="OXO119" s="3"/>
      <c r="OXP119" s="3"/>
      <c r="OXQ119" s="3"/>
      <c r="OXR119" s="3"/>
      <c r="OXS119" s="3"/>
      <c r="OXT119" s="3"/>
      <c r="OXU119" s="3"/>
      <c r="OXV119" s="3"/>
      <c r="OXW119" s="3"/>
      <c r="OXX119" s="3"/>
      <c r="OXY119" s="3"/>
      <c r="OXZ119" s="3"/>
      <c r="OYA119" s="3"/>
      <c r="OYB119" s="3"/>
      <c r="OYC119" s="3"/>
      <c r="OYD119" s="3"/>
      <c r="OYE119" s="3"/>
      <c r="OYF119" s="3"/>
      <c r="OYG119" s="3"/>
      <c r="OYH119" s="3"/>
      <c r="OYI119" s="3"/>
      <c r="OYJ119" s="3"/>
      <c r="OYK119" s="3"/>
      <c r="OYL119" s="3"/>
      <c r="OYM119" s="3"/>
      <c r="OYN119" s="3"/>
      <c r="OYO119" s="3"/>
      <c r="OYP119" s="3"/>
      <c r="OYQ119" s="3"/>
      <c r="OYR119" s="3"/>
      <c r="OYS119" s="3"/>
      <c r="OYT119" s="3"/>
      <c r="OYU119" s="3"/>
      <c r="OYV119" s="3"/>
      <c r="OYW119" s="3"/>
      <c r="OYX119" s="3"/>
      <c r="OYY119" s="3"/>
      <c r="OYZ119" s="3"/>
      <c r="OZA119" s="3"/>
      <c r="OZB119" s="3"/>
      <c r="OZC119" s="3"/>
      <c r="OZD119" s="3"/>
      <c r="OZE119" s="3"/>
      <c r="OZF119" s="3"/>
      <c r="OZG119" s="3"/>
      <c r="OZH119" s="3"/>
      <c r="OZI119" s="3"/>
      <c r="OZJ119" s="3"/>
      <c r="OZK119" s="3"/>
      <c r="OZL119" s="3"/>
      <c r="OZM119" s="3"/>
      <c r="OZN119" s="3"/>
      <c r="OZO119" s="3"/>
      <c r="OZP119" s="3"/>
      <c r="OZQ119" s="3"/>
      <c r="OZR119" s="3"/>
      <c r="OZS119" s="3"/>
      <c r="OZT119" s="3"/>
      <c r="OZU119" s="3"/>
      <c r="OZV119" s="3"/>
      <c r="OZW119" s="3"/>
      <c r="OZX119" s="3"/>
      <c r="OZY119" s="3"/>
      <c r="OZZ119" s="3"/>
      <c r="PAA119" s="3"/>
      <c r="PAB119" s="3"/>
      <c r="PAC119" s="3"/>
      <c r="PAD119" s="3"/>
      <c r="PAE119" s="3"/>
      <c r="PAF119" s="3"/>
      <c r="PAG119" s="3"/>
      <c r="PAH119" s="3"/>
      <c r="PAI119" s="3"/>
      <c r="PAJ119" s="3"/>
      <c r="PAK119" s="3"/>
      <c r="PAL119" s="3"/>
      <c r="PAM119" s="3"/>
      <c r="PAN119" s="3"/>
      <c r="PAO119" s="3"/>
      <c r="PAP119" s="3"/>
      <c r="PAQ119" s="3"/>
      <c r="PAR119" s="3"/>
      <c r="PAS119" s="3"/>
      <c r="PAT119" s="3"/>
      <c r="PAU119" s="3"/>
      <c r="PAV119" s="3"/>
      <c r="PAW119" s="3"/>
      <c r="PAX119" s="3"/>
      <c r="PAY119" s="3"/>
      <c r="PAZ119" s="3"/>
      <c r="PBA119" s="3"/>
      <c r="PBB119" s="3"/>
      <c r="PBC119" s="3"/>
      <c r="PBD119" s="3"/>
      <c r="PBE119" s="3"/>
      <c r="PBF119" s="3"/>
      <c r="PBG119" s="3"/>
      <c r="PBH119" s="3"/>
      <c r="PBI119" s="3"/>
      <c r="PBJ119" s="3"/>
      <c r="PBK119" s="3"/>
      <c r="PBL119" s="3"/>
      <c r="PBM119" s="3"/>
      <c r="PBN119" s="3"/>
      <c r="PBO119" s="3"/>
      <c r="PBP119" s="3"/>
      <c r="PBQ119" s="3"/>
      <c r="PBR119" s="3"/>
      <c r="PBS119" s="3"/>
      <c r="PBT119" s="3"/>
      <c r="PBU119" s="3"/>
      <c r="PBV119" s="3"/>
      <c r="PBW119" s="3"/>
      <c r="PBX119" s="3"/>
      <c r="PBY119" s="3"/>
      <c r="PBZ119" s="3"/>
      <c r="PCA119" s="3"/>
      <c r="PCB119" s="3"/>
      <c r="PCC119" s="3"/>
      <c r="PCD119" s="3"/>
      <c r="PCE119" s="3"/>
      <c r="PCF119" s="3"/>
      <c r="PCG119" s="3"/>
      <c r="PCH119" s="3"/>
      <c r="PCI119" s="3"/>
      <c r="PCJ119" s="3"/>
      <c r="PCK119" s="3"/>
      <c r="PCL119" s="3"/>
      <c r="PCM119" s="3"/>
      <c r="PCN119" s="3"/>
      <c r="PCO119" s="3"/>
      <c r="PCP119" s="3"/>
      <c r="PCQ119" s="3"/>
      <c r="PCR119" s="3"/>
      <c r="PCS119" s="3"/>
      <c r="PCT119" s="3"/>
      <c r="PCU119" s="3"/>
      <c r="PCV119" s="3"/>
      <c r="PCW119" s="3"/>
      <c r="PCX119" s="3"/>
      <c r="PCY119" s="3"/>
      <c r="PCZ119" s="3"/>
      <c r="PDA119" s="3"/>
      <c r="PDB119" s="3"/>
      <c r="PDC119" s="3"/>
      <c r="PDD119" s="3"/>
      <c r="PDE119" s="3"/>
      <c r="PDF119" s="3"/>
      <c r="PDG119" s="3"/>
      <c r="PDH119" s="3"/>
      <c r="PDI119" s="3"/>
      <c r="PDJ119" s="3"/>
      <c r="PDK119" s="3"/>
      <c r="PDL119" s="3"/>
      <c r="PDM119" s="3"/>
      <c r="PDN119" s="3"/>
      <c r="PDO119" s="3"/>
      <c r="PDP119" s="3"/>
      <c r="PDQ119" s="3"/>
      <c r="PDR119" s="3"/>
      <c r="PDS119" s="3"/>
      <c r="PDT119" s="3"/>
      <c r="PDU119" s="3"/>
      <c r="PDV119" s="3"/>
      <c r="PDW119" s="3"/>
      <c r="PDX119" s="3"/>
      <c r="PDY119" s="3"/>
      <c r="PDZ119" s="3"/>
      <c r="PEA119" s="3"/>
      <c r="PEB119" s="3"/>
      <c r="PEC119" s="3"/>
      <c r="PED119" s="3"/>
      <c r="PEE119" s="3"/>
      <c r="PEF119" s="3"/>
      <c r="PEG119" s="3"/>
      <c r="PEH119" s="3"/>
      <c r="PEI119" s="3"/>
      <c r="PEJ119" s="3"/>
      <c r="PEK119" s="3"/>
      <c r="PEL119" s="3"/>
      <c r="PEM119" s="3"/>
      <c r="PEN119" s="3"/>
      <c r="PEO119" s="3"/>
      <c r="PEP119" s="3"/>
      <c r="PEQ119" s="3"/>
      <c r="PER119" s="3"/>
      <c r="PES119" s="3"/>
      <c r="PET119" s="3"/>
      <c r="PEU119" s="3"/>
      <c r="PEV119" s="3"/>
      <c r="PEW119" s="3"/>
      <c r="PEX119" s="3"/>
      <c r="PEY119" s="3"/>
      <c r="PEZ119" s="3"/>
      <c r="PFA119" s="3"/>
      <c r="PFB119" s="3"/>
      <c r="PFC119" s="3"/>
      <c r="PFD119" s="3"/>
      <c r="PFE119" s="3"/>
      <c r="PFF119" s="3"/>
      <c r="PFG119" s="3"/>
      <c r="PFH119" s="3"/>
      <c r="PFI119" s="3"/>
      <c r="PFJ119" s="3"/>
      <c r="PFK119" s="3"/>
      <c r="PFL119" s="3"/>
      <c r="PFM119" s="3"/>
      <c r="PFN119" s="3"/>
      <c r="PFO119" s="3"/>
      <c r="PFP119" s="3"/>
      <c r="PFQ119" s="3"/>
      <c r="PFR119" s="3"/>
      <c r="PFS119" s="3"/>
      <c r="PFT119" s="3"/>
      <c r="PFU119" s="3"/>
      <c r="PFV119" s="3"/>
      <c r="PFW119" s="3"/>
      <c r="PFX119" s="3"/>
      <c r="PFY119" s="3"/>
      <c r="PFZ119" s="3"/>
      <c r="PGA119" s="3"/>
      <c r="PGB119" s="3"/>
      <c r="PGC119" s="3"/>
      <c r="PGD119" s="3"/>
      <c r="PGE119" s="3"/>
      <c r="PGF119" s="3"/>
      <c r="PGG119" s="3"/>
      <c r="PGH119" s="3"/>
      <c r="PGI119" s="3"/>
      <c r="PGJ119" s="3"/>
      <c r="PGK119" s="3"/>
      <c r="PGL119" s="3"/>
      <c r="PGM119" s="3"/>
      <c r="PGN119" s="3"/>
      <c r="PGO119" s="3"/>
      <c r="PGP119" s="3"/>
      <c r="PGQ119" s="3"/>
      <c r="PGR119" s="3"/>
      <c r="PGS119" s="3"/>
      <c r="PGT119" s="3"/>
      <c r="PGU119" s="3"/>
      <c r="PGV119" s="3"/>
      <c r="PGW119" s="3"/>
      <c r="PGX119" s="3"/>
      <c r="PGY119" s="3"/>
      <c r="PGZ119" s="3"/>
      <c r="PHA119" s="3"/>
      <c r="PHB119" s="3"/>
      <c r="PHC119" s="3"/>
      <c r="PHD119" s="3"/>
      <c r="PHE119" s="3"/>
      <c r="PHF119" s="3"/>
      <c r="PHG119" s="3"/>
      <c r="PHH119" s="3"/>
      <c r="PHI119" s="3"/>
      <c r="PHJ119" s="3"/>
      <c r="PHK119" s="3"/>
      <c r="PHL119" s="3"/>
      <c r="PHM119" s="3"/>
      <c r="PHN119" s="3"/>
      <c r="PHO119" s="3"/>
      <c r="PHP119" s="3"/>
      <c r="PHQ119" s="3"/>
      <c r="PHR119" s="3"/>
      <c r="PHS119" s="3"/>
      <c r="PHT119" s="3"/>
      <c r="PHU119" s="3"/>
      <c r="PHV119" s="3"/>
      <c r="PHW119" s="3"/>
      <c r="PHX119" s="3"/>
      <c r="PHY119" s="3"/>
      <c r="PHZ119" s="3"/>
      <c r="PIA119" s="3"/>
      <c r="PIB119" s="3"/>
      <c r="PIC119" s="3"/>
      <c r="PID119" s="3"/>
      <c r="PIE119" s="3"/>
      <c r="PIF119" s="3"/>
      <c r="PIG119" s="3"/>
      <c r="PIH119" s="3"/>
      <c r="PII119" s="3"/>
      <c r="PIJ119" s="3"/>
      <c r="PIK119" s="3"/>
      <c r="PIL119" s="3"/>
      <c r="PIM119" s="3"/>
      <c r="PIN119" s="3"/>
      <c r="PIO119" s="3"/>
      <c r="PIP119" s="3"/>
      <c r="PIQ119" s="3"/>
      <c r="PIR119" s="3"/>
      <c r="PIS119" s="3"/>
      <c r="PIT119" s="3"/>
      <c r="PIU119" s="3"/>
      <c r="PIV119" s="3"/>
      <c r="PIW119" s="3"/>
      <c r="PIX119" s="3"/>
      <c r="PIY119" s="3"/>
      <c r="PIZ119" s="3"/>
      <c r="PJA119" s="3"/>
      <c r="PJB119" s="3"/>
      <c r="PJC119" s="3"/>
      <c r="PJD119" s="3"/>
      <c r="PJE119" s="3"/>
      <c r="PJF119" s="3"/>
      <c r="PJG119" s="3"/>
      <c r="PJH119" s="3"/>
      <c r="PJI119" s="3"/>
      <c r="PJJ119" s="3"/>
      <c r="PJK119" s="3"/>
      <c r="PJL119" s="3"/>
      <c r="PJM119" s="3"/>
      <c r="PJN119" s="3"/>
      <c r="PJO119" s="3"/>
      <c r="PJP119" s="3"/>
      <c r="PJQ119" s="3"/>
      <c r="PJR119" s="3"/>
      <c r="PJS119" s="3"/>
      <c r="PJT119" s="3"/>
      <c r="PJU119" s="3"/>
      <c r="PJV119" s="3"/>
      <c r="PJW119" s="3"/>
      <c r="PJX119" s="3"/>
      <c r="PJY119" s="3"/>
      <c r="PJZ119" s="3"/>
      <c r="PKA119" s="3"/>
      <c r="PKB119" s="3"/>
      <c r="PKC119" s="3"/>
      <c r="PKD119" s="3"/>
      <c r="PKE119" s="3"/>
      <c r="PKF119" s="3"/>
      <c r="PKG119" s="3"/>
      <c r="PKH119" s="3"/>
      <c r="PKI119" s="3"/>
      <c r="PKJ119" s="3"/>
      <c r="PKK119" s="3"/>
      <c r="PKL119" s="3"/>
      <c r="PKM119" s="3"/>
      <c r="PKN119" s="3"/>
      <c r="PKO119" s="3"/>
      <c r="PKP119" s="3"/>
      <c r="PKQ119" s="3"/>
      <c r="PKR119" s="3"/>
      <c r="PKS119" s="3"/>
      <c r="PKT119" s="3"/>
      <c r="PKU119" s="3"/>
      <c r="PKV119" s="3"/>
      <c r="PKW119" s="3"/>
      <c r="PKX119" s="3"/>
      <c r="PKY119" s="3"/>
      <c r="PKZ119" s="3"/>
      <c r="PLA119" s="3"/>
      <c r="PLB119" s="3"/>
      <c r="PLC119" s="3"/>
      <c r="PLD119" s="3"/>
      <c r="PLE119" s="3"/>
      <c r="PLF119" s="3"/>
      <c r="PLG119" s="3"/>
      <c r="PLH119" s="3"/>
      <c r="PLI119" s="3"/>
      <c r="PLJ119" s="3"/>
      <c r="PLK119" s="3"/>
      <c r="PLL119" s="3"/>
      <c r="PLM119" s="3"/>
      <c r="PLN119" s="3"/>
      <c r="PLO119" s="3"/>
      <c r="PLP119" s="3"/>
      <c r="PLQ119" s="3"/>
      <c r="PLR119" s="3"/>
      <c r="PLS119" s="3"/>
      <c r="PLT119" s="3"/>
      <c r="PLU119" s="3"/>
      <c r="PLV119" s="3"/>
      <c r="PLW119" s="3"/>
      <c r="PLX119" s="3"/>
      <c r="PLY119" s="3"/>
      <c r="PLZ119" s="3"/>
      <c r="PMA119" s="3"/>
      <c r="PMB119" s="3"/>
      <c r="PMC119" s="3"/>
      <c r="PMD119" s="3"/>
      <c r="PME119" s="3"/>
      <c r="PMF119" s="3"/>
      <c r="PMG119" s="3"/>
      <c r="PMH119" s="3"/>
      <c r="PMI119" s="3"/>
      <c r="PMJ119" s="3"/>
      <c r="PMK119" s="3"/>
      <c r="PML119" s="3"/>
      <c r="PMM119" s="3"/>
      <c r="PMN119" s="3"/>
      <c r="PMO119" s="3"/>
      <c r="PMP119" s="3"/>
      <c r="PMQ119" s="3"/>
      <c r="PMR119" s="3"/>
      <c r="PMS119" s="3"/>
      <c r="PMT119" s="3"/>
      <c r="PMU119" s="3"/>
      <c r="PMV119" s="3"/>
      <c r="PMW119" s="3"/>
      <c r="PMX119" s="3"/>
      <c r="PMY119" s="3"/>
      <c r="PMZ119" s="3"/>
      <c r="PNA119" s="3"/>
      <c r="PNB119" s="3"/>
      <c r="PNC119" s="3"/>
      <c r="PND119" s="3"/>
      <c r="PNE119" s="3"/>
      <c r="PNF119" s="3"/>
      <c r="PNG119" s="3"/>
      <c r="PNH119" s="3"/>
      <c r="PNI119" s="3"/>
      <c r="PNJ119" s="3"/>
      <c r="PNK119" s="3"/>
      <c r="PNL119" s="3"/>
      <c r="PNM119" s="3"/>
      <c r="PNN119" s="3"/>
      <c r="PNO119" s="3"/>
      <c r="PNP119" s="3"/>
      <c r="PNQ119" s="3"/>
      <c r="PNR119" s="3"/>
      <c r="PNS119" s="3"/>
      <c r="PNT119" s="3"/>
      <c r="PNU119" s="3"/>
      <c r="PNV119" s="3"/>
      <c r="PNW119" s="3"/>
      <c r="PNX119" s="3"/>
      <c r="PNY119" s="3"/>
      <c r="PNZ119" s="3"/>
      <c r="POA119" s="3"/>
      <c r="POB119" s="3"/>
      <c r="POC119" s="3"/>
      <c r="POD119" s="3"/>
      <c r="POE119" s="3"/>
      <c r="POF119" s="3"/>
      <c r="POG119" s="3"/>
      <c r="POH119" s="3"/>
      <c r="POI119" s="3"/>
      <c r="POJ119" s="3"/>
      <c r="POK119" s="3"/>
      <c r="POL119" s="3"/>
      <c r="POM119" s="3"/>
      <c r="PON119" s="3"/>
      <c r="POO119" s="3"/>
      <c r="POP119" s="3"/>
      <c r="POQ119" s="3"/>
      <c r="POR119" s="3"/>
      <c r="POS119" s="3"/>
      <c r="POT119" s="3"/>
      <c r="POU119" s="3"/>
      <c r="POV119" s="3"/>
      <c r="POW119" s="3"/>
      <c r="POX119" s="3"/>
      <c r="POY119" s="3"/>
      <c r="POZ119" s="3"/>
      <c r="PPA119" s="3"/>
      <c r="PPB119" s="3"/>
      <c r="PPC119" s="3"/>
      <c r="PPD119" s="3"/>
      <c r="PPE119" s="3"/>
      <c r="PPF119" s="3"/>
      <c r="PPG119" s="3"/>
      <c r="PPH119" s="3"/>
      <c r="PPI119" s="3"/>
      <c r="PPJ119" s="3"/>
      <c r="PPK119" s="3"/>
      <c r="PPL119" s="3"/>
      <c r="PPM119" s="3"/>
      <c r="PPN119" s="3"/>
      <c r="PPO119" s="3"/>
      <c r="PPP119" s="3"/>
      <c r="PPQ119" s="3"/>
      <c r="PPR119" s="3"/>
      <c r="PPS119" s="3"/>
      <c r="PPT119" s="3"/>
      <c r="PPU119" s="3"/>
      <c r="PPV119" s="3"/>
      <c r="PPW119" s="3"/>
      <c r="PPX119" s="3"/>
      <c r="PPY119" s="3"/>
      <c r="PPZ119" s="3"/>
      <c r="PQA119" s="3"/>
      <c r="PQB119" s="3"/>
      <c r="PQC119" s="3"/>
      <c r="PQD119" s="3"/>
      <c r="PQE119" s="3"/>
      <c r="PQF119" s="3"/>
      <c r="PQG119" s="3"/>
      <c r="PQH119" s="3"/>
      <c r="PQI119" s="3"/>
      <c r="PQJ119" s="3"/>
      <c r="PQK119" s="3"/>
      <c r="PQL119" s="3"/>
      <c r="PQM119" s="3"/>
      <c r="PQN119" s="3"/>
      <c r="PQO119" s="3"/>
      <c r="PQP119" s="3"/>
      <c r="PQQ119" s="3"/>
      <c r="PQR119" s="3"/>
      <c r="PQS119" s="3"/>
      <c r="PQT119" s="3"/>
      <c r="PQU119" s="3"/>
      <c r="PQV119" s="3"/>
      <c r="PQW119" s="3"/>
      <c r="PQX119" s="3"/>
      <c r="PQY119" s="3"/>
      <c r="PQZ119" s="3"/>
      <c r="PRA119" s="3"/>
      <c r="PRB119" s="3"/>
      <c r="PRC119" s="3"/>
      <c r="PRD119" s="3"/>
      <c r="PRE119" s="3"/>
      <c r="PRF119" s="3"/>
      <c r="PRG119" s="3"/>
      <c r="PRH119" s="3"/>
      <c r="PRI119" s="3"/>
      <c r="PRJ119" s="3"/>
      <c r="PRK119" s="3"/>
      <c r="PRL119" s="3"/>
      <c r="PRM119" s="3"/>
      <c r="PRN119" s="3"/>
      <c r="PRO119" s="3"/>
      <c r="PRP119" s="3"/>
      <c r="PRQ119" s="3"/>
      <c r="PRR119" s="3"/>
      <c r="PRS119" s="3"/>
      <c r="PRT119" s="3"/>
      <c r="PRU119" s="3"/>
      <c r="PRV119" s="3"/>
      <c r="PRW119" s="3"/>
      <c r="PRX119" s="3"/>
      <c r="PRY119" s="3"/>
      <c r="PRZ119" s="3"/>
      <c r="PSA119" s="3"/>
      <c r="PSB119" s="3"/>
      <c r="PSC119" s="3"/>
      <c r="PSD119" s="3"/>
      <c r="PSE119" s="3"/>
      <c r="PSF119" s="3"/>
      <c r="PSG119" s="3"/>
      <c r="PSH119" s="3"/>
      <c r="PSI119" s="3"/>
      <c r="PSJ119" s="3"/>
      <c r="PSK119" s="3"/>
      <c r="PSL119" s="3"/>
      <c r="PSM119" s="3"/>
      <c r="PSN119" s="3"/>
      <c r="PSO119" s="3"/>
      <c r="PSP119" s="3"/>
      <c r="PSQ119" s="3"/>
      <c r="PSR119" s="3"/>
      <c r="PSS119" s="3"/>
      <c r="PST119" s="3"/>
      <c r="PSU119" s="3"/>
      <c r="PSV119" s="3"/>
      <c r="PSW119" s="3"/>
      <c r="PSX119" s="3"/>
      <c r="PSY119" s="3"/>
      <c r="PSZ119" s="3"/>
      <c r="PTA119" s="3"/>
      <c r="PTB119" s="3"/>
      <c r="PTC119" s="3"/>
      <c r="PTD119" s="3"/>
      <c r="PTE119" s="3"/>
      <c r="PTF119" s="3"/>
      <c r="PTG119" s="3"/>
      <c r="PTH119" s="3"/>
      <c r="PTI119" s="3"/>
      <c r="PTJ119" s="3"/>
      <c r="PTK119" s="3"/>
      <c r="PTL119" s="3"/>
      <c r="PTM119" s="3"/>
      <c r="PTN119" s="3"/>
      <c r="PTO119" s="3"/>
      <c r="PTP119" s="3"/>
      <c r="PTQ119" s="3"/>
      <c r="PTR119" s="3"/>
      <c r="PTS119" s="3"/>
      <c r="PTT119" s="3"/>
      <c r="PTU119" s="3"/>
      <c r="PTV119" s="3"/>
      <c r="PTW119" s="3"/>
      <c r="PTX119" s="3"/>
      <c r="PTY119" s="3"/>
      <c r="PTZ119" s="3"/>
      <c r="PUA119" s="3"/>
      <c r="PUB119" s="3"/>
      <c r="PUC119" s="3"/>
      <c r="PUD119" s="3"/>
      <c r="PUE119" s="3"/>
      <c r="PUF119" s="3"/>
      <c r="PUG119" s="3"/>
      <c r="PUH119" s="3"/>
      <c r="PUI119" s="3"/>
      <c r="PUJ119" s="3"/>
      <c r="PUK119" s="3"/>
      <c r="PUL119" s="3"/>
      <c r="PUM119" s="3"/>
      <c r="PUN119" s="3"/>
      <c r="PUO119" s="3"/>
      <c r="PUP119" s="3"/>
      <c r="PUQ119" s="3"/>
      <c r="PUR119" s="3"/>
      <c r="PUS119" s="3"/>
      <c r="PUT119" s="3"/>
      <c r="PUU119" s="3"/>
      <c r="PUV119" s="3"/>
      <c r="PUW119" s="3"/>
      <c r="PUX119" s="3"/>
      <c r="PUY119" s="3"/>
      <c r="PUZ119" s="3"/>
      <c r="PVA119" s="3"/>
      <c r="PVB119" s="3"/>
      <c r="PVC119" s="3"/>
      <c r="PVD119" s="3"/>
      <c r="PVE119" s="3"/>
      <c r="PVF119" s="3"/>
      <c r="PVG119" s="3"/>
      <c r="PVH119" s="3"/>
      <c r="PVI119" s="3"/>
      <c r="PVJ119" s="3"/>
      <c r="PVK119" s="3"/>
      <c r="PVL119" s="3"/>
      <c r="PVM119" s="3"/>
      <c r="PVN119" s="3"/>
      <c r="PVO119" s="3"/>
      <c r="PVP119" s="3"/>
      <c r="PVQ119" s="3"/>
      <c r="PVR119" s="3"/>
      <c r="PVS119" s="3"/>
      <c r="PVT119" s="3"/>
      <c r="PVU119" s="3"/>
      <c r="PVV119" s="3"/>
      <c r="PVW119" s="3"/>
      <c r="PVX119" s="3"/>
      <c r="PVY119" s="3"/>
      <c r="PVZ119" s="3"/>
      <c r="PWA119" s="3"/>
      <c r="PWB119" s="3"/>
      <c r="PWC119" s="3"/>
      <c r="PWD119" s="3"/>
      <c r="PWE119" s="3"/>
      <c r="PWF119" s="3"/>
      <c r="PWG119" s="3"/>
      <c r="PWH119" s="3"/>
      <c r="PWI119" s="3"/>
      <c r="PWJ119" s="3"/>
      <c r="PWK119" s="3"/>
      <c r="PWL119" s="3"/>
      <c r="PWM119" s="3"/>
      <c r="PWN119" s="3"/>
      <c r="PWO119" s="3"/>
      <c r="PWP119" s="3"/>
      <c r="PWQ119" s="3"/>
      <c r="PWR119" s="3"/>
      <c r="PWS119" s="3"/>
      <c r="PWT119" s="3"/>
      <c r="PWU119" s="3"/>
      <c r="PWV119" s="3"/>
      <c r="PWW119" s="3"/>
      <c r="PWX119" s="3"/>
      <c r="PWY119" s="3"/>
      <c r="PWZ119" s="3"/>
      <c r="PXA119" s="3"/>
      <c r="PXB119" s="3"/>
      <c r="PXC119" s="3"/>
      <c r="PXD119" s="3"/>
      <c r="PXE119" s="3"/>
      <c r="PXF119" s="3"/>
      <c r="PXG119" s="3"/>
      <c r="PXH119" s="3"/>
      <c r="PXI119" s="3"/>
      <c r="PXJ119" s="3"/>
      <c r="PXK119" s="3"/>
      <c r="PXL119" s="3"/>
      <c r="PXM119" s="3"/>
      <c r="PXN119" s="3"/>
      <c r="PXO119" s="3"/>
      <c r="PXP119" s="3"/>
      <c r="PXQ119" s="3"/>
      <c r="PXR119" s="3"/>
      <c r="PXS119" s="3"/>
      <c r="PXT119" s="3"/>
      <c r="PXU119" s="3"/>
      <c r="PXV119" s="3"/>
      <c r="PXW119" s="3"/>
      <c r="PXX119" s="3"/>
      <c r="PXY119" s="3"/>
      <c r="PXZ119" s="3"/>
      <c r="PYA119" s="3"/>
      <c r="PYB119" s="3"/>
      <c r="PYC119" s="3"/>
      <c r="PYD119" s="3"/>
      <c r="PYE119" s="3"/>
      <c r="PYF119" s="3"/>
      <c r="PYG119" s="3"/>
      <c r="PYH119" s="3"/>
      <c r="PYI119" s="3"/>
      <c r="PYJ119" s="3"/>
      <c r="PYK119" s="3"/>
      <c r="PYL119" s="3"/>
      <c r="PYM119" s="3"/>
      <c r="PYN119" s="3"/>
      <c r="PYO119" s="3"/>
      <c r="PYP119" s="3"/>
      <c r="PYQ119" s="3"/>
      <c r="PYR119" s="3"/>
      <c r="PYS119" s="3"/>
      <c r="PYT119" s="3"/>
      <c r="PYU119" s="3"/>
      <c r="PYV119" s="3"/>
      <c r="PYW119" s="3"/>
      <c r="PYX119" s="3"/>
      <c r="PYY119" s="3"/>
      <c r="PYZ119" s="3"/>
      <c r="PZA119" s="3"/>
      <c r="PZB119" s="3"/>
      <c r="PZC119" s="3"/>
      <c r="PZD119" s="3"/>
      <c r="PZE119" s="3"/>
      <c r="PZF119" s="3"/>
      <c r="PZG119" s="3"/>
      <c r="PZH119" s="3"/>
      <c r="PZI119" s="3"/>
      <c r="PZJ119" s="3"/>
      <c r="PZK119" s="3"/>
      <c r="PZL119" s="3"/>
      <c r="PZM119" s="3"/>
      <c r="PZN119" s="3"/>
      <c r="PZO119" s="3"/>
      <c r="PZP119" s="3"/>
      <c r="PZQ119" s="3"/>
      <c r="PZR119" s="3"/>
      <c r="PZS119" s="3"/>
      <c r="PZT119" s="3"/>
      <c r="PZU119" s="3"/>
      <c r="PZV119" s="3"/>
      <c r="PZW119" s="3"/>
      <c r="PZX119" s="3"/>
      <c r="PZY119" s="3"/>
      <c r="PZZ119" s="3"/>
      <c r="QAA119" s="3"/>
      <c r="QAB119" s="3"/>
      <c r="QAC119" s="3"/>
      <c r="QAD119" s="3"/>
      <c r="QAE119" s="3"/>
      <c r="QAF119" s="3"/>
      <c r="QAG119" s="3"/>
      <c r="QAH119" s="3"/>
      <c r="QAI119" s="3"/>
      <c r="QAJ119" s="3"/>
      <c r="QAK119" s="3"/>
      <c r="QAL119" s="3"/>
      <c r="QAM119" s="3"/>
      <c r="QAN119" s="3"/>
      <c r="QAO119" s="3"/>
      <c r="QAP119" s="3"/>
      <c r="QAQ119" s="3"/>
      <c r="QAR119" s="3"/>
      <c r="QAS119" s="3"/>
      <c r="QAT119" s="3"/>
      <c r="QAU119" s="3"/>
      <c r="QAV119" s="3"/>
      <c r="QAW119" s="3"/>
      <c r="QAX119" s="3"/>
      <c r="QAY119" s="3"/>
      <c r="QAZ119" s="3"/>
      <c r="QBA119" s="3"/>
      <c r="QBB119" s="3"/>
      <c r="QBC119" s="3"/>
      <c r="QBD119" s="3"/>
      <c r="QBE119" s="3"/>
      <c r="QBF119" s="3"/>
      <c r="QBG119" s="3"/>
      <c r="QBH119" s="3"/>
      <c r="QBI119" s="3"/>
      <c r="QBJ119" s="3"/>
      <c r="QBK119" s="3"/>
      <c r="QBL119" s="3"/>
      <c r="QBM119" s="3"/>
      <c r="QBN119" s="3"/>
      <c r="QBO119" s="3"/>
      <c r="QBP119" s="3"/>
      <c r="QBQ119" s="3"/>
      <c r="QBR119" s="3"/>
      <c r="QBS119" s="3"/>
      <c r="QBT119" s="3"/>
      <c r="QBU119" s="3"/>
      <c r="QBV119" s="3"/>
      <c r="QBW119" s="3"/>
      <c r="QBX119" s="3"/>
      <c r="QBY119" s="3"/>
      <c r="QBZ119" s="3"/>
      <c r="QCA119" s="3"/>
      <c r="QCB119" s="3"/>
      <c r="QCC119" s="3"/>
      <c r="QCD119" s="3"/>
      <c r="QCE119" s="3"/>
      <c r="QCF119" s="3"/>
      <c r="QCG119" s="3"/>
      <c r="QCH119" s="3"/>
      <c r="QCI119" s="3"/>
      <c r="QCJ119" s="3"/>
      <c r="QCK119" s="3"/>
      <c r="QCL119" s="3"/>
      <c r="QCM119" s="3"/>
      <c r="QCN119" s="3"/>
      <c r="QCO119" s="3"/>
      <c r="QCP119" s="3"/>
      <c r="QCQ119" s="3"/>
      <c r="QCR119" s="3"/>
      <c r="QCS119" s="3"/>
      <c r="QCT119" s="3"/>
      <c r="QCU119" s="3"/>
      <c r="QCV119" s="3"/>
      <c r="QCW119" s="3"/>
      <c r="QCX119" s="3"/>
      <c r="QCY119" s="3"/>
      <c r="QCZ119" s="3"/>
      <c r="QDA119" s="3"/>
      <c r="QDB119" s="3"/>
      <c r="QDC119" s="3"/>
      <c r="QDD119" s="3"/>
      <c r="QDE119" s="3"/>
      <c r="QDF119" s="3"/>
      <c r="QDG119" s="3"/>
      <c r="QDH119" s="3"/>
      <c r="QDI119" s="3"/>
      <c r="QDJ119" s="3"/>
      <c r="QDK119" s="3"/>
      <c r="QDL119" s="3"/>
      <c r="QDM119" s="3"/>
      <c r="QDN119" s="3"/>
      <c r="QDO119" s="3"/>
      <c r="QDP119" s="3"/>
      <c r="QDQ119" s="3"/>
      <c r="QDR119" s="3"/>
      <c r="QDS119" s="3"/>
      <c r="QDT119" s="3"/>
      <c r="QDU119" s="3"/>
      <c r="QDV119" s="3"/>
      <c r="QDW119" s="3"/>
      <c r="QDX119" s="3"/>
      <c r="QDY119" s="3"/>
      <c r="QDZ119" s="3"/>
      <c r="QEA119" s="3"/>
      <c r="QEB119" s="3"/>
      <c r="QEC119" s="3"/>
      <c r="QED119" s="3"/>
      <c r="QEE119" s="3"/>
      <c r="QEF119" s="3"/>
      <c r="QEG119" s="3"/>
      <c r="QEH119" s="3"/>
      <c r="QEI119" s="3"/>
      <c r="QEJ119" s="3"/>
      <c r="QEK119" s="3"/>
      <c r="QEL119" s="3"/>
      <c r="QEM119" s="3"/>
      <c r="QEN119" s="3"/>
      <c r="QEO119" s="3"/>
      <c r="QEP119" s="3"/>
      <c r="QEQ119" s="3"/>
      <c r="QER119" s="3"/>
      <c r="QES119" s="3"/>
      <c r="QET119" s="3"/>
      <c r="QEU119" s="3"/>
      <c r="QEV119" s="3"/>
      <c r="QEW119" s="3"/>
      <c r="QEX119" s="3"/>
      <c r="QEY119" s="3"/>
      <c r="QEZ119" s="3"/>
      <c r="QFA119" s="3"/>
      <c r="QFB119" s="3"/>
      <c r="QFC119" s="3"/>
      <c r="QFD119" s="3"/>
      <c r="QFE119" s="3"/>
      <c r="QFF119" s="3"/>
      <c r="QFG119" s="3"/>
      <c r="QFH119" s="3"/>
      <c r="QFI119" s="3"/>
      <c r="QFJ119" s="3"/>
      <c r="QFK119" s="3"/>
      <c r="QFL119" s="3"/>
      <c r="QFM119" s="3"/>
      <c r="QFN119" s="3"/>
      <c r="QFO119" s="3"/>
      <c r="QFP119" s="3"/>
      <c r="QFQ119" s="3"/>
      <c r="QFR119" s="3"/>
      <c r="QFS119" s="3"/>
      <c r="QFT119" s="3"/>
      <c r="QFU119" s="3"/>
      <c r="QFV119" s="3"/>
      <c r="QFW119" s="3"/>
      <c r="QFX119" s="3"/>
      <c r="QFY119" s="3"/>
      <c r="QFZ119" s="3"/>
      <c r="QGA119" s="3"/>
      <c r="QGB119" s="3"/>
      <c r="QGC119" s="3"/>
      <c r="QGD119" s="3"/>
      <c r="QGE119" s="3"/>
      <c r="QGF119" s="3"/>
      <c r="QGG119" s="3"/>
      <c r="QGH119" s="3"/>
      <c r="QGI119" s="3"/>
      <c r="QGJ119" s="3"/>
      <c r="QGK119" s="3"/>
      <c r="QGL119" s="3"/>
      <c r="QGM119" s="3"/>
      <c r="QGN119" s="3"/>
      <c r="QGO119" s="3"/>
      <c r="QGP119" s="3"/>
      <c r="QGQ119" s="3"/>
      <c r="QGR119" s="3"/>
      <c r="QGS119" s="3"/>
      <c r="QGT119" s="3"/>
      <c r="QGU119" s="3"/>
      <c r="QGV119" s="3"/>
      <c r="QGW119" s="3"/>
      <c r="QGX119" s="3"/>
      <c r="QGY119" s="3"/>
      <c r="QGZ119" s="3"/>
      <c r="QHA119" s="3"/>
      <c r="QHB119" s="3"/>
      <c r="QHC119" s="3"/>
      <c r="QHD119" s="3"/>
      <c r="QHE119" s="3"/>
      <c r="QHF119" s="3"/>
      <c r="QHG119" s="3"/>
      <c r="QHH119" s="3"/>
      <c r="QHI119" s="3"/>
      <c r="QHJ119" s="3"/>
      <c r="QHK119" s="3"/>
      <c r="QHL119" s="3"/>
      <c r="QHM119" s="3"/>
      <c r="QHN119" s="3"/>
      <c r="QHO119" s="3"/>
      <c r="QHP119" s="3"/>
      <c r="QHQ119" s="3"/>
      <c r="QHR119" s="3"/>
      <c r="QHS119" s="3"/>
      <c r="QHT119" s="3"/>
      <c r="QHU119" s="3"/>
      <c r="QHV119" s="3"/>
      <c r="QHW119" s="3"/>
      <c r="QHX119" s="3"/>
      <c r="QHY119" s="3"/>
      <c r="QHZ119" s="3"/>
      <c r="QIA119" s="3"/>
      <c r="QIB119" s="3"/>
      <c r="QIC119" s="3"/>
      <c r="QID119" s="3"/>
      <c r="QIE119" s="3"/>
      <c r="QIF119" s="3"/>
      <c r="QIG119" s="3"/>
      <c r="QIH119" s="3"/>
      <c r="QII119" s="3"/>
      <c r="QIJ119" s="3"/>
      <c r="QIK119" s="3"/>
      <c r="QIL119" s="3"/>
      <c r="QIM119" s="3"/>
      <c r="QIN119" s="3"/>
      <c r="QIO119" s="3"/>
      <c r="QIP119" s="3"/>
      <c r="QIQ119" s="3"/>
      <c r="QIR119" s="3"/>
      <c r="QIS119" s="3"/>
      <c r="QIT119" s="3"/>
      <c r="QIU119" s="3"/>
      <c r="QIV119" s="3"/>
      <c r="QIW119" s="3"/>
      <c r="QIX119" s="3"/>
      <c r="QIY119" s="3"/>
      <c r="QIZ119" s="3"/>
      <c r="QJA119" s="3"/>
      <c r="QJB119" s="3"/>
      <c r="QJC119" s="3"/>
      <c r="QJD119" s="3"/>
      <c r="QJE119" s="3"/>
      <c r="QJF119" s="3"/>
      <c r="QJG119" s="3"/>
      <c r="QJH119" s="3"/>
      <c r="QJI119" s="3"/>
      <c r="QJJ119" s="3"/>
      <c r="QJK119" s="3"/>
      <c r="QJL119" s="3"/>
      <c r="QJM119" s="3"/>
      <c r="QJN119" s="3"/>
      <c r="QJO119" s="3"/>
      <c r="QJP119" s="3"/>
      <c r="QJQ119" s="3"/>
      <c r="QJR119" s="3"/>
      <c r="QJS119" s="3"/>
      <c r="QJT119" s="3"/>
      <c r="QJU119" s="3"/>
      <c r="QJV119" s="3"/>
      <c r="QJW119" s="3"/>
      <c r="QJX119" s="3"/>
      <c r="QJY119" s="3"/>
      <c r="QJZ119" s="3"/>
      <c r="QKA119" s="3"/>
      <c r="QKB119" s="3"/>
      <c r="QKC119" s="3"/>
      <c r="QKD119" s="3"/>
      <c r="QKE119" s="3"/>
      <c r="QKF119" s="3"/>
      <c r="QKG119" s="3"/>
      <c r="QKH119" s="3"/>
      <c r="QKI119" s="3"/>
      <c r="QKJ119" s="3"/>
      <c r="QKK119" s="3"/>
      <c r="QKL119" s="3"/>
      <c r="QKM119" s="3"/>
      <c r="QKN119" s="3"/>
      <c r="QKO119" s="3"/>
      <c r="QKP119" s="3"/>
      <c r="QKQ119" s="3"/>
      <c r="QKR119" s="3"/>
      <c r="QKS119" s="3"/>
      <c r="QKT119" s="3"/>
      <c r="QKU119" s="3"/>
      <c r="QKV119" s="3"/>
      <c r="QKW119" s="3"/>
      <c r="QKX119" s="3"/>
      <c r="QKY119" s="3"/>
      <c r="QKZ119" s="3"/>
      <c r="QLA119" s="3"/>
      <c r="QLB119" s="3"/>
      <c r="QLC119" s="3"/>
      <c r="QLD119" s="3"/>
      <c r="QLE119" s="3"/>
      <c r="QLF119" s="3"/>
      <c r="QLG119" s="3"/>
      <c r="QLH119" s="3"/>
      <c r="QLI119" s="3"/>
      <c r="QLJ119" s="3"/>
      <c r="QLK119" s="3"/>
      <c r="QLL119" s="3"/>
      <c r="QLM119" s="3"/>
      <c r="QLN119" s="3"/>
      <c r="QLO119" s="3"/>
      <c r="QLP119" s="3"/>
      <c r="QLQ119" s="3"/>
      <c r="QLR119" s="3"/>
      <c r="QLS119" s="3"/>
      <c r="QLT119" s="3"/>
      <c r="QLU119" s="3"/>
      <c r="QLV119" s="3"/>
      <c r="QLW119" s="3"/>
      <c r="QLX119" s="3"/>
      <c r="QLY119" s="3"/>
      <c r="QLZ119" s="3"/>
      <c r="QMA119" s="3"/>
      <c r="QMB119" s="3"/>
      <c r="QMC119" s="3"/>
      <c r="QMD119" s="3"/>
      <c r="QME119" s="3"/>
      <c r="QMF119" s="3"/>
      <c r="QMG119" s="3"/>
      <c r="QMH119" s="3"/>
      <c r="QMI119" s="3"/>
      <c r="QMJ119" s="3"/>
      <c r="QMK119" s="3"/>
      <c r="QML119" s="3"/>
      <c r="QMM119" s="3"/>
      <c r="QMN119" s="3"/>
      <c r="QMO119" s="3"/>
      <c r="QMP119" s="3"/>
      <c r="QMQ119" s="3"/>
      <c r="QMR119" s="3"/>
      <c r="QMS119" s="3"/>
      <c r="QMT119" s="3"/>
      <c r="QMU119" s="3"/>
      <c r="QMV119" s="3"/>
      <c r="QMW119" s="3"/>
      <c r="QMX119" s="3"/>
      <c r="QMY119" s="3"/>
      <c r="QMZ119" s="3"/>
      <c r="QNA119" s="3"/>
      <c r="QNB119" s="3"/>
      <c r="QNC119" s="3"/>
      <c r="QND119" s="3"/>
      <c r="QNE119" s="3"/>
      <c r="QNF119" s="3"/>
      <c r="QNG119" s="3"/>
      <c r="QNH119" s="3"/>
      <c r="QNI119" s="3"/>
      <c r="QNJ119" s="3"/>
      <c r="QNK119" s="3"/>
      <c r="QNL119" s="3"/>
      <c r="QNM119" s="3"/>
      <c r="QNN119" s="3"/>
      <c r="QNO119" s="3"/>
      <c r="QNP119" s="3"/>
      <c r="QNQ119" s="3"/>
      <c r="QNR119" s="3"/>
      <c r="QNS119" s="3"/>
      <c r="QNT119" s="3"/>
      <c r="QNU119" s="3"/>
      <c r="QNV119" s="3"/>
      <c r="QNW119" s="3"/>
      <c r="QNX119" s="3"/>
      <c r="QNY119" s="3"/>
      <c r="QNZ119" s="3"/>
      <c r="QOA119" s="3"/>
      <c r="QOB119" s="3"/>
      <c r="QOC119" s="3"/>
      <c r="QOD119" s="3"/>
      <c r="QOE119" s="3"/>
      <c r="QOF119" s="3"/>
      <c r="QOG119" s="3"/>
      <c r="QOH119" s="3"/>
      <c r="QOI119" s="3"/>
      <c r="QOJ119" s="3"/>
      <c r="QOK119" s="3"/>
      <c r="QOL119" s="3"/>
      <c r="QOM119" s="3"/>
      <c r="QON119" s="3"/>
      <c r="QOO119" s="3"/>
      <c r="QOP119" s="3"/>
      <c r="QOQ119" s="3"/>
      <c r="QOR119" s="3"/>
      <c r="QOS119" s="3"/>
      <c r="QOT119" s="3"/>
      <c r="QOU119" s="3"/>
      <c r="QOV119" s="3"/>
      <c r="QOW119" s="3"/>
      <c r="QOX119" s="3"/>
      <c r="QOY119" s="3"/>
      <c r="QOZ119" s="3"/>
      <c r="QPA119" s="3"/>
      <c r="QPB119" s="3"/>
      <c r="QPC119" s="3"/>
      <c r="QPD119" s="3"/>
      <c r="QPE119" s="3"/>
      <c r="QPF119" s="3"/>
      <c r="QPG119" s="3"/>
      <c r="QPH119" s="3"/>
      <c r="QPI119" s="3"/>
      <c r="QPJ119" s="3"/>
      <c r="QPK119" s="3"/>
      <c r="QPL119" s="3"/>
      <c r="QPM119" s="3"/>
      <c r="QPN119" s="3"/>
      <c r="QPO119" s="3"/>
      <c r="QPP119" s="3"/>
      <c r="QPQ119" s="3"/>
      <c r="QPR119" s="3"/>
      <c r="QPS119" s="3"/>
      <c r="QPT119" s="3"/>
      <c r="QPU119" s="3"/>
      <c r="QPV119" s="3"/>
      <c r="QPW119" s="3"/>
      <c r="QPX119" s="3"/>
      <c r="QPY119" s="3"/>
      <c r="QPZ119" s="3"/>
      <c r="QQA119" s="3"/>
      <c r="QQB119" s="3"/>
      <c r="QQC119" s="3"/>
      <c r="QQD119" s="3"/>
      <c r="QQE119" s="3"/>
      <c r="QQF119" s="3"/>
      <c r="QQG119" s="3"/>
      <c r="QQH119" s="3"/>
      <c r="QQI119" s="3"/>
      <c r="QQJ119" s="3"/>
      <c r="QQK119" s="3"/>
      <c r="QQL119" s="3"/>
      <c r="QQM119" s="3"/>
      <c r="QQN119" s="3"/>
      <c r="QQO119" s="3"/>
      <c r="QQP119" s="3"/>
      <c r="QQQ119" s="3"/>
      <c r="QQR119" s="3"/>
      <c r="QQS119" s="3"/>
      <c r="QQT119" s="3"/>
      <c r="QQU119" s="3"/>
      <c r="QQV119" s="3"/>
      <c r="QQW119" s="3"/>
      <c r="QQX119" s="3"/>
      <c r="QQY119" s="3"/>
      <c r="QQZ119" s="3"/>
      <c r="QRA119" s="3"/>
      <c r="QRB119" s="3"/>
      <c r="QRC119" s="3"/>
      <c r="QRD119" s="3"/>
      <c r="QRE119" s="3"/>
      <c r="QRF119" s="3"/>
      <c r="QRG119" s="3"/>
      <c r="QRH119" s="3"/>
      <c r="QRI119" s="3"/>
      <c r="QRJ119" s="3"/>
      <c r="QRK119" s="3"/>
      <c r="QRL119" s="3"/>
      <c r="QRM119" s="3"/>
      <c r="QRN119" s="3"/>
      <c r="QRO119" s="3"/>
      <c r="QRP119" s="3"/>
      <c r="QRQ119" s="3"/>
      <c r="QRR119" s="3"/>
      <c r="QRS119" s="3"/>
      <c r="QRT119" s="3"/>
      <c r="QRU119" s="3"/>
      <c r="QRV119" s="3"/>
      <c r="QRW119" s="3"/>
      <c r="QRX119" s="3"/>
      <c r="QRY119" s="3"/>
      <c r="QRZ119" s="3"/>
      <c r="QSA119" s="3"/>
      <c r="QSB119" s="3"/>
      <c r="QSC119" s="3"/>
      <c r="QSD119" s="3"/>
      <c r="QSE119" s="3"/>
      <c r="QSF119" s="3"/>
      <c r="QSG119" s="3"/>
      <c r="QSH119" s="3"/>
      <c r="QSI119" s="3"/>
      <c r="QSJ119" s="3"/>
      <c r="QSK119" s="3"/>
      <c r="QSL119" s="3"/>
      <c r="QSM119" s="3"/>
      <c r="QSN119" s="3"/>
      <c r="QSO119" s="3"/>
      <c r="QSP119" s="3"/>
      <c r="QSQ119" s="3"/>
      <c r="QSR119" s="3"/>
      <c r="QSS119" s="3"/>
      <c r="QST119" s="3"/>
      <c r="QSU119" s="3"/>
      <c r="QSV119" s="3"/>
      <c r="QSW119" s="3"/>
      <c r="QSX119" s="3"/>
      <c r="QSY119" s="3"/>
      <c r="QSZ119" s="3"/>
      <c r="QTA119" s="3"/>
      <c r="QTB119" s="3"/>
      <c r="QTC119" s="3"/>
      <c r="QTD119" s="3"/>
      <c r="QTE119" s="3"/>
      <c r="QTF119" s="3"/>
      <c r="QTG119" s="3"/>
      <c r="QTH119" s="3"/>
      <c r="QTI119" s="3"/>
      <c r="QTJ119" s="3"/>
      <c r="QTK119" s="3"/>
      <c r="QTL119" s="3"/>
      <c r="QTM119" s="3"/>
      <c r="QTN119" s="3"/>
      <c r="QTO119" s="3"/>
      <c r="QTP119" s="3"/>
      <c r="QTQ119" s="3"/>
      <c r="QTR119" s="3"/>
      <c r="QTS119" s="3"/>
      <c r="QTT119" s="3"/>
      <c r="QTU119" s="3"/>
      <c r="QTV119" s="3"/>
      <c r="QTW119" s="3"/>
      <c r="QTX119" s="3"/>
      <c r="QTY119" s="3"/>
      <c r="QTZ119" s="3"/>
      <c r="QUA119" s="3"/>
      <c r="QUB119" s="3"/>
      <c r="QUC119" s="3"/>
      <c r="QUD119" s="3"/>
      <c r="QUE119" s="3"/>
      <c r="QUF119" s="3"/>
      <c r="QUG119" s="3"/>
      <c r="QUH119" s="3"/>
      <c r="QUI119" s="3"/>
      <c r="QUJ119" s="3"/>
      <c r="QUK119" s="3"/>
      <c r="QUL119" s="3"/>
      <c r="QUM119" s="3"/>
      <c r="QUN119" s="3"/>
      <c r="QUO119" s="3"/>
      <c r="QUP119" s="3"/>
      <c r="QUQ119" s="3"/>
      <c r="QUR119" s="3"/>
      <c r="QUS119" s="3"/>
      <c r="QUT119" s="3"/>
      <c r="QUU119" s="3"/>
      <c r="QUV119" s="3"/>
      <c r="QUW119" s="3"/>
      <c r="QUX119" s="3"/>
      <c r="QUY119" s="3"/>
      <c r="QUZ119" s="3"/>
      <c r="QVA119" s="3"/>
      <c r="QVB119" s="3"/>
      <c r="QVC119" s="3"/>
      <c r="QVD119" s="3"/>
      <c r="QVE119" s="3"/>
      <c r="QVF119" s="3"/>
      <c r="QVG119" s="3"/>
      <c r="QVH119" s="3"/>
      <c r="QVI119" s="3"/>
      <c r="QVJ119" s="3"/>
      <c r="QVK119" s="3"/>
      <c r="QVL119" s="3"/>
      <c r="QVM119" s="3"/>
      <c r="QVN119" s="3"/>
      <c r="QVO119" s="3"/>
      <c r="QVP119" s="3"/>
      <c r="QVQ119" s="3"/>
      <c r="QVR119" s="3"/>
      <c r="QVS119" s="3"/>
      <c r="QVT119" s="3"/>
      <c r="QVU119" s="3"/>
      <c r="QVV119" s="3"/>
      <c r="QVW119" s="3"/>
      <c r="QVX119" s="3"/>
      <c r="QVY119" s="3"/>
      <c r="QVZ119" s="3"/>
      <c r="QWA119" s="3"/>
      <c r="QWB119" s="3"/>
      <c r="QWC119" s="3"/>
      <c r="QWD119" s="3"/>
      <c r="QWE119" s="3"/>
      <c r="QWF119" s="3"/>
      <c r="QWG119" s="3"/>
      <c r="QWH119" s="3"/>
      <c r="QWI119" s="3"/>
      <c r="QWJ119" s="3"/>
      <c r="QWK119" s="3"/>
      <c r="QWL119" s="3"/>
      <c r="QWM119" s="3"/>
      <c r="QWN119" s="3"/>
      <c r="QWO119" s="3"/>
      <c r="QWP119" s="3"/>
      <c r="QWQ119" s="3"/>
      <c r="QWR119" s="3"/>
      <c r="QWS119" s="3"/>
      <c r="QWT119" s="3"/>
      <c r="QWU119" s="3"/>
      <c r="QWV119" s="3"/>
      <c r="QWW119" s="3"/>
      <c r="QWX119" s="3"/>
      <c r="QWY119" s="3"/>
      <c r="QWZ119" s="3"/>
      <c r="QXA119" s="3"/>
      <c r="QXB119" s="3"/>
      <c r="QXC119" s="3"/>
      <c r="QXD119" s="3"/>
      <c r="QXE119" s="3"/>
      <c r="QXF119" s="3"/>
      <c r="QXG119" s="3"/>
      <c r="QXH119" s="3"/>
      <c r="QXI119" s="3"/>
      <c r="QXJ119" s="3"/>
      <c r="QXK119" s="3"/>
      <c r="QXL119" s="3"/>
      <c r="QXM119" s="3"/>
      <c r="QXN119" s="3"/>
      <c r="QXO119" s="3"/>
      <c r="QXP119" s="3"/>
      <c r="QXQ119" s="3"/>
      <c r="QXR119" s="3"/>
      <c r="QXS119" s="3"/>
      <c r="QXT119" s="3"/>
      <c r="QXU119" s="3"/>
      <c r="QXV119" s="3"/>
      <c r="QXW119" s="3"/>
      <c r="QXX119" s="3"/>
      <c r="QXY119" s="3"/>
      <c r="QXZ119" s="3"/>
      <c r="QYA119" s="3"/>
      <c r="QYB119" s="3"/>
      <c r="QYC119" s="3"/>
      <c r="QYD119" s="3"/>
      <c r="QYE119" s="3"/>
      <c r="QYF119" s="3"/>
      <c r="QYG119" s="3"/>
      <c r="QYH119" s="3"/>
      <c r="QYI119" s="3"/>
      <c r="QYJ119" s="3"/>
      <c r="QYK119" s="3"/>
      <c r="QYL119" s="3"/>
      <c r="QYM119" s="3"/>
      <c r="QYN119" s="3"/>
      <c r="QYO119" s="3"/>
      <c r="QYP119" s="3"/>
      <c r="QYQ119" s="3"/>
      <c r="QYR119" s="3"/>
      <c r="QYS119" s="3"/>
      <c r="QYT119" s="3"/>
      <c r="QYU119" s="3"/>
      <c r="QYV119" s="3"/>
      <c r="QYW119" s="3"/>
      <c r="QYX119" s="3"/>
      <c r="QYY119" s="3"/>
      <c r="QYZ119" s="3"/>
      <c r="QZA119" s="3"/>
      <c r="QZB119" s="3"/>
      <c r="QZC119" s="3"/>
      <c r="QZD119" s="3"/>
      <c r="QZE119" s="3"/>
      <c r="QZF119" s="3"/>
      <c r="QZG119" s="3"/>
      <c r="QZH119" s="3"/>
      <c r="QZI119" s="3"/>
      <c r="QZJ119" s="3"/>
      <c r="QZK119" s="3"/>
      <c r="QZL119" s="3"/>
      <c r="QZM119" s="3"/>
      <c r="QZN119" s="3"/>
      <c r="QZO119" s="3"/>
      <c r="QZP119" s="3"/>
      <c r="QZQ119" s="3"/>
      <c r="QZR119" s="3"/>
      <c r="QZS119" s="3"/>
      <c r="QZT119" s="3"/>
      <c r="QZU119" s="3"/>
      <c r="QZV119" s="3"/>
      <c r="QZW119" s="3"/>
      <c r="QZX119" s="3"/>
      <c r="QZY119" s="3"/>
      <c r="QZZ119" s="3"/>
      <c r="RAA119" s="3"/>
      <c r="RAB119" s="3"/>
      <c r="RAC119" s="3"/>
      <c r="RAD119" s="3"/>
      <c r="RAE119" s="3"/>
      <c r="RAF119" s="3"/>
      <c r="RAG119" s="3"/>
      <c r="RAH119" s="3"/>
      <c r="RAI119" s="3"/>
      <c r="RAJ119" s="3"/>
      <c r="RAK119" s="3"/>
      <c r="RAL119" s="3"/>
      <c r="RAM119" s="3"/>
      <c r="RAN119" s="3"/>
      <c r="RAO119" s="3"/>
      <c r="RAP119" s="3"/>
      <c r="RAQ119" s="3"/>
      <c r="RAR119" s="3"/>
      <c r="RAS119" s="3"/>
      <c r="RAT119" s="3"/>
      <c r="RAU119" s="3"/>
      <c r="RAV119" s="3"/>
      <c r="RAW119" s="3"/>
      <c r="RAX119" s="3"/>
      <c r="RAY119" s="3"/>
      <c r="RAZ119" s="3"/>
      <c r="RBA119" s="3"/>
      <c r="RBB119" s="3"/>
      <c r="RBC119" s="3"/>
      <c r="RBD119" s="3"/>
      <c r="RBE119" s="3"/>
      <c r="RBF119" s="3"/>
      <c r="RBG119" s="3"/>
      <c r="RBH119" s="3"/>
      <c r="RBI119" s="3"/>
      <c r="RBJ119" s="3"/>
      <c r="RBK119" s="3"/>
      <c r="RBL119" s="3"/>
      <c r="RBM119" s="3"/>
      <c r="RBN119" s="3"/>
      <c r="RBO119" s="3"/>
      <c r="RBP119" s="3"/>
      <c r="RBQ119" s="3"/>
      <c r="RBR119" s="3"/>
      <c r="RBS119" s="3"/>
      <c r="RBT119" s="3"/>
      <c r="RBU119" s="3"/>
      <c r="RBV119" s="3"/>
      <c r="RBW119" s="3"/>
      <c r="RBX119" s="3"/>
      <c r="RBY119" s="3"/>
      <c r="RBZ119" s="3"/>
      <c r="RCA119" s="3"/>
      <c r="RCB119" s="3"/>
      <c r="RCC119" s="3"/>
      <c r="RCD119" s="3"/>
      <c r="RCE119" s="3"/>
      <c r="RCF119" s="3"/>
      <c r="RCG119" s="3"/>
      <c r="RCH119" s="3"/>
      <c r="RCI119" s="3"/>
      <c r="RCJ119" s="3"/>
      <c r="RCK119" s="3"/>
      <c r="RCL119" s="3"/>
      <c r="RCM119" s="3"/>
      <c r="RCN119" s="3"/>
      <c r="RCO119" s="3"/>
      <c r="RCP119" s="3"/>
      <c r="RCQ119" s="3"/>
      <c r="RCR119" s="3"/>
      <c r="RCS119" s="3"/>
      <c r="RCT119" s="3"/>
      <c r="RCU119" s="3"/>
      <c r="RCV119" s="3"/>
      <c r="RCW119" s="3"/>
      <c r="RCX119" s="3"/>
      <c r="RCY119" s="3"/>
      <c r="RCZ119" s="3"/>
      <c r="RDA119" s="3"/>
      <c r="RDB119" s="3"/>
      <c r="RDC119" s="3"/>
      <c r="RDD119" s="3"/>
      <c r="RDE119" s="3"/>
      <c r="RDF119" s="3"/>
      <c r="RDG119" s="3"/>
      <c r="RDH119" s="3"/>
      <c r="RDI119" s="3"/>
      <c r="RDJ119" s="3"/>
      <c r="RDK119" s="3"/>
      <c r="RDL119" s="3"/>
      <c r="RDM119" s="3"/>
      <c r="RDN119" s="3"/>
      <c r="RDO119" s="3"/>
      <c r="RDP119" s="3"/>
      <c r="RDQ119" s="3"/>
      <c r="RDR119" s="3"/>
      <c r="RDS119" s="3"/>
      <c r="RDT119" s="3"/>
      <c r="RDU119" s="3"/>
      <c r="RDV119" s="3"/>
      <c r="RDW119" s="3"/>
      <c r="RDX119" s="3"/>
      <c r="RDY119" s="3"/>
      <c r="RDZ119" s="3"/>
      <c r="REA119" s="3"/>
      <c r="REB119" s="3"/>
      <c r="REC119" s="3"/>
      <c r="RED119" s="3"/>
      <c r="REE119" s="3"/>
      <c r="REF119" s="3"/>
      <c r="REG119" s="3"/>
      <c r="REH119" s="3"/>
      <c r="REI119" s="3"/>
      <c r="REJ119" s="3"/>
      <c r="REK119" s="3"/>
      <c r="REL119" s="3"/>
      <c r="REM119" s="3"/>
      <c r="REN119" s="3"/>
      <c r="REO119" s="3"/>
      <c r="REP119" s="3"/>
      <c r="REQ119" s="3"/>
      <c r="RER119" s="3"/>
      <c r="RES119" s="3"/>
      <c r="RET119" s="3"/>
      <c r="REU119" s="3"/>
      <c r="REV119" s="3"/>
      <c r="REW119" s="3"/>
      <c r="REX119" s="3"/>
      <c r="REY119" s="3"/>
      <c r="REZ119" s="3"/>
      <c r="RFA119" s="3"/>
      <c r="RFB119" s="3"/>
      <c r="RFC119" s="3"/>
      <c r="RFD119" s="3"/>
      <c r="RFE119" s="3"/>
      <c r="RFF119" s="3"/>
      <c r="RFG119" s="3"/>
      <c r="RFH119" s="3"/>
      <c r="RFI119" s="3"/>
      <c r="RFJ119" s="3"/>
      <c r="RFK119" s="3"/>
      <c r="RFL119" s="3"/>
      <c r="RFM119" s="3"/>
      <c r="RFN119" s="3"/>
      <c r="RFO119" s="3"/>
      <c r="RFP119" s="3"/>
      <c r="RFQ119" s="3"/>
      <c r="RFR119" s="3"/>
      <c r="RFS119" s="3"/>
      <c r="RFT119" s="3"/>
      <c r="RFU119" s="3"/>
      <c r="RFV119" s="3"/>
      <c r="RFW119" s="3"/>
      <c r="RFX119" s="3"/>
      <c r="RFY119" s="3"/>
      <c r="RFZ119" s="3"/>
      <c r="RGA119" s="3"/>
      <c r="RGB119" s="3"/>
      <c r="RGC119" s="3"/>
      <c r="RGD119" s="3"/>
      <c r="RGE119" s="3"/>
      <c r="RGF119" s="3"/>
      <c r="RGG119" s="3"/>
      <c r="RGH119" s="3"/>
      <c r="RGI119" s="3"/>
      <c r="RGJ119" s="3"/>
      <c r="RGK119" s="3"/>
      <c r="RGL119" s="3"/>
      <c r="RGM119" s="3"/>
      <c r="RGN119" s="3"/>
      <c r="RGO119" s="3"/>
      <c r="RGP119" s="3"/>
      <c r="RGQ119" s="3"/>
      <c r="RGR119" s="3"/>
      <c r="RGS119" s="3"/>
      <c r="RGT119" s="3"/>
      <c r="RGU119" s="3"/>
      <c r="RGV119" s="3"/>
      <c r="RGW119" s="3"/>
      <c r="RGX119" s="3"/>
      <c r="RGY119" s="3"/>
      <c r="RGZ119" s="3"/>
      <c r="RHA119" s="3"/>
      <c r="RHB119" s="3"/>
      <c r="RHC119" s="3"/>
      <c r="RHD119" s="3"/>
      <c r="RHE119" s="3"/>
      <c r="RHF119" s="3"/>
      <c r="RHG119" s="3"/>
      <c r="RHH119" s="3"/>
      <c r="RHI119" s="3"/>
      <c r="RHJ119" s="3"/>
      <c r="RHK119" s="3"/>
      <c r="RHL119" s="3"/>
      <c r="RHM119" s="3"/>
      <c r="RHN119" s="3"/>
      <c r="RHO119" s="3"/>
      <c r="RHP119" s="3"/>
      <c r="RHQ119" s="3"/>
      <c r="RHR119" s="3"/>
      <c r="RHS119" s="3"/>
      <c r="RHT119" s="3"/>
      <c r="RHU119" s="3"/>
      <c r="RHV119" s="3"/>
      <c r="RHW119" s="3"/>
      <c r="RHX119" s="3"/>
      <c r="RHY119" s="3"/>
      <c r="RHZ119" s="3"/>
      <c r="RIA119" s="3"/>
      <c r="RIB119" s="3"/>
      <c r="RIC119" s="3"/>
      <c r="RID119" s="3"/>
      <c r="RIE119" s="3"/>
      <c r="RIF119" s="3"/>
      <c r="RIG119" s="3"/>
      <c r="RIH119" s="3"/>
      <c r="RII119" s="3"/>
      <c r="RIJ119" s="3"/>
      <c r="RIK119" s="3"/>
      <c r="RIL119" s="3"/>
      <c r="RIM119" s="3"/>
      <c r="RIN119" s="3"/>
      <c r="RIO119" s="3"/>
      <c r="RIP119" s="3"/>
      <c r="RIQ119" s="3"/>
      <c r="RIR119" s="3"/>
      <c r="RIS119" s="3"/>
      <c r="RIT119" s="3"/>
      <c r="RIU119" s="3"/>
      <c r="RIV119" s="3"/>
      <c r="RIW119" s="3"/>
      <c r="RIX119" s="3"/>
      <c r="RIY119" s="3"/>
      <c r="RIZ119" s="3"/>
      <c r="RJA119" s="3"/>
      <c r="RJB119" s="3"/>
      <c r="RJC119" s="3"/>
      <c r="RJD119" s="3"/>
      <c r="RJE119" s="3"/>
      <c r="RJF119" s="3"/>
      <c r="RJG119" s="3"/>
      <c r="RJH119" s="3"/>
      <c r="RJI119" s="3"/>
      <c r="RJJ119" s="3"/>
      <c r="RJK119" s="3"/>
      <c r="RJL119" s="3"/>
      <c r="RJM119" s="3"/>
      <c r="RJN119" s="3"/>
      <c r="RJO119" s="3"/>
      <c r="RJP119" s="3"/>
      <c r="RJQ119" s="3"/>
      <c r="RJR119" s="3"/>
      <c r="RJS119" s="3"/>
      <c r="RJT119" s="3"/>
      <c r="RJU119" s="3"/>
      <c r="RJV119" s="3"/>
      <c r="RJW119" s="3"/>
      <c r="RJX119" s="3"/>
      <c r="RJY119" s="3"/>
      <c r="RJZ119" s="3"/>
      <c r="RKA119" s="3"/>
      <c r="RKB119" s="3"/>
      <c r="RKC119" s="3"/>
      <c r="RKD119" s="3"/>
      <c r="RKE119" s="3"/>
      <c r="RKF119" s="3"/>
      <c r="RKG119" s="3"/>
      <c r="RKH119" s="3"/>
      <c r="RKI119" s="3"/>
      <c r="RKJ119" s="3"/>
      <c r="RKK119" s="3"/>
      <c r="RKL119" s="3"/>
      <c r="RKM119" s="3"/>
      <c r="RKN119" s="3"/>
      <c r="RKO119" s="3"/>
      <c r="RKP119" s="3"/>
      <c r="RKQ119" s="3"/>
      <c r="RKR119" s="3"/>
      <c r="RKS119" s="3"/>
      <c r="RKT119" s="3"/>
      <c r="RKU119" s="3"/>
      <c r="RKV119" s="3"/>
      <c r="RKW119" s="3"/>
      <c r="RKX119" s="3"/>
      <c r="RKY119" s="3"/>
      <c r="RKZ119" s="3"/>
      <c r="RLA119" s="3"/>
      <c r="RLB119" s="3"/>
      <c r="RLC119" s="3"/>
      <c r="RLD119" s="3"/>
      <c r="RLE119" s="3"/>
      <c r="RLF119" s="3"/>
      <c r="RLG119" s="3"/>
      <c r="RLH119" s="3"/>
      <c r="RLI119" s="3"/>
      <c r="RLJ119" s="3"/>
      <c r="RLK119" s="3"/>
      <c r="RLL119" s="3"/>
      <c r="RLM119" s="3"/>
      <c r="RLN119" s="3"/>
      <c r="RLO119" s="3"/>
      <c r="RLP119" s="3"/>
      <c r="RLQ119" s="3"/>
      <c r="RLR119" s="3"/>
      <c r="RLS119" s="3"/>
      <c r="RLT119" s="3"/>
      <c r="RLU119" s="3"/>
      <c r="RLV119" s="3"/>
      <c r="RLW119" s="3"/>
      <c r="RLX119" s="3"/>
      <c r="RLY119" s="3"/>
      <c r="RLZ119" s="3"/>
      <c r="RMA119" s="3"/>
      <c r="RMB119" s="3"/>
      <c r="RMC119" s="3"/>
      <c r="RMD119" s="3"/>
      <c r="RME119" s="3"/>
      <c r="RMF119" s="3"/>
      <c r="RMG119" s="3"/>
      <c r="RMH119" s="3"/>
      <c r="RMI119" s="3"/>
      <c r="RMJ119" s="3"/>
      <c r="RMK119" s="3"/>
      <c r="RML119" s="3"/>
      <c r="RMM119" s="3"/>
      <c r="RMN119" s="3"/>
      <c r="RMO119" s="3"/>
      <c r="RMP119" s="3"/>
      <c r="RMQ119" s="3"/>
      <c r="RMR119" s="3"/>
      <c r="RMS119" s="3"/>
      <c r="RMT119" s="3"/>
      <c r="RMU119" s="3"/>
      <c r="RMV119" s="3"/>
      <c r="RMW119" s="3"/>
      <c r="RMX119" s="3"/>
      <c r="RMY119" s="3"/>
      <c r="RMZ119" s="3"/>
      <c r="RNA119" s="3"/>
      <c r="RNB119" s="3"/>
      <c r="RNC119" s="3"/>
      <c r="RND119" s="3"/>
      <c r="RNE119" s="3"/>
      <c r="RNF119" s="3"/>
      <c r="RNG119" s="3"/>
      <c r="RNH119" s="3"/>
      <c r="RNI119" s="3"/>
      <c r="RNJ119" s="3"/>
      <c r="RNK119" s="3"/>
      <c r="RNL119" s="3"/>
      <c r="RNM119" s="3"/>
      <c r="RNN119" s="3"/>
      <c r="RNO119" s="3"/>
      <c r="RNP119" s="3"/>
      <c r="RNQ119" s="3"/>
      <c r="RNR119" s="3"/>
      <c r="RNS119" s="3"/>
      <c r="RNT119" s="3"/>
      <c r="RNU119" s="3"/>
      <c r="RNV119" s="3"/>
      <c r="RNW119" s="3"/>
      <c r="RNX119" s="3"/>
      <c r="RNY119" s="3"/>
      <c r="RNZ119" s="3"/>
      <c r="ROA119" s="3"/>
      <c r="ROB119" s="3"/>
      <c r="ROC119" s="3"/>
      <c r="ROD119" s="3"/>
      <c r="ROE119" s="3"/>
      <c r="ROF119" s="3"/>
      <c r="ROG119" s="3"/>
      <c r="ROH119" s="3"/>
      <c r="ROI119" s="3"/>
      <c r="ROJ119" s="3"/>
      <c r="ROK119" s="3"/>
      <c r="ROL119" s="3"/>
      <c r="ROM119" s="3"/>
      <c r="RON119" s="3"/>
      <c r="ROO119" s="3"/>
      <c r="ROP119" s="3"/>
      <c r="ROQ119" s="3"/>
      <c r="ROR119" s="3"/>
      <c r="ROS119" s="3"/>
      <c r="ROT119" s="3"/>
      <c r="ROU119" s="3"/>
      <c r="ROV119" s="3"/>
      <c r="ROW119" s="3"/>
      <c r="ROX119" s="3"/>
      <c r="ROY119" s="3"/>
      <c r="ROZ119" s="3"/>
      <c r="RPA119" s="3"/>
      <c r="RPB119" s="3"/>
      <c r="RPC119" s="3"/>
      <c r="RPD119" s="3"/>
      <c r="RPE119" s="3"/>
      <c r="RPF119" s="3"/>
      <c r="RPG119" s="3"/>
      <c r="RPH119" s="3"/>
      <c r="RPI119" s="3"/>
      <c r="RPJ119" s="3"/>
      <c r="RPK119" s="3"/>
      <c r="RPL119" s="3"/>
      <c r="RPM119" s="3"/>
      <c r="RPN119" s="3"/>
      <c r="RPO119" s="3"/>
      <c r="RPP119" s="3"/>
      <c r="RPQ119" s="3"/>
      <c r="RPR119" s="3"/>
      <c r="RPS119" s="3"/>
      <c r="RPT119" s="3"/>
      <c r="RPU119" s="3"/>
      <c r="RPV119" s="3"/>
      <c r="RPW119" s="3"/>
      <c r="RPX119" s="3"/>
      <c r="RPY119" s="3"/>
      <c r="RPZ119" s="3"/>
      <c r="RQA119" s="3"/>
      <c r="RQB119" s="3"/>
      <c r="RQC119" s="3"/>
      <c r="RQD119" s="3"/>
      <c r="RQE119" s="3"/>
      <c r="RQF119" s="3"/>
      <c r="RQG119" s="3"/>
      <c r="RQH119" s="3"/>
      <c r="RQI119" s="3"/>
      <c r="RQJ119" s="3"/>
      <c r="RQK119" s="3"/>
      <c r="RQL119" s="3"/>
      <c r="RQM119" s="3"/>
      <c r="RQN119" s="3"/>
      <c r="RQO119" s="3"/>
      <c r="RQP119" s="3"/>
      <c r="RQQ119" s="3"/>
      <c r="RQR119" s="3"/>
      <c r="RQS119" s="3"/>
      <c r="RQT119" s="3"/>
      <c r="RQU119" s="3"/>
      <c r="RQV119" s="3"/>
      <c r="RQW119" s="3"/>
      <c r="RQX119" s="3"/>
      <c r="RQY119" s="3"/>
      <c r="RQZ119" s="3"/>
      <c r="RRA119" s="3"/>
      <c r="RRB119" s="3"/>
      <c r="RRC119" s="3"/>
      <c r="RRD119" s="3"/>
      <c r="RRE119" s="3"/>
      <c r="RRF119" s="3"/>
      <c r="RRG119" s="3"/>
      <c r="RRH119" s="3"/>
      <c r="RRI119" s="3"/>
      <c r="RRJ119" s="3"/>
      <c r="RRK119" s="3"/>
      <c r="RRL119" s="3"/>
      <c r="RRM119" s="3"/>
      <c r="RRN119" s="3"/>
      <c r="RRO119" s="3"/>
      <c r="RRP119" s="3"/>
      <c r="RRQ119" s="3"/>
      <c r="RRR119" s="3"/>
      <c r="RRS119" s="3"/>
      <c r="RRT119" s="3"/>
      <c r="RRU119" s="3"/>
      <c r="RRV119" s="3"/>
      <c r="RRW119" s="3"/>
      <c r="RRX119" s="3"/>
      <c r="RRY119" s="3"/>
      <c r="RRZ119" s="3"/>
      <c r="RSA119" s="3"/>
      <c r="RSB119" s="3"/>
      <c r="RSC119" s="3"/>
      <c r="RSD119" s="3"/>
      <c r="RSE119" s="3"/>
      <c r="RSF119" s="3"/>
      <c r="RSG119" s="3"/>
      <c r="RSH119" s="3"/>
      <c r="RSI119" s="3"/>
      <c r="RSJ119" s="3"/>
      <c r="RSK119" s="3"/>
      <c r="RSL119" s="3"/>
      <c r="RSM119" s="3"/>
      <c r="RSN119" s="3"/>
      <c r="RSO119" s="3"/>
      <c r="RSP119" s="3"/>
      <c r="RSQ119" s="3"/>
      <c r="RSR119" s="3"/>
      <c r="RSS119" s="3"/>
      <c r="RST119" s="3"/>
      <c r="RSU119" s="3"/>
      <c r="RSV119" s="3"/>
      <c r="RSW119" s="3"/>
      <c r="RSX119" s="3"/>
      <c r="RSY119" s="3"/>
      <c r="RSZ119" s="3"/>
      <c r="RTA119" s="3"/>
      <c r="RTB119" s="3"/>
      <c r="RTC119" s="3"/>
      <c r="RTD119" s="3"/>
      <c r="RTE119" s="3"/>
      <c r="RTF119" s="3"/>
      <c r="RTG119" s="3"/>
      <c r="RTH119" s="3"/>
      <c r="RTI119" s="3"/>
      <c r="RTJ119" s="3"/>
      <c r="RTK119" s="3"/>
      <c r="RTL119" s="3"/>
      <c r="RTM119" s="3"/>
      <c r="RTN119" s="3"/>
      <c r="RTO119" s="3"/>
      <c r="RTP119" s="3"/>
      <c r="RTQ119" s="3"/>
      <c r="RTR119" s="3"/>
      <c r="RTS119" s="3"/>
      <c r="RTT119" s="3"/>
      <c r="RTU119" s="3"/>
      <c r="RTV119" s="3"/>
      <c r="RTW119" s="3"/>
      <c r="RTX119" s="3"/>
      <c r="RTY119" s="3"/>
      <c r="RTZ119" s="3"/>
      <c r="RUA119" s="3"/>
      <c r="RUB119" s="3"/>
      <c r="RUC119" s="3"/>
      <c r="RUD119" s="3"/>
      <c r="RUE119" s="3"/>
      <c r="RUF119" s="3"/>
      <c r="RUG119" s="3"/>
      <c r="RUH119" s="3"/>
      <c r="RUI119" s="3"/>
      <c r="RUJ119" s="3"/>
      <c r="RUK119" s="3"/>
      <c r="RUL119" s="3"/>
      <c r="RUM119" s="3"/>
      <c r="RUN119" s="3"/>
      <c r="RUO119" s="3"/>
      <c r="RUP119" s="3"/>
      <c r="RUQ119" s="3"/>
      <c r="RUR119" s="3"/>
      <c r="RUS119" s="3"/>
      <c r="RUT119" s="3"/>
      <c r="RUU119" s="3"/>
      <c r="RUV119" s="3"/>
      <c r="RUW119" s="3"/>
      <c r="RUX119" s="3"/>
      <c r="RUY119" s="3"/>
      <c r="RUZ119" s="3"/>
      <c r="RVA119" s="3"/>
      <c r="RVB119" s="3"/>
      <c r="RVC119" s="3"/>
      <c r="RVD119" s="3"/>
      <c r="RVE119" s="3"/>
      <c r="RVF119" s="3"/>
      <c r="RVG119" s="3"/>
      <c r="RVH119" s="3"/>
      <c r="RVI119" s="3"/>
      <c r="RVJ119" s="3"/>
      <c r="RVK119" s="3"/>
      <c r="RVL119" s="3"/>
      <c r="RVM119" s="3"/>
      <c r="RVN119" s="3"/>
      <c r="RVO119" s="3"/>
      <c r="RVP119" s="3"/>
      <c r="RVQ119" s="3"/>
      <c r="RVR119" s="3"/>
      <c r="RVS119" s="3"/>
      <c r="RVT119" s="3"/>
      <c r="RVU119" s="3"/>
      <c r="RVV119" s="3"/>
      <c r="RVW119" s="3"/>
      <c r="RVX119" s="3"/>
      <c r="RVY119" s="3"/>
      <c r="RVZ119" s="3"/>
      <c r="RWA119" s="3"/>
      <c r="RWB119" s="3"/>
      <c r="RWC119" s="3"/>
      <c r="RWD119" s="3"/>
      <c r="RWE119" s="3"/>
      <c r="RWF119" s="3"/>
      <c r="RWG119" s="3"/>
      <c r="RWH119" s="3"/>
      <c r="RWI119" s="3"/>
      <c r="RWJ119" s="3"/>
      <c r="RWK119" s="3"/>
      <c r="RWL119" s="3"/>
      <c r="RWM119" s="3"/>
      <c r="RWN119" s="3"/>
      <c r="RWO119" s="3"/>
      <c r="RWP119" s="3"/>
      <c r="RWQ119" s="3"/>
      <c r="RWR119" s="3"/>
      <c r="RWS119" s="3"/>
      <c r="RWT119" s="3"/>
      <c r="RWU119" s="3"/>
      <c r="RWV119" s="3"/>
      <c r="RWW119" s="3"/>
      <c r="RWX119" s="3"/>
      <c r="RWY119" s="3"/>
      <c r="RWZ119" s="3"/>
      <c r="RXA119" s="3"/>
      <c r="RXB119" s="3"/>
      <c r="RXC119" s="3"/>
      <c r="RXD119" s="3"/>
      <c r="RXE119" s="3"/>
      <c r="RXF119" s="3"/>
      <c r="RXG119" s="3"/>
      <c r="RXH119" s="3"/>
      <c r="RXI119" s="3"/>
      <c r="RXJ119" s="3"/>
      <c r="RXK119" s="3"/>
      <c r="RXL119" s="3"/>
      <c r="RXM119" s="3"/>
      <c r="RXN119" s="3"/>
      <c r="RXO119" s="3"/>
      <c r="RXP119" s="3"/>
      <c r="RXQ119" s="3"/>
      <c r="RXR119" s="3"/>
      <c r="RXS119" s="3"/>
      <c r="RXT119" s="3"/>
      <c r="RXU119" s="3"/>
      <c r="RXV119" s="3"/>
      <c r="RXW119" s="3"/>
      <c r="RXX119" s="3"/>
      <c r="RXY119" s="3"/>
      <c r="RXZ119" s="3"/>
      <c r="RYA119" s="3"/>
      <c r="RYB119" s="3"/>
      <c r="RYC119" s="3"/>
      <c r="RYD119" s="3"/>
      <c r="RYE119" s="3"/>
      <c r="RYF119" s="3"/>
      <c r="RYG119" s="3"/>
      <c r="RYH119" s="3"/>
      <c r="RYI119" s="3"/>
      <c r="RYJ119" s="3"/>
      <c r="RYK119" s="3"/>
      <c r="RYL119" s="3"/>
      <c r="RYM119" s="3"/>
      <c r="RYN119" s="3"/>
      <c r="RYO119" s="3"/>
      <c r="RYP119" s="3"/>
      <c r="RYQ119" s="3"/>
      <c r="RYR119" s="3"/>
      <c r="RYS119" s="3"/>
      <c r="RYT119" s="3"/>
      <c r="RYU119" s="3"/>
      <c r="RYV119" s="3"/>
      <c r="RYW119" s="3"/>
      <c r="RYX119" s="3"/>
      <c r="RYY119" s="3"/>
      <c r="RYZ119" s="3"/>
      <c r="RZA119" s="3"/>
      <c r="RZB119" s="3"/>
      <c r="RZC119" s="3"/>
      <c r="RZD119" s="3"/>
      <c r="RZE119" s="3"/>
      <c r="RZF119" s="3"/>
      <c r="RZG119" s="3"/>
      <c r="RZH119" s="3"/>
      <c r="RZI119" s="3"/>
      <c r="RZJ119" s="3"/>
      <c r="RZK119" s="3"/>
      <c r="RZL119" s="3"/>
      <c r="RZM119" s="3"/>
      <c r="RZN119" s="3"/>
      <c r="RZO119" s="3"/>
      <c r="RZP119" s="3"/>
      <c r="RZQ119" s="3"/>
      <c r="RZR119" s="3"/>
      <c r="RZS119" s="3"/>
      <c r="RZT119" s="3"/>
      <c r="RZU119" s="3"/>
      <c r="RZV119" s="3"/>
      <c r="RZW119" s="3"/>
      <c r="RZX119" s="3"/>
      <c r="RZY119" s="3"/>
      <c r="RZZ119" s="3"/>
      <c r="SAA119" s="3"/>
      <c r="SAB119" s="3"/>
      <c r="SAC119" s="3"/>
      <c r="SAD119" s="3"/>
      <c r="SAE119" s="3"/>
      <c r="SAF119" s="3"/>
      <c r="SAG119" s="3"/>
      <c r="SAH119" s="3"/>
      <c r="SAI119" s="3"/>
      <c r="SAJ119" s="3"/>
      <c r="SAK119" s="3"/>
      <c r="SAL119" s="3"/>
      <c r="SAM119" s="3"/>
      <c r="SAN119" s="3"/>
      <c r="SAO119" s="3"/>
      <c r="SAP119" s="3"/>
      <c r="SAQ119" s="3"/>
      <c r="SAR119" s="3"/>
      <c r="SAS119" s="3"/>
      <c r="SAT119" s="3"/>
      <c r="SAU119" s="3"/>
      <c r="SAV119" s="3"/>
      <c r="SAW119" s="3"/>
      <c r="SAX119" s="3"/>
      <c r="SAY119" s="3"/>
      <c r="SAZ119" s="3"/>
      <c r="SBA119" s="3"/>
      <c r="SBB119" s="3"/>
      <c r="SBC119" s="3"/>
      <c r="SBD119" s="3"/>
      <c r="SBE119" s="3"/>
      <c r="SBF119" s="3"/>
      <c r="SBG119" s="3"/>
      <c r="SBH119" s="3"/>
      <c r="SBI119" s="3"/>
      <c r="SBJ119" s="3"/>
      <c r="SBK119" s="3"/>
      <c r="SBL119" s="3"/>
      <c r="SBM119" s="3"/>
      <c r="SBN119" s="3"/>
      <c r="SBO119" s="3"/>
      <c r="SBP119" s="3"/>
      <c r="SBQ119" s="3"/>
      <c r="SBR119" s="3"/>
      <c r="SBS119" s="3"/>
      <c r="SBT119" s="3"/>
      <c r="SBU119" s="3"/>
      <c r="SBV119" s="3"/>
      <c r="SBW119" s="3"/>
      <c r="SBX119" s="3"/>
      <c r="SBY119" s="3"/>
      <c r="SBZ119" s="3"/>
      <c r="SCA119" s="3"/>
      <c r="SCB119" s="3"/>
      <c r="SCC119" s="3"/>
      <c r="SCD119" s="3"/>
      <c r="SCE119" s="3"/>
      <c r="SCF119" s="3"/>
      <c r="SCG119" s="3"/>
      <c r="SCH119" s="3"/>
      <c r="SCI119" s="3"/>
      <c r="SCJ119" s="3"/>
      <c r="SCK119" s="3"/>
      <c r="SCL119" s="3"/>
      <c r="SCM119" s="3"/>
      <c r="SCN119" s="3"/>
      <c r="SCO119" s="3"/>
      <c r="SCP119" s="3"/>
      <c r="SCQ119" s="3"/>
      <c r="SCR119" s="3"/>
      <c r="SCS119" s="3"/>
      <c r="SCT119" s="3"/>
      <c r="SCU119" s="3"/>
      <c r="SCV119" s="3"/>
      <c r="SCW119" s="3"/>
      <c r="SCX119" s="3"/>
      <c r="SCY119" s="3"/>
      <c r="SCZ119" s="3"/>
      <c r="SDA119" s="3"/>
      <c r="SDB119" s="3"/>
      <c r="SDC119" s="3"/>
      <c r="SDD119" s="3"/>
      <c r="SDE119" s="3"/>
      <c r="SDF119" s="3"/>
      <c r="SDG119" s="3"/>
      <c r="SDH119" s="3"/>
      <c r="SDI119" s="3"/>
      <c r="SDJ119" s="3"/>
      <c r="SDK119" s="3"/>
      <c r="SDL119" s="3"/>
      <c r="SDM119" s="3"/>
      <c r="SDN119" s="3"/>
      <c r="SDO119" s="3"/>
      <c r="SDP119" s="3"/>
      <c r="SDQ119" s="3"/>
      <c r="SDR119" s="3"/>
      <c r="SDS119" s="3"/>
      <c r="SDT119" s="3"/>
      <c r="SDU119" s="3"/>
      <c r="SDV119" s="3"/>
      <c r="SDW119" s="3"/>
      <c r="SDX119" s="3"/>
      <c r="SDY119" s="3"/>
      <c r="SDZ119" s="3"/>
      <c r="SEA119" s="3"/>
      <c r="SEB119" s="3"/>
      <c r="SEC119" s="3"/>
      <c r="SED119" s="3"/>
      <c r="SEE119" s="3"/>
      <c r="SEF119" s="3"/>
      <c r="SEG119" s="3"/>
      <c r="SEH119" s="3"/>
      <c r="SEI119" s="3"/>
      <c r="SEJ119" s="3"/>
      <c r="SEK119" s="3"/>
      <c r="SEL119" s="3"/>
      <c r="SEM119" s="3"/>
      <c r="SEN119" s="3"/>
      <c r="SEO119" s="3"/>
      <c r="SEP119" s="3"/>
      <c r="SEQ119" s="3"/>
      <c r="SER119" s="3"/>
      <c r="SES119" s="3"/>
      <c r="SET119" s="3"/>
      <c r="SEU119" s="3"/>
      <c r="SEV119" s="3"/>
      <c r="SEW119" s="3"/>
      <c r="SEX119" s="3"/>
      <c r="SEY119" s="3"/>
      <c r="SEZ119" s="3"/>
      <c r="SFA119" s="3"/>
      <c r="SFB119" s="3"/>
      <c r="SFC119" s="3"/>
      <c r="SFD119" s="3"/>
      <c r="SFE119" s="3"/>
      <c r="SFF119" s="3"/>
      <c r="SFG119" s="3"/>
      <c r="SFH119" s="3"/>
      <c r="SFI119" s="3"/>
      <c r="SFJ119" s="3"/>
      <c r="SFK119" s="3"/>
      <c r="SFL119" s="3"/>
      <c r="SFM119" s="3"/>
      <c r="SFN119" s="3"/>
      <c r="SFO119" s="3"/>
      <c r="SFP119" s="3"/>
      <c r="SFQ119" s="3"/>
      <c r="SFR119" s="3"/>
      <c r="SFS119" s="3"/>
      <c r="SFT119" s="3"/>
      <c r="SFU119" s="3"/>
      <c r="SFV119" s="3"/>
      <c r="SFW119" s="3"/>
      <c r="SFX119" s="3"/>
      <c r="SFY119" s="3"/>
      <c r="SFZ119" s="3"/>
      <c r="SGA119" s="3"/>
      <c r="SGB119" s="3"/>
      <c r="SGC119" s="3"/>
      <c r="SGD119" s="3"/>
      <c r="SGE119" s="3"/>
      <c r="SGF119" s="3"/>
      <c r="SGG119" s="3"/>
      <c r="SGH119" s="3"/>
      <c r="SGI119" s="3"/>
      <c r="SGJ119" s="3"/>
      <c r="SGK119" s="3"/>
      <c r="SGL119" s="3"/>
      <c r="SGM119" s="3"/>
      <c r="SGN119" s="3"/>
      <c r="SGO119" s="3"/>
      <c r="SGP119" s="3"/>
      <c r="SGQ119" s="3"/>
      <c r="SGR119" s="3"/>
      <c r="SGS119" s="3"/>
      <c r="SGT119" s="3"/>
      <c r="SGU119" s="3"/>
      <c r="SGV119" s="3"/>
      <c r="SGW119" s="3"/>
      <c r="SGX119" s="3"/>
      <c r="SGY119" s="3"/>
      <c r="SGZ119" s="3"/>
      <c r="SHA119" s="3"/>
      <c r="SHB119" s="3"/>
      <c r="SHC119" s="3"/>
      <c r="SHD119" s="3"/>
      <c r="SHE119" s="3"/>
      <c r="SHF119" s="3"/>
      <c r="SHG119" s="3"/>
      <c r="SHH119" s="3"/>
      <c r="SHI119" s="3"/>
      <c r="SHJ119" s="3"/>
      <c r="SHK119" s="3"/>
      <c r="SHL119" s="3"/>
      <c r="SHM119" s="3"/>
      <c r="SHN119" s="3"/>
      <c r="SHO119" s="3"/>
      <c r="SHP119" s="3"/>
      <c r="SHQ119" s="3"/>
      <c r="SHR119" s="3"/>
      <c r="SHS119" s="3"/>
      <c r="SHT119" s="3"/>
      <c r="SHU119" s="3"/>
      <c r="SHV119" s="3"/>
      <c r="SHW119" s="3"/>
      <c r="SHX119" s="3"/>
      <c r="SHY119" s="3"/>
      <c r="SHZ119" s="3"/>
      <c r="SIA119" s="3"/>
      <c r="SIB119" s="3"/>
      <c r="SIC119" s="3"/>
      <c r="SID119" s="3"/>
      <c r="SIE119" s="3"/>
      <c r="SIF119" s="3"/>
      <c r="SIG119" s="3"/>
      <c r="SIH119" s="3"/>
      <c r="SII119" s="3"/>
      <c r="SIJ119" s="3"/>
      <c r="SIK119" s="3"/>
      <c r="SIL119" s="3"/>
      <c r="SIM119" s="3"/>
      <c r="SIN119" s="3"/>
      <c r="SIO119" s="3"/>
      <c r="SIP119" s="3"/>
      <c r="SIQ119" s="3"/>
      <c r="SIR119" s="3"/>
      <c r="SIS119" s="3"/>
      <c r="SIT119" s="3"/>
      <c r="SIU119" s="3"/>
      <c r="SIV119" s="3"/>
      <c r="SIW119" s="3"/>
      <c r="SIX119" s="3"/>
      <c r="SIY119" s="3"/>
      <c r="SIZ119" s="3"/>
      <c r="SJA119" s="3"/>
      <c r="SJB119" s="3"/>
      <c r="SJC119" s="3"/>
      <c r="SJD119" s="3"/>
      <c r="SJE119" s="3"/>
      <c r="SJF119" s="3"/>
      <c r="SJG119" s="3"/>
      <c r="SJH119" s="3"/>
      <c r="SJI119" s="3"/>
      <c r="SJJ119" s="3"/>
      <c r="SJK119" s="3"/>
      <c r="SJL119" s="3"/>
      <c r="SJM119" s="3"/>
      <c r="SJN119" s="3"/>
      <c r="SJO119" s="3"/>
      <c r="SJP119" s="3"/>
      <c r="SJQ119" s="3"/>
      <c r="SJR119" s="3"/>
      <c r="SJS119" s="3"/>
      <c r="SJT119" s="3"/>
      <c r="SJU119" s="3"/>
      <c r="SJV119" s="3"/>
      <c r="SJW119" s="3"/>
      <c r="SJX119" s="3"/>
      <c r="SJY119" s="3"/>
      <c r="SJZ119" s="3"/>
      <c r="SKA119" s="3"/>
      <c r="SKB119" s="3"/>
      <c r="SKC119" s="3"/>
      <c r="SKD119" s="3"/>
      <c r="SKE119" s="3"/>
      <c r="SKF119" s="3"/>
      <c r="SKG119" s="3"/>
      <c r="SKH119" s="3"/>
      <c r="SKI119" s="3"/>
      <c r="SKJ119" s="3"/>
      <c r="SKK119" s="3"/>
      <c r="SKL119" s="3"/>
      <c r="SKM119" s="3"/>
      <c r="SKN119" s="3"/>
      <c r="SKO119" s="3"/>
      <c r="SKP119" s="3"/>
      <c r="SKQ119" s="3"/>
      <c r="SKR119" s="3"/>
      <c r="SKS119" s="3"/>
      <c r="SKT119" s="3"/>
      <c r="SKU119" s="3"/>
      <c r="SKV119" s="3"/>
      <c r="SKW119" s="3"/>
      <c r="SKX119" s="3"/>
      <c r="SKY119" s="3"/>
      <c r="SKZ119" s="3"/>
      <c r="SLA119" s="3"/>
      <c r="SLB119" s="3"/>
      <c r="SLC119" s="3"/>
      <c r="SLD119" s="3"/>
      <c r="SLE119" s="3"/>
      <c r="SLF119" s="3"/>
      <c r="SLG119" s="3"/>
      <c r="SLH119" s="3"/>
      <c r="SLI119" s="3"/>
      <c r="SLJ119" s="3"/>
      <c r="SLK119" s="3"/>
      <c r="SLL119" s="3"/>
      <c r="SLM119" s="3"/>
      <c r="SLN119" s="3"/>
      <c r="SLO119" s="3"/>
      <c r="SLP119" s="3"/>
      <c r="SLQ119" s="3"/>
      <c r="SLR119" s="3"/>
      <c r="SLS119" s="3"/>
      <c r="SLT119" s="3"/>
      <c r="SLU119" s="3"/>
      <c r="SLV119" s="3"/>
      <c r="SLW119" s="3"/>
      <c r="SLX119" s="3"/>
      <c r="SLY119" s="3"/>
      <c r="SLZ119" s="3"/>
      <c r="SMA119" s="3"/>
      <c r="SMB119" s="3"/>
      <c r="SMC119" s="3"/>
      <c r="SMD119" s="3"/>
      <c r="SME119" s="3"/>
      <c r="SMF119" s="3"/>
      <c r="SMG119" s="3"/>
      <c r="SMH119" s="3"/>
      <c r="SMI119" s="3"/>
      <c r="SMJ119" s="3"/>
      <c r="SMK119" s="3"/>
      <c r="SML119" s="3"/>
      <c r="SMM119" s="3"/>
      <c r="SMN119" s="3"/>
      <c r="SMO119" s="3"/>
      <c r="SMP119" s="3"/>
      <c r="SMQ119" s="3"/>
      <c r="SMR119" s="3"/>
      <c r="SMS119" s="3"/>
      <c r="SMT119" s="3"/>
      <c r="SMU119" s="3"/>
      <c r="SMV119" s="3"/>
      <c r="SMW119" s="3"/>
      <c r="SMX119" s="3"/>
      <c r="SMY119" s="3"/>
      <c r="SMZ119" s="3"/>
      <c r="SNA119" s="3"/>
      <c r="SNB119" s="3"/>
      <c r="SNC119" s="3"/>
      <c r="SND119" s="3"/>
      <c r="SNE119" s="3"/>
      <c r="SNF119" s="3"/>
      <c r="SNG119" s="3"/>
      <c r="SNH119" s="3"/>
      <c r="SNI119" s="3"/>
      <c r="SNJ119" s="3"/>
      <c r="SNK119" s="3"/>
      <c r="SNL119" s="3"/>
      <c r="SNM119" s="3"/>
      <c r="SNN119" s="3"/>
      <c r="SNO119" s="3"/>
      <c r="SNP119" s="3"/>
      <c r="SNQ119" s="3"/>
      <c r="SNR119" s="3"/>
      <c r="SNS119" s="3"/>
      <c r="SNT119" s="3"/>
      <c r="SNU119" s="3"/>
      <c r="SNV119" s="3"/>
      <c r="SNW119" s="3"/>
      <c r="SNX119" s="3"/>
      <c r="SNY119" s="3"/>
      <c r="SNZ119" s="3"/>
      <c r="SOA119" s="3"/>
      <c r="SOB119" s="3"/>
      <c r="SOC119" s="3"/>
      <c r="SOD119" s="3"/>
      <c r="SOE119" s="3"/>
      <c r="SOF119" s="3"/>
      <c r="SOG119" s="3"/>
      <c r="SOH119" s="3"/>
      <c r="SOI119" s="3"/>
      <c r="SOJ119" s="3"/>
      <c r="SOK119" s="3"/>
      <c r="SOL119" s="3"/>
      <c r="SOM119" s="3"/>
      <c r="SON119" s="3"/>
      <c r="SOO119" s="3"/>
      <c r="SOP119" s="3"/>
      <c r="SOQ119" s="3"/>
      <c r="SOR119" s="3"/>
      <c r="SOS119" s="3"/>
      <c r="SOT119" s="3"/>
      <c r="SOU119" s="3"/>
      <c r="SOV119" s="3"/>
      <c r="SOW119" s="3"/>
      <c r="SOX119" s="3"/>
      <c r="SOY119" s="3"/>
      <c r="SOZ119" s="3"/>
      <c r="SPA119" s="3"/>
      <c r="SPB119" s="3"/>
      <c r="SPC119" s="3"/>
      <c r="SPD119" s="3"/>
      <c r="SPE119" s="3"/>
      <c r="SPF119" s="3"/>
      <c r="SPG119" s="3"/>
      <c r="SPH119" s="3"/>
      <c r="SPI119" s="3"/>
      <c r="SPJ119" s="3"/>
      <c r="SPK119" s="3"/>
      <c r="SPL119" s="3"/>
      <c r="SPM119" s="3"/>
      <c r="SPN119" s="3"/>
      <c r="SPO119" s="3"/>
      <c r="SPP119" s="3"/>
      <c r="SPQ119" s="3"/>
      <c r="SPR119" s="3"/>
      <c r="SPS119" s="3"/>
      <c r="SPT119" s="3"/>
      <c r="SPU119" s="3"/>
      <c r="SPV119" s="3"/>
      <c r="SPW119" s="3"/>
      <c r="SPX119" s="3"/>
      <c r="SPY119" s="3"/>
      <c r="SPZ119" s="3"/>
      <c r="SQA119" s="3"/>
      <c r="SQB119" s="3"/>
      <c r="SQC119" s="3"/>
      <c r="SQD119" s="3"/>
      <c r="SQE119" s="3"/>
      <c r="SQF119" s="3"/>
      <c r="SQG119" s="3"/>
      <c r="SQH119" s="3"/>
      <c r="SQI119" s="3"/>
      <c r="SQJ119" s="3"/>
      <c r="SQK119" s="3"/>
      <c r="SQL119" s="3"/>
      <c r="SQM119" s="3"/>
      <c r="SQN119" s="3"/>
      <c r="SQO119" s="3"/>
      <c r="SQP119" s="3"/>
      <c r="SQQ119" s="3"/>
      <c r="SQR119" s="3"/>
      <c r="SQS119" s="3"/>
      <c r="SQT119" s="3"/>
      <c r="SQU119" s="3"/>
      <c r="SQV119" s="3"/>
      <c r="SQW119" s="3"/>
      <c r="SQX119" s="3"/>
      <c r="SQY119" s="3"/>
      <c r="SQZ119" s="3"/>
      <c r="SRA119" s="3"/>
      <c r="SRB119" s="3"/>
      <c r="SRC119" s="3"/>
      <c r="SRD119" s="3"/>
      <c r="SRE119" s="3"/>
      <c r="SRF119" s="3"/>
      <c r="SRG119" s="3"/>
      <c r="SRH119" s="3"/>
      <c r="SRI119" s="3"/>
      <c r="SRJ119" s="3"/>
      <c r="SRK119" s="3"/>
      <c r="SRL119" s="3"/>
      <c r="SRM119" s="3"/>
      <c r="SRN119" s="3"/>
      <c r="SRO119" s="3"/>
      <c r="SRP119" s="3"/>
      <c r="SRQ119" s="3"/>
      <c r="SRR119" s="3"/>
      <c r="SRS119" s="3"/>
      <c r="SRT119" s="3"/>
      <c r="SRU119" s="3"/>
      <c r="SRV119" s="3"/>
      <c r="SRW119" s="3"/>
      <c r="SRX119" s="3"/>
      <c r="SRY119" s="3"/>
      <c r="SRZ119" s="3"/>
      <c r="SSA119" s="3"/>
      <c r="SSB119" s="3"/>
      <c r="SSC119" s="3"/>
      <c r="SSD119" s="3"/>
      <c r="SSE119" s="3"/>
      <c r="SSF119" s="3"/>
      <c r="SSG119" s="3"/>
      <c r="SSH119" s="3"/>
      <c r="SSI119" s="3"/>
      <c r="SSJ119" s="3"/>
      <c r="SSK119" s="3"/>
      <c r="SSL119" s="3"/>
      <c r="SSM119" s="3"/>
      <c r="SSN119" s="3"/>
      <c r="SSO119" s="3"/>
      <c r="SSP119" s="3"/>
      <c r="SSQ119" s="3"/>
      <c r="SSR119" s="3"/>
      <c r="SSS119" s="3"/>
      <c r="SST119" s="3"/>
      <c r="SSU119" s="3"/>
      <c r="SSV119" s="3"/>
      <c r="SSW119" s="3"/>
      <c r="SSX119" s="3"/>
      <c r="SSY119" s="3"/>
      <c r="SSZ119" s="3"/>
      <c r="STA119" s="3"/>
      <c r="STB119" s="3"/>
      <c r="STC119" s="3"/>
      <c r="STD119" s="3"/>
      <c r="STE119" s="3"/>
      <c r="STF119" s="3"/>
      <c r="STG119" s="3"/>
      <c r="STH119" s="3"/>
      <c r="STI119" s="3"/>
      <c r="STJ119" s="3"/>
      <c r="STK119" s="3"/>
      <c r="STL119" s="3"/>
      <c r="STM119" s="3"/>
      <c r="STN119" s="3"/>
      <c r="STO119" s="3"/>
      <c r="STP119" s="3"/>
      <c r="STQ119" s="3"/>
      <c r="STR119" s="3"/>
      <c r="STS119" s="3"/>
      <c r="STT119" s="3"/>
      <c r="STU119" s="3"/>
      <c r="STV119" s="3"/>
      <c r="STW119" s="3"/>
      <c r="STX119" s="3"/>
      <c r="STY119" s="3"/>
      <c r="STZ119" s="3"/>
      <c r="SUA119" s="3"/>
      <c r="SUB119" s="3"/>
      <c r="SUC119" s="3"/>
      <c r="SUD119" s="3"/>
      <c r="SUE119" s="3"/>
      <c r="SUF119" s="3"/>
      <c r="SUG119" s="3"/>
      <c r="SUH119" s="3"/>
      <c r="SUI119" s="3"/>
      <c r="SUJ119" s="3"/>
      <c r="SUK119" s="3"/>
      <c r="SUL119" s="3"/>
      <c r="SUM119" s="3"/>
      <c r="SUN119" s="3"/>
      <c r="SUO119" s="3"/>
      <c r="SUP119" s="3"/>
      <c r="SUQ119" s="3"/>
      <c r="SUR119" s="3"/>
      <c r="SUS119" s="3"/>
      <c r="SUT119" s="3"/>
      <c r="SUU119" s="3"/>
      <c r="SUV119" s="3"/>
      <c r="SUW119" s="3"/>
      <c r="SUX119" s="3"/>
      <c r="SUY119" s="3"/>
      <c r="SUZ119" s="3"/>
      <c r="SVA119" s="3"/>
      <c r="SVB119" s="3"/>
      <c r="SVC119" s="3"/>
      <c r="SVD119" s="3"/>
      <c r="SVE119" s="3"/>
      <c r="SVF119" s="3"/>
      <c r="SVG119" s="3"/>
      <c r="SVH119" s="3"/>
      <c r="SVI119" s="3"/>
      <c r="SVJ119" s="3"/>
      <c r="SVK119" s="3"/>
      <c r="SVL119" s="3"/>
      <c r="SVM119" s="3"/>
      <c r="SVN119" s="3"/>
      <c r="SVO119" s="3"/>
      <c r="SVP119" s="3"/>
      <c r="SVQ119" s="3"/>
      <c r="SVR119" s="3"/>
      <c r="SVS119" s="3"/>
      <c r="SVT119" s="3"/>
      <c r="SVU119" s="3"/>
      <c r="SVV119" s="3"/>
      <c r="SVW119" s="3"/>
      <c r="SVX119" s="3"/>
      <c r="SVY119" s="3"/>
      <c r="SVZ119" s="3"/>
      <c r="SWA119" s="3"/>
      <c r="SWB119" s="3"/>
      <c r="SWC119" s="3"/>
      <c r="SWD119" s="3"/>
      <c r="SWE119" s="3"/>
      <c r="SWF119" s="3"/>
      <c r="SWG119" s="3"/>
      <c r="SWH119" s="3"/>
      <c r="SWI119" s="3"/>
      <c r="SWJ119" s="3"/>
      <c r="SWK119" s="3"/>
      <c r="SWL119" s="3"/>
      <c r="SWM119" s="3"/>
      <c r="SWN119" s="3"/>
      <c r="SWO119" s="3"/>
      <c r="SWP119" s="3"/>
      <c r="SWQ119" s="3"/>
      <c r="SWR119" s="3"/>
      <c r="SWS119" s="3"/>
      <c r="SWT119" s="3"/>
      <c r="SWU119" s="3"/>
      <c r="SWV119" s="3"/>
      <c r="SWW119" s="3"/>
      <c r="SWX119" s="3"/>
      <c r="SWY119" s="3"/>
      <c r="SWZ119" s="3"/>
      <c r="SXA119" s="3"/>
      <c r="SXB119" s="3"/>
      <c r="SXC119" s="3"/>
      <c r="SXD119" s="3"/>
      <c r="SXE119" s="3"/>
      <c r="SXF119" s="3"/>
      <c r="SXG119" s="3"/>
      <c r="SXH119" s="3"/>
      <c r="SXI119" s="3"/>
      <c r="SXJ119" s="3"/>
      <c r="SXK119" s="3"/>
      <c r="SXL119" s="3"/>
      <c r="SXM119" s="3"/>
      <c r="SXN119" s="3"/>
      <c r="SXO119" s="3"/>
      <c r="SXP119" s="3"/>
      <c r="SXQ119" s="3"/>
      <c r="SXR119" s="3"/>
      <c r="SXS119" s="3"/>
      <c r="SXT119" s="3"/>
      <c r="SXU119" s="3"/>
      <c r="SXV119" s="3"/>
      <c r="SXW119" s="3"/>
      <c r="SXX119" s="3"/>
      <c r="SXY119" s="3"/>
      <c r="SXZ119" s="3"/>
      <c r="SYA119" s="3"/>
      <c r="SYB119" s="3"/>
      <c r="SYC119" s="3"/>
      <c r="SYD119" s="3"/>
      <c r="SYE119" s="3"/>
      <c r="SYF119" s="3"/>
      <c r="SYG119" s="3"/>
      <c r="SYH119" s="3"/>
      <c r="SYI119" s="3"/>
      <c r="SYJ119" s="3"/>
      <c r="SYK119" s="3"/>
      <c r="SYL119" s="3"/>
      <c r="SYM119" s="3"/>
      <c r="SYN119" s="3"/>
      <c r="SYO119" s="3"/>
      <c r="SYP119" s="3"/>
      <c r="SYQ119" s="3"/>
      <c r="SYR119" s="3"/>
      <c r="SYS119" s="3"/>
      <c r="SYT119" s="3"/>
      <c r="SYU119" s="3"/>
      <c r="SYV119" s="3"/>
      <c r="SYW119" s="3"/>
      <c r="SYX119" s="3"/>
      <c r="SYY119" s="3"/>
      <c r="SYZ119" s="3"/>
      <c r="SZA119" s="3"/>
      <c r="SZB119" s="3"/>
      <c r="SZC119" s="3"/>
      <c r="SZD119" s="3"/>
      <c r="SZE119" s="3"/>
      <c r="SZF119" s="3"/>
      <c r="SZG119" s="3"/>
      <c r="SZH119" s="3"/>
      <c r="SZI119" s="3"/>
      <c r="SZJ119" s="3"/>
      <c r="SZK119" s="3"/>
      <c r="SZL119" s="3"/>
      <c r="SZM119" s="3"/>
      <c r="SZN119" s="3"/>
      <c r="SZO119" s="3"/>
      <c r="SZP119" s="3"/>
      <c r="SZQ119" s="3"/>
      <c r="SZR119" s="3"/>
      <c r="SZS119" s="3"/>
      <c r="SZT119" s="3"/>
      <c r="SZU119" s="3"/>
      <c r="SZV119" s="3"/>
      <c r="SZW119" s="3"/>
      <c r="SZX119" s="3"/>
      <c r="SZY119" s="3"/>
      <c r="SZZ119" s="3"/>
      <c r="TAA119" s="3"/>
      <c r="TAB119" s="3"/>
      <c r="TAC119" s="3"/>
      <c r="TAD119" s="3"/>
      <c r="TAE119" s="3"/>
      <c r="TAF119" s="3"/>
      <c r="TAG119" s="3"/>
      <c r="TAH119" s="3"/>
      <c r="TAI119" s="3"/>
      <c r="TAJ119" s="3"/>
      <c r="TAK119" s="3"/>
      <c r="TAL119" s="3"/>
      <c r="TAM119" s="3"/>
      <c r="TAN119" s="3"/>
      <c r="TAO119" s="3"/>
      <c r="TAP119" s="3"/>
      <c r="TAQ119" s="3"/>
      <c r="TAR119" s="3"/>
      <c r="TAS119" s="3"/>
      <c r="TAT119" s="3"/>
      <c r="TAU119" s="3"/>
      <c r="TAV119" s="3"/>
      <c r="TAW119" s="3"/>
      <c r="TAX119" s="3"/>
      <c r="TAY119" s="3"/>
      <c r="TAZ119" s="3"/>
      <c r="TBA119" s="3"/>
      <c r="TBB119" s="3"/>
      <c r="TBC119" s="3"/>
      <c r="TBD119" s="3"/>
      <c r="TBE119" s="3"/>
      <c r="TBF119" s="3"/>
      <c r="TBG119" s="3"/>
      <c r="TBH119" s="3"/>
      <c r="TBI119" s="3"/>
      <c r="TBJ119" s="3"/>
      <c r="TBK119" s="3"/>
      <c r="TBL119" s="3"/>
      <c r="TBM119" s="3"/>
      <c r="TBN119" s="3"/>
      <c r="TBO119" s="3"/>
      <c r="TBP119" s="3"/>
      <c r="TBQ119" s="3"/>
      <c r="TBR119" s="3"/>
      <c r="TBS119" s="3"/>
      <c r="TBT119" s="3"/>
      <c r="TBU119" s="3"/>
      <c r="TBV119" s="3"/>
      <c r="TBW119" s="3"/>
      <c r="TBX119" s="3"/>
      <c r="TBY119" s="3"/>
      <c r="TBZ119" s="3"/>
      <c r="TCA119" s="3"/>
      <c r="TCB119" s="3"/>
      <c r="TCC119" s="3"/>
      <c r="TCD119" s="3"/>
      <c r="TCE119" s="3"/>
      <c r="TCF119" s="3"/>
      <c r="TCG119" s="3"/>
      <c r="TCH119" s="3"/>
      <c r="TCI119" s="3"/>
      <c r="TCJ119" s="3"/>
      <c r="TCK119" s="3"/>
      <c r="TCL119" s="3"/>
      <c r="TCM119" s="3"/>
      <c r="TCN119" s="3"/>
      <c r="TCO119" s="3"/>
      <c r="TCP119" s="3"/>
      <c r="TCQ119" s="3"/>
      <c r="TCR119" s="3"/>
      <c r="TCS119" s="3"/>
      <c r="TCT119" s="3"/>
      <c r="TCU119" s="3"/>
      <c r="TCV119" s="3"/>
      <c r="TCW119" s="3"/>
      <c r="TCX119" s="3"/>
      <c r="TCY119" s="3"/>
      <c r="TCZ119" s="3"/>
      <c r="TDA119" s="3"/>
      <c r="TDB119" s="3"/>
      <c r="TDC119" s="3"/>
      <c r="TDD119" s="3"/>
      <c r="TDE119" s="3"/>
      <c r="TDF119" s="3"/>
      <c r="TDG119" s="3"/>
      <c r="TDH119" s="3"/>
      <c r="TDI119" s="3"/>
      <c r="TDJ119" s="3"/>
      <c r="TDK119" s="3"/>
      <c r="TDL119" s="3"/>
      <c r="TDM119" s="3"/>
      <c r="TDN119" s="3"/>
      <c r="TDO119" s="3"/>
      <c r="TDP119" s="3"/>
      <c r="TDQ119" s="3"/>
      <c r="TDR119" s="3"/>
      <c r="TDS119" s="3"/>
      <c r="TDT119" s="3"/>
      <c r="TDU119" s="3"/>
      <c r="TDV119" s="3"/>
      <c r="TDW119" s="3"/>
      <c r="TDX119" s="3"/>
      <c r="TDY119" s="3"/>
      <c r="TDZ119" s="3"/>
      <c r="TEA119" s="3"/>
      <c r="TEB119" s="3"/>
      <c r="TEC119" s="3"/>
      <c r="TED119" s="3"/>
      <c r="TEE119" s="3"/>
      <c r="TEF119" s="3"/>
      <c r="TEG119" s="3"/>
      <c r="TEH119" s="3"/>
      <c r="TEI119" s="3"/>
      <c r="TEJ119" s="3"/>
      <c r="TEK119" s="3"/>
      <c r="TEL119" s="3"/>
      <c r="TEM119" s="3"/>
      <c r="TEN119" s="3"/>
      <c r="TEO119" s="3"/>
      <c r="TEP119" s="3"/>
      <c r="TEQ119" s="3"/>
      <c r="TER119" s="3"/>
      <c r="TES119" s="3"/>
      <c r="TET119" s="3"/>
      <c r="TEU119" s="3"/>
      <c r="TEV119" s="3"/>
      <c r="TEW119" s="3"/>
      <c r="TEX119" s="3"/>
      <c r="TEY119" s="3"/>
      <c r="TEZ119" s="3"/>
      <c r="TFA119" s="3"/>
      <c r="TFB119" s="3"/>
      <c r="TFC119" s="3"/>
      <c r="TFD119" s="3"/>
      <c r="TFE119" s="3"/>
      <c r="TFF119" s="3"/>
      <c r="TFG119" s="3"/>
      <c r="TFH119" s="3"/>
      <c r="TFI119" s="3"/>
      <c r="TFJ119" s="3"/>
      <c r="TFK119" s="3"/>
      <c r="TFL119" s="3"/>
      <c r="TFM119" s="3"/>
      <c r="TFN119" s="3"/>
      <c r="TFO119" s="3"/>
      <c r="TFP119" s="3"/>
      <c r="TFQ119" s="3"/>
      <c r="TFR119" s="3"/>
      <c r="TFS119" s="3"/>
      <c r="TFT119" s="3"/>
      <c r="TFU119" s="3"/>
      <c r="TFV119" s="3"/>
      <c r="TFW119" s="3"/>
      <c r="TFX119" s="3"/>
      <c r="TFY119" s="3"/>
      <c r="TFZ119" s="3"/>
      <c r="TGA119" s="3"/>
      <c r="TGB119" s="3"/>
      <c r="TGC119" s="3"/>
      <c r="TGD119" s="3"/>
      <c r="TGE119" s="3"/>
      <c r="TGF119" s="3"/>
      <c r="TGG119" s="3"/>
      <c r="TGH119" s="3"/>
      <c r="TGI119" s="3"/>
      <c r="TGJ119" s="3"/>
      <c r="TGK119" s="3"/>
      <c r="TGL119" s="3"/>
      <c r="TGM119" s="3"/>
      <c r="TGN119" s="3"/>
      <c r="TGO119" s="3"/>
      <c r="TGP119" s="3"/>
      <c r="TGQ119" s="3"/>
      <c r="TGR119" s="3"/>
      <c r="TGS119" s="3"/>
      <c r="TGT119" s="3"/>
      <c r="TGU119" s="3"/>
      <c r="TGV119" s="3"/>
      <c r="TGW119" s="3"/>
      <c r="TGX119" s="3"/>
      <c r="TGY119" s="3"/>
      <c r="TGZ119" s="3"/>
      <c r="THA119" s="3"/>
      <c r="THB119" s="3"/>
      <c r="THC119" s="3"/>
      <c r="THD119" s="3"/>
      <c r="THE119" s="3"/>
      <c r="THF119" s="3"/>
      <c r="THG119" s="3"/>
      <c r="THH119" s="3"/>
      <c r="THI119" s="3"/>
      <c r="THJ119" s="3"/>
      <c r="THK119" s="3"/>
      <c r="THL119" s="3"/>
      <c r="THM119" s="3"/>
      <c r="THN119" s="3"/>
      <c r="THO119" s="3"/>
      <c r="THP119" s="3"/>
      <c r="THQ119" s="3"/>
      <c r="THR119" s="3"/>
      <c r="THS119" s="3"/>
      <c r="THT119" s="3"/>
      <c r="THU119" s="3"/>
      <c r="THV119" s="3"/>
      <c r="THW119" s="3"/>
      <c r="THX119" s="3"/>
      <c r="THY119" s="3"/>
      <c r="THZ119" s="3"/>
      <c r="TIA119" s="3"/>
      <c r="TIB119" s="3"/>
      <c r="TIC119" s="3"/>
      <c r="TID119" s="3"/>
      <c r="TIE119" s="3"/>
      <c r="TIF119" s="3"/>
      <c r="TIG119" s="3"/>
      <c r="TIH119" s="3"/>
      <c r="TII119" s="3"/>
      <c r="TIJ119" s="3"/>
      <c r="TIK119" s="3"/>
      <c r="TIL119" s="3"/>
      <c r="TIM119" s="3"/>
      <c r="TIN119" s="3"/>
      <c r="TIO119" s="3"/>
      <c r="TIP119" s="3"/>
      <c r="TIQ119" s="3"/>
      <c r="TIR119" s="3"/>
      <c r="TIS119" s="3"/>
      <c r="TIT119" s="3"/>
      <c r="TIU119" s="3"/>
      <c r="TIV119" s="3"/>
      <c r="TIW119" s="3"/>
      <c r="TIX119" s="3"/>
      <c r="TIY119" s="3"/>
      <c r="TIZ119" s="3"/>
      <c r="TJA119" s="3"/>
      <c r="TJB119" s="3"/>
      <c r="TJC119" s="3"/>
      <c r="TJD119" s="3"/>
      <c r="TJE119" s="3"/>
      <c r="TJF119" s="3"/>
      <c r="TJG119" s="3"/>
      <c r="TJH119" s="3"/>
      <c r="TJI119" s="3"/>
      <c r="TJJ119" s="3"/>
      <c r="TJK119" s="3"/>
      <c r="TJL119" s="3"/>
      <c r="TJM119" s="3"/>
      <c r="TJN119" s="3"/>
      <c r="TJO119" s="3"/>
      <c r="TJP119" s="3"/>
      <c r="TJQ119" s="3"/>
      <c r="TJR119" s="3"/>
      <c r="TJS119" s="3"/>
      <c r="TJT119" s="3"/>
      <c r="TJU119" s="3"/>
      <c r="TJV119" s="3"/>
      <c r="TJW119" s="3"/>
      <c r="TJX119" s="3"/>
      <c r="TJY119" s="3"/>
      <c r="TJZ119" s="3"/>
      <c r="TKA119" s="3"/>
      <c r="TKB119" s="3"/>
      <c r="TKC119" s="3"/>
      <c r="TKD119" s="3"/>
      <c r="TKE119" s="3"/>
      <c r="TKF119" s="3"/>
      <c r="TKG119" s="3"/>
      <c r="TKH119" s="3"/>
      <c r="TKI119" s="3"/>
      <c r="TKJ119" s="3"/>
      <c r="TKK119" s="3"/>
      <c r="TKL119" s="3"/>
      <c r="TKM119" s="3"/>
      <c r="TKN119" s="3"/>
      <c r="TKO119" s="3"/>
      <c r="TKP119" s="3"/>
      <c r="TKQ119" s="3"/>
      <c r="TKR119" s="3"/>
      <c r="TKS119" s="3"/>
      <c r="TKT119" s="3"/>
      <c r="TKU119" s="3"/>
      <c r="TKV119" s="3"/>
      <c r="TKW119" s="3"/>
      <c r="TKX119" s="3"/>
      <c r="TKY119" s="3"/>
      <c r="TKZ119" s="3"/>
      <c r="TLA119" s="3"/>
      <c r="TLB119" s="3"/>
      <c r="TLC119" s="3"/>
      <c r="TLD119" s="3"/>
      <c r="TLE119" s="3"/>
      <c r="TLF119" s="3"/>
      <c r="TLG119" s="3"/>
      <c r="TLH119" s="3"/>
      <c r="TLI119" s="3"/>
      <c r="TLJ119" s="3"/>
      <c r="TLK119" s="3"/>
      <c r="TLL119" s="3"/>
      <c r="TLM119" s="3"/>
      <c r="TLN119" s="3"/>
      <c r="TLO119" s="3"/>
      <c r="TLP119" s="3"/>
      <c r="TLQ119" s="3"/>
      <c r="TLR119" s="3"/>
      <c r="TLS119" s="3"/>
      <c r="TLT119" s="3"/>
      <c r="TLU119" s="3"/>
      <c r="TLV119" s="3"/>
      <c r="TLW119" s="3"/>
      <c r="TLX119" s="3"/>
      <c r="TLY119" s="3"/>
      <c r="TLZ119" s="3"/>
      <c r="TMA119" s="3"/>
      <c r="TMB119" s="3"/>
      <c r="TMC119" s="3"/>
      <c r="TMD119" s="3"/>
      <c r="TME119" s="3"/>
      <c r="TMF119" s="3"/>
      <c r="TMG119" s="3"/>
      <c r="TMH119" s="3"/>
      <c r="TMI119" s="3"/>
      <c r="TMJ119" s="3"/>
      <c r="TMK119" s="3"/>
      <c r="TML119" s="3"/>
      <c r="TMM119" s="3"/>
      <c r="TMN119" s="3"/>
      <c r="TMO119" s="3"/>
      <c r="TMP119" s="3"/>
      <c r="TMQ119" s="3"/>
      <c r="TMR119" s="3"/>
      <c r="TMS119" s="3"/>
      <c r="TMT119" s="3"/>
      <c r="TMU119" s="3"/>
      <c r="TMV119" s="3"/>
      <c r="TMW119" s="3"/>
      <c r="TMX119" s="3"/>
      <c r="TMY119" s="3"/>
      <c r="TMZ119" s="3"/>
      <c r="TNA119" s="3"/>
      <c r="TNB119" s="3"/>
      <c r="TNC119" s="3"/>
      <c r="TND119" s="3"/>
      <c r="TNE119" s="3"/>
      <c r="TNF119" s="3"/>
      <c r="TNG119" s="3"/>
      <c r="TNH119" s="3"/>
      <c r="TNI119" s="3"/>
      <c r="TNJ119" s="3"/>
      <c r="TNK119" s="3"/>
      <c r="TNL119" s="3"/>
      <c r="TNM119" s="3"/>
      <c r="TNN119" s="3"/>
      <c r="TNO119" s="3"/>
      <c r="TNP119" s="3"/>
      <c r="TNQ119" s="3"/>
      <c r="TNR119" s="3"/>
      <c r="TNS119" s="3"/>
      <c r="TNT119" s="3"/>
      <c r="TNU119" s="3"/>
      <c r="TNV119" s="3"/>
      <c r="TNW119" s="3"/>
      <c r="TNX119" s="3"/>
      <c r="TNY119" s="3"/>
      <c r="TNZ119" s="3"/>
      <c r="TOA119" s="3"/>
      <c r="TOB119" s="3"/>
      <c r="TOC119" s="3"/>
      <c r="TOD119" s="3"/>
      <c r="TOE119" s="3"/>
      <c r="TOF119" s="3"/>
      <c r="TOG119" s="3"/>
      <c r="TOH119" s="3"/>
      <c r="TOI119" s="3"/>
      <c r="TOJ119" s="3"/>
      <c r="TOK119" s="3"/>
      <c r="TOL119" s="3"/>
      <c r="TOM119" s="3"/>
      <c r="TON119" s="3"/>
      <c r="TOO119" s="3"/>
      <c r="TOP119" s="3"/>
      <c r="TOQ119" s="3"/>
      <c r="TOR119" s="3"/>
      <c r="TOS119" s="3"/>
      <c r="TOT119" s="3"/>
      <c r="TOU119" s="3"/>
      <c r="TOV119" s="3"/>
      <c r="TOW119" s="3"/>
      <c r="TOX119" s="3"/>
      <c r="TOY119" s="3"/>
      <c r="TOZ119" s="3"/>
      <c r="TPA119" s="3"/>
      <c r="TPB119" s="3"/>
      <c r="TPC119" s="3"/>
      <c r="TPD119" s="3"/>
      <c r="TPE119" s="3"/>
      <c r="TPF119" s="3"/>
      <c r="TPG119" s="3"/>
      <c r="TPH119" s="3"/>
      <c r="TPI119" s="3"/>
      <c r="TPJ119" s="3"/>
      <c r="TPK119" s="3"/>
      <c r="TPL119" s="3"/>
      <c r="TPM119" s="3"/>
      <c r="TPN119" s="3"/>
      <c r="TPO119" s="3"/>
      <c r="TPP119" s="3"/>
      <c r="TPQ119" s="3"/>
      <c r="TPR119" s="3"/>
      <c r="TPS119" s="3"/>
      <c r="TPT119" s="3"/>
      <c r="TPU119" s="3"/>
      <c r="TPV119" s="3"/>
      <c r="TPW119" s="3"/>
      <c r="TPX119" s="3"/>
      <c r="TPY119" s="3"/>
      <c r="TPZ119" s="3"/>
      <c r="TQA119" s="3"/>
      <c r="TQB119" s="3"/>
      <c r="TQC119" s="3"/>
      <c r="TQD119" s="3"/>
      <c r="TQE119" s="3"/>
      <c r="TQF119" s="3"/>
      <c r="TQG119" s="3"/>
      <c r="TQH119" s="3"/>
      <c r="TQI119" s="3"/>
      <c r="TQJ119" s="3"/>
      <c r="TQK119" s="3"/>
      <c r="TQL119" s="3"/>
      <c r="TQM119" s="3"/>
      <c r="TQN119" s="3"/>
      <c r="TQO119" s="3"/>
      <c r="TQP119" s="3"/>
      <c r="TQQ119" s="3"/>
      <c r="TQR119" s="3"/>
      <c r="TQS119" s="3"/>
      <c r="TQT119" s="3"/>
      <c r="TQU119" s="3"/>
      <c r="TQV119" s="3"/>
      <c r="TQW119" s="3"/>
      <c r="TQX119" s="3"/>
      <c r="TQY119" s="3"/>
      <c r="TQZ119" s="3"/>
      <c r="TRA119" s="3"/>
      <c r="TRB119" s="3"/>
      <c r="TRC119" s="3"/>
      <c r="TRD119" s="3"/>
      <c r="TRE119" s="3"/>
      <c r="TRF119" s="3"/>
      <c r="TRG119" s="3"/>
      <c r="TRH119" s="3"/>
      <c r="TRI119" s="3"/>
      <c r="TRJ119" s="3"/>
      <c r="TRK119" s="3"/>
      <c r="TRL119" s="3"/>
      <c r="TRM119" s="3"/>
      <c r="TRN119" s="3"/>
      <c r="TRO119" s="3"/>
      <c r="TRP119" s="3"/>
      <c r="TRQ119" s="3"/>
      <c r="TRR119" s="3"/>
      <c r="TRS119" s="3"/>
      <c r="TRT119" s="3"/>
      <c r="TRU119" s="3"/>
      <c r="TRV119" s="3"/>
      <c r="TRW119" s="3"/>
      <c r="TRX119" s="3"/>
      <c r="TRY119" s="3"/>
      <c r="TRZ119" s="3"/>
      <c r="TSA119" s="3"/>
      <c r="TSB119" s="3"/>
      <c r="TSC119" s="3"/>
      <c r="TSD119" s="3"/>
      <c r="TSE119" s="3"/>
      <c r="TSF119" s="3"/>
      <c r="TSG119" s="3"/>
      <c r="TSH119" s="3"/>
      <c r="TSI119" s="3"/>
      <c r="TSJ119" s="3"/>
      <c r="TSK119" s="3"/>
      <c r="TSL119" s="3"/>
      <c r="TSM119" s="3"/>
      <c r="TSN119" s="3"/>
      <c r="TSO119" s="3"/>
      <c r="TSP119" s="3"/>
      <c r="TSQ119" s="3"/>
      <c r="TSR119" s="3"/>
      <c r="TSS119" s="3"/>
      <c r="TST119" s="3"/>
      <c r="TSU119" s="3"/>
      <c r="TSV119" s="3"/>
      <c r="TSW119" s="3"/>
      <c r="TSX119" s="3"/>
      <c r="TSY119" s="3"/>
      <c r="TSZ119" s="3"/>
      <c r="TTA119" s="3"/>
      <c r="TTB119" s="3"/>
      <c r="TTC119" s="3"/>
      <c r="TTD119" s="3"/>
      <c r="TTE119" s="3"/>
      <c r="TTF119" s="3"/>
      <c r="TTG119" s="3"/>
      <c r="TTH119" s="3"/>
      <c r="TTI119" s="3"/>
      <c r="TTJ119" s="3"/>
      <c r="TTK119" s="3"/>
      <c r="TTL119" s="3"/>
      <c r="TTM119" s="3"/>
      <c r="TTN119" s="3"/>
      <c r="TTO119" s="3"/>
      <c r="TTP119" s="3"/>
      <c r="TTQ119" s="3"/>
      <c r="TTR119" s="3"/>
      <c r="TTS119" s="3"/>
      <c r="TTT119" s="3"/>
      <c r="TTU119" s="3"/>
      <c r="TTV119" s="3"/>
      <c r="TTW119" s="3"/>
      <c r="TTX119" s="3"/>
      <c r="TTY119" s="3"/>
      <c r="TTZ119" s="3"/>
      <c r="TUA119" s="3"/>
      <c r="TUB119" s="3"/>
      <c r="TUC119" s="3"/>
      <c r="TUD119" s="3"/>
      <c r="TUE119" s="3"/>
      <c r="TUF119" s="3"/>
      <c r="TUG119" s="3"/>
      <c r="TUH119" s="3"/>
      <c r="TUI119" s="3"/>
      <c r="TUJ119" s="3"/>
      <c r="TUK119" s="3"/>
      <c r="TUL119" s="3"/>
      <c r="TUM119" s="3"/>
      <c r="TUN119" s="3"/>
      <c r="TUO119" s="3"/>
      <c r="TUP119" s="3"/>
      <c r="TUQ119" s="3"/>
      <c r="TUR119" s="3"/>
      <c r="TUS119" s="3"/>
      <c r="TUT119" s="3"/>
      <c r="TUU119" s="3"/>
      <c r="TUV119" s="3"/>
      <c r="TUW119" s="3"/>
      <c r="TUX119" s="3"/>
      <c r="TUY119" s="3"/>
      <c r="TUZ119" s="3"/>
      <c r="TVA119" s="3"/>
      <c r="TVB119" s="3"/>
      <c r="TVC119" s="3"/>
      <c r="TVD119" s="3"/>
      <c r="TVE119" s="3"/>
      <c r="TVF119" s="3"/>
      <c r="TVG119" s="3"/>
      <c r="TVH119" s="3"/>
      <c r="TVI119" s="3"/>
      <c r="TVJ119" s="3"/>
      <c r="TVK119" s="3"/>
      <c r="TVL119" s="3"/>
      <c r="TVM119" s="3"/>
      <c r="TVN119" s="3"/>
      <c r="TVO119" s="3"/>
      <c r="TVP119" s="3"/>
      <c r="TVQ119" s="3"/>
      <c r="TVR119" s="3"/>
      <c r="TVS119" s="3"/>
      <c r="TVT119" s="3"/>
      <c r="TVU119" s="3"/>
      <c r="TVV119" s="3"/>
      <c r="TVW119" s="3"/>
      <c r="TVX119" s="3"/>
      <c r="TVY119" s="3"/>
      <c r="TVZ119" s="3"/>
      <c r="TWA119" s="3"/>
      <c r="TWB119" s="3"/>
      <c r="TWC119" s="3"/>
      <c r="TWD119" s="3"/>
      <c r="TWE119" s="3"/>
      <c r="TWF119" s="3"/>
      <c r="TWG119" s="3"/>
      <c r="TWH119" s="3"/>
      <c r="TWI119" s="3"/>
      <c r="TWJ119" s="3"/>
      <c r="TWK119" s="3"/>
      <c r="TWL119" s="3"/>
      <c r="TWM119" s="3"/>
      <c r="TWN119" s="3"/>
      <c r="TWO119" s="3"/>
      <c r="TWP119" s="3"/>
      <c r="TWQ119" s="3"/>
      <c r="TWR119" s="3"/>
      <c r="TWS119" s="3"/>
      <c r="TWT119" s="3"/>
      <c r="TWU119" s="3"/>
      <c r="TWV119" s="3"/>
      <c r="TWW119" s="3"/>
      <c r="TWX119" s="3"/>
      <c r="TWY119" s="3"/>
      <c r="TWZ119" s="3"/>
      <c r="TXA119" s="3"/>
      <c r="TXB119" s="3"/>
      <c r="TXC119" s="3"/>
      <c r="TXD119" s="3"/>
      <c r="TXE119" s="3"/>
      <c r="TXF119" s="3"/>
      <c r="TXG119" s="3"/>
      <c r="TXH119" s="3"/>
      <c r="TXI119" s="3"/>
      <c r="TXJ119" s="3"/>
      <c r="TXK119" s="3"/>
      <c r="TXL119" s="3"/>
      <c r="TXM119" s="3"/>
      <c r="TXN119" s="3"/>
      <c r="TXO119" s="3"/>
      <c r="TXP119" s="3"/>
      <c r="TXQ119" s="3"/>
      <c r="TXR119" s="3"/>
      <c r="TXS119" s="3"/>
      <c r="TXT119" s="3"/>
      <c r="TXU119" s="3"/>
      <c r="TXV119" s="3"/>
      <c r="TXW119" s="3"/>
      <c r="TXX119" s="3"/>
      <c r="TXY119" s="3"/>
      <c r="TXZ119" s="3"/>
      <c r="TYA119" s="3"/>
      <c r="TYB119" s="3"/>
      <c r="TYC119" s="3"/>
      <c r="TYD119" s="3"/>
      <c r="TYE119" s="3"/>
      <c r="TYF119" s="3"/>
      <c r="TYG119" s="3"/>
      <c r="TYH119" s="3"/>
      <c r="TYI119" s="3"/>
      <c r="TYJ119" s="3"/>
      <c r="TYK119" s="3"/>
      <c r="TYL119" s="3"/>
      <c r="TYM119" s="3"/>
      <c r="TYN119" s="3"/>
      <c r="TYO119" s="3"/>
      <c r="TYP119" s="3"/>
      <c r="TYQ119" s="3"/>
      <c r="TYR119" s="3"/>
      <c r="TYS119" s="3"/>
      <c r="TYT119" s="3"/>
      <c r="TYU119" s="3"/>
      <c r="TYV119" s="3"/>
      <c r="TYW119" s="3"/>
      <c r="TYX119" s="3"/>
      <c r="TYY119" s="3"/>
      <c r="TYZ119" s="3"/>
      <c r="TZA119" s="3"/>
      <c r="TZB119" s="3"/>
      <c r="TZC119" s="3"/>
      <c r="TZD119" s="3"/>
      <c r="TZE119" s="3"/>
      <c r="TZF119" s="3"/>
      <c r="TZG119" s="3"/>
      <c r="TZH119" s="3"/>
      <c r="TZI119" s="3"/>
      <c r="TZJ119" s="3"/>
      <c r="TZK119" s="3"/>
      <c r="TZL119" s="3"/>
      <c r="TZM119" s="3"/>
      <c r="TZN119" s="3"/>
      <c r="TZO119" s="3"/>
      <c r="TZP119" s="3"/>
      <c r="TZQ119" s="3"/>
      <c r="TZR119" s="3"/>
      <c r="TZS119" s="3"/>
      <c r="TZT119" s="3"/>
      <c r="TZU119" s="3"/>
      <c r="TZV119" s="3"/>
      <c r="TZW119" s="3"/>
      <c r="TZX119" s="3"/>
      <c r="TZY119" s="3"/>
      <c r="TZZ119" s="3"/>
      <c r="UAA119" s="3"/>
      <c r="UAB119" s="3"/>
      <c r="UAC119" s="3"/>
      <c r="UAD119" s="3"/>
      <c r="UAE119" s="3"/>
      <c r="UAF119" s="3"/>
      <c r="UAG119" s="3"/>
      <c r="UAH119" s="3"/>
      <c r="UAI119" s="3"/>
      <c r="UAJ119" s="3"/>
      <c r="UAK119" s="3"/>
      <c r="UAL119" s="3"/>
      <c r="UAM119" s="3"/>
      <c r="UAN119" s="3"/>
      <c r="UAO119" s="3"/>
      <c r="UAP119" s="3"/>
      <c r="UAQ119" s="3"/>
      <c r="UAR119" s="3"/>
      <c r="UAS119" s="3"/>
      <c r="UAT119" s="3"/>
      <c r="UAU119" s="3"/>
      <c r="UAV119" s="3"/>
      <c r="UAW119" s="3"/>
      <c r="UAX119" s="3"/>
      <c r="UAY119" s="3"/>
      <c r="UAZ119" s="3"/>
      <c r="UBA119" s="3"/>
      <c r="UBB119" s="3"/>
      <c r="UBC119" s="3"/>
      <c r="UBD119" s="3"/>
      <c r="UBE119" s="3"/>
      <c r="UBF119" s="3"/>
      <c r="UBG119" s="3"/>
      <c r="UBH119" s="3"/>
      <c r="UBI119" s="3"/>
      <c r="UBJ119" s="3"/>
      <c r="UBK119" s="3"/>
      <c r="UBL119" s="3"/>
      <c r="UBM119" s="3"/>
      <c r="UBN119" s="3"/>
      <c r="UBO119" s="3"/>
      <c r="UBP119" s="3"/>
      <c r="UBQ119" s="3"/>
      <c r="UBR119" s="3"/>
      <c r="UBS119" s="3"/>
      <c r="UBT119" s="3"/>
      <c r="UBU119" s="3"/>
      <c r="UBV119" s="3"/>
      <c r="UBW119" s="3"/>
      <c r="UBX119" s="3"/>
      <c r="UBY119" s="3"/>
      <c r="UBZ119" s="3"/>
      <c r="UCA119" s="3"/>
      <c r="UCB119" s="3"/>
      <c r="UCC119" s="3"/>
      <c r="UCD119" s="3"/>
      <c r="UCE119" s="3"/>
      <c r="UCF119" s="3"/>
      <c r="UCG119" s="3"/>
      <c r="UCH119" s="3"/>
      <c r="UCI119" s="3"/>
      <c r="UCJ119" s="3"/>
      <c r="UCK119" s="3"/>
      <c r="UCL119" s="3"/>
      <c r="UCM119" s="3"/>
      <c r="UCN119" s="3"/>
      <c r="UCO119" s="3"/>
      <c r="UCP119" s="3"/>
      <c r="UCQ119" s="3"/>
      <c r="UCR119" s="3"/>
      <c r="UCS119" s="3"/>
      <c r="UCT119" s="3"/>
      <c r="UCU119" s="3"/>
      <c r="UCV119" s="3"/>
      <c r="UCW119" s="3"/>
      <c r="UCX119" s="3"/>
      <c r="UCY119" s="3"/>
      <c r="UCZ119" s="3"/>
      <c r="UDA119" s="3"/>
      <c r="UDB119" s="3"/>
      <c r="UDC119" s="3"/>
      <c r="UDD119" s="3"/>
      <c r="UDE119" s="3"/>
      <c r="UDF119" s="3"/>
      <c r="UDG119" s="3"/>
      <c r="UDH119" s="3"/>
      <c r="UDI119" s="3"/>
      <c r="UDJ119" s="3"/>
      <c r="UDK119" s="3"/>
      <c r="UDL119" s="3"/>
      <c r="UDM119" s="3"/>
      <c r="UDN119" s="3"/>
      <c r="UDO119" s="3"/>
      <c r="UDP119" s="3"/>
      <c r="UDQ119" s="3"/>
      <c r="UDR119" s="3"/>
      <c r="UDS119" s="3"/>
      <c r="UDT119" s="3"/>
      <c r="UDU119" s="3"/>
      <c r="UDV119" s="3"/>
      <c r="UDW119" s="3"/>
      <c r="UDX119" s="3"/>
      <c r="UDY119" s="3"/>
      <c r="UDZ119" s="3"/>
      <c r="UEA119" s="3"/>
      <c r="UEB119" s="3"/>
      <c r="UEC119" s="3"/>
      <c r="UED119" s="3"/>
      <c r="UEE119" s="3"/>
      <c r="UEF119" s="3"/>
      <c r="UEG119" s="3"/>
      <c r="UEH119" s="3"/>
      <c r="UEI119" s="3"/>
      <c r="UEJ119" s="3"/>
      <c r="UEK119" s="3"/>
      <c r="UEL119" s="3"/>
      <c r="UEM119" s="3"/>
      <c r="UEN119" s="3"/>
      <c r="UEO119" s="3"/>
      <c r="UEP119" s="3"/>
      <c r="UEQ119" s="3"/>
      <c r="UER119" s="3"/>
      <c r="UES119" s="3"/>
      <c r="UET119" s="3"/>
      <c r="UEU119" s="3"/>
      <c r="UEV119" s="3"/>
      <c r="UEW119" s="3"/>
      <c r="UEX119" s="3"/>
      <c r="UEY119" s="3"/>
      <c r="UEZ119" s="3"/>
      <c r="UFA119" s="3"/>
      <c r="UFB119" s="3"/>
      <c r="UFC119" s="3"/>
      <c r="UFD119" s="3"/>
      <c r="UFE119" s="3"/>
      <c r="UFF119" s="3"/>
      <c r="UFG119" s="3"/>
      <c r="UFH119" s="3"/>
      <c r="UFI119" s="3"/>
      <c r="UFJ119" s="3"/>
      <c r="UFK119" s="3"/>
      <c r="UFL119" s="3"/>
      <c r="UFM119" s="3"/>
      <c r="UFN119" s="3"/>
      <c r="UFO119" s="3"/>
      <c r="UFP119" s="3"/>
      <c r="UFQ119" s="3"/>
      <c r="UFR119" s="3"/>
      <c r="UFS119" s="3"/>
      <c r="UFT119" s="3"/>
      <c r="UFU119" s="3"/>
      <c r="UFV119" s="3"/>
      <c r="UFW119" s="3"/>
      <c r="UFX119" s="3"/>
      <c r="UFY119" s="3"/>
      <c r="UFZ119" s="3"/>
      <c r="UGA119" s="3"/>
      <c r="UGB119" s="3"/>
      <c r="UGC119" s="3"/>
      <c r="UGD119" s="3"/>
      <c r="UGE119" s="3"/>
      <c r="UGF119" s="3"/>
      <c r="UGG119" s="3"/>
      <c r="UGH119" s="3"/>
      <c r="UGI119" s="3"/>
      <c r="UGJ119" s="3"/>
      <c r="UGK119" s="3"/>
      <c r="UGL119" s="3"/>
      <c r="UGM119" s="3"/>
      <c r="UGN119" s="3"/>
      <c r="UGO119" s="3"/>
      <c r="UGP119" s="3"/>
      <c r="UGQ119" s="3"/>
      <c r="UGR119" s="3"/>
      <c r="UGS119" s="3"/>
      <c r="UGT119" s="3"/>
      <c r="UGU119" s="3"/>
      <c r="UGV119" s="3"/>
      <c r="UGW119" s="3"/>
      <c r="UGX119" s="3"/>
      <c r="UGY119" s="3"/>
      <c r="UGZ119" s="3"/>
      <c r="UHA119" s="3"/>
      <c r="UHB119" s="3"/>
      <c r="UHC119" s="3"/>
      <c r="UHD119" s="3"/>
      <c r="UHE119" s="3"/>
      <c r="UHF119" s="3"/>
      <c r="UHG119" s="3"/>
      <c r="UHH119" s="3"/>
      <c r="UHI119" s="3"/>
      <c r="UHJ119" s="3"/>
      <c r="UHK119" s="3"/>
      <c r="UHL119" s="3"/>
      <c r="UHM119" s="3"/>
      <c r="UHN119" s="3"/>
      <c r="UHO119" s="3"/>
      <c r="UHP119" s="3"/>
      <c r="UHQ119" s="3"/>
      <c r="UHR119" s="3"/>
      <c r="UHS119" s="3"/>
      <c r="UHT119" s="3"/>
      <c r="UHU119" s="3"/>
      <c r="UHV119" s="3"/>
      <c r="UHW119" s="3"/>
      <c r="UHX119" s="3"/>
      <c r="UHY119" s="3"/>
      <c r="UHZ119" s="3"/>
      <c r="UIA119" s="3"/>
      <c r="UIB119" s="3"/>
      <c r="UIC119" s="3"/>
      <c r="UID119" s="3"/>
      <c r="UIE119" s="3"/>
      <c r="UIF119" s="3"/>
      <c r="UIG119" s="3"/>
      <c r="UIH119" s="3"/>
      <c r="UII119" s="3"/>
      <c r="UIJ119" s="3"/>
      <c r="UIK119" s="3"/>
      <c r="UIL119" s="3"/>
      <c r="UIM119" s="3"/>
      <c r="UIN119" s="3"/>
      <c r="UIO119" s="3"/>
      <c r="UIP119" s="3"/>
      <c r="UIQ119" s="3"/>
      <c r="UIR119" s="3"/>
      <c r="UIS119" s="3"/>
      <c r="UIT119" s="3"/>
      <c r="UIU119" s="3"/>
      <c r="UIV119" s="3"/>
      <c r="UIW119" s="3"/>
      <c r="UIX119" s="3"/>
      <c r="UIY119" s="3"/>
      <c r="UIZ119" s="3"/>
      <c r="UJA119" s="3"/>
      <c r="UJB119" s="3"/>
      <c r="UJC119" s="3"/>
      <c r="UJD119" s="3"/>
      <c r="UJE119" s="3"/>
      <c r="UJF119" s="3"/>
      <c r="UJG119" s="3"/>
      <c r="UJH119" s="3"/>
      <c r="UJI119" s="3"/>
      <c r="UJJ119" s="3"/>
      <c r="UJK119" s="3"/>
      <c r="UJL119" s="3"/>
      <c r="UJM119" s="3"/>
      <c r="UJN119" s="3"/>
      <c r="UJO119" s="3"/>
      <c r="UJP119" s="3"/>
      <c r="UJQ119" s="3"/>
      <c r="UJR119" s="3"/>
      <c r="UJS119" s="3"/>
      <c r="UJT119" s="3"/>
      <c r="UJU119" s="3"/>
      <c r="UJV119" s="3"/>
      <c r="UJW119" s="3"/>
      <c r="UJX119" s="3"/>
      <c r="UJY119" s="3"/>
      <c r="UJZ119" s="3"/>
      <c r="UKA119" s="3"/>
      <c r="UKB119" s="3"/>
      <c r="UKC119" s="3"/>
      <c r="UKD119" s="3"/>
      <c r="UKE119" s="3"/>
      <c r="UKF119" s="3"/>
      <c r="UKG119" s="3"/>
      <c r="UKH119" s="3"/>
      <c r="UKI119" s="3"/>
      <c r="UKJ119" s="3"/>
      <c r="UKK119" s="3"/>
      <c r="UKL119" s="3"/>
      <c r="UKM119" s="3"/>
      <c r="UKN119" s="3"/>
      <c r="UKO119" s="3"/>
      <c r="UKP119" s="3"/>
      <c r="UKQ119" s="3"/>
      <c r="UKR119" s="3"/>
      <c r="UKS119" s="3"/>
      <c r="UKT119" s="3"/>
      <c r="UKU119" s="3"/>
      <c r="UKV119" s="3"/>
      <c r="UKW119" s="3"/>
      <c r="UKX119" s="3"/>
      <c r="UKY119" s="3"/>
      <c r="UKZ119" s="3"/>
      <c r="ULA119" s="3"/>
      <c r="ULB119" s="3"/>
      <c r="ULC119" s="3"/>
      <c r="ULD119" s="3"/>
      <c r="ULE119" s="3"/>
      <c r="ULF119" s="3"/>
      <c r="ULG119" s="3"/>
      <c r="ULH119" s="3"/>
      <c r="ULI119" s="3"/>
      <c r="ULJ119" s="3"/>
      <c r="ULK119" s="3"/>
      <c r="ULL119" s="3"/>
      <c r="ULM119" s="3"/>
      <c r="ULN119" s="3"/>
      <c r="ULO119" s="3"/>
      <c r="ULP119" s="3"/>
      <c r="ULQ119" s="3"/>
      <c r="ULR119" s="3"/>
      <c r="ULS119" s="3"/>
      <c r="ULT119" s="3"/>
      <c r="ULU119" s="3"/>
      <c r="ULV119" s="3"/>
      <c r="ULW119" s="3"/>
      <c r="ULX119" s="3"/>
      <c r="ULY119" s="3"/>
      <c r="ULZ119" s="3"/>
      <c r="UMA119" s="3"/>
      <c r="UMB119" s="3"/>
      <c r="UMC119" s="3"/>
      <c r="UMD119" s="3"/>
      <c r="UME119" s="3"/>
      <c r="UMF119" s="3"/>
      <c r="UMG119" s="3"/>
      <c r="UMH119" s="3"/>
      <c r="UMI119" s="3"/>
      <c r="UMJ119" s="3"/>
      <c r="UMK119" s="3"/>
      <c r="UML119" s="3"/>
      <c r="UMM119" s="3"/>
      <c r="UMN119" s="3"/>
      <c r="UMO119" s="3"/>
      <c r="UMP119" s="3"/>
      <c r="UMQ119" s="3"/>
      <c r="UMR119" s="3"/>
      <c r="UMS119" s="3"/>
      <c r="UMT119" s="3"/>
      <c r="UMU119" s="3"/>
      <c r="UMV119" s="3"/>
      <c r="UMW119" s="3"/>
      <c r="UMX119" s="3"/>
      <c r="UMY119" s="3"/>
      <c r="UMZ119" s="3"/>
      <c r="UNA119" s="3"/>
      <c r="UNB119" s="3"/>
      <c r="UNC119" s="3"/>
      <c r="UND119" s="3"/>
      <c r="UNE119" s="3"/>
      <c r="UNF119" s="3"/>
      <c r="UNG119" s="3"/>
      <c r="UNH119" s="3"/>
      <c r="UNI119" s="3"/>
      <c r="UNJ119" s="3"/>
      <c r="UNK119" s="3"/>
      <c r="UNL119" s="3"/>
      <c r="UNM119" s="3"/>
      <c r="UNN119" s="3"/>
      <c r="UNO119" s="3"/>
      <c r="UNP119" s="3"/>
      <c r="UNQ119" s="3"/>
      <c r="UNR119" s="3"/>
      <c r="UNS119" s="3"/>
      <c r="UNT119" s="3"/>
      <c r="UNU119" s="3"/>
      <c r="UNV119" s="3"/>
      <c r="UNW119" s="3"/>
      <c r="UNX119" s="3"/>
      <c r="UNY119" s="3"/>
      <c r="UNZ119" s="3"/>
      <c r="UOA119" s="3"/>
      <c r="UOB119" s="3"/>
      <c r="UOC119" s="3"/>
      <c r="UOD119" s="3"/>
      <c r="UOE119" s="3"/>
      <c r="UOF119" s="3"/>
      <c r="UOG119" s="3"/>
      <c r="UOH119" s="3"/>
      <c r="UOI119" s="3"/>
      <c r="UOJ119" s="3"/>
      <c r="UOK119" s="3"/>
      <c r="UOL119" s="3"/>
      <c r="UOM119" s="3"/>
      <c r="UON119" s="3"/>
      <c r="UOO119" s="3"/>
      <c r="UOP119" s="3"/>
      <c r="UOQ119" s="3"/>
      <c r="UOR119" s="3"/>
      <c r="UOS119" s="3"/>
      <c r="UOT119" s="3"/>
      <c r="UOU119" s="3"/>
      <c r="UOV119" s="3"/>
      <c r="UOW119" s="3"/>
      <c r="UOX119" s="3"/>
      <c r="UOY119" s="3"/>
      <c r="UOZ119" s="3"/>
      <c r="UPA119" s="3"/>
      <c r="UPB119" s="3"/>
      <c r="UPC119" s="3"/>
      <c r="UPD119" s="3"/>
      <c r="UPE119" s="3"/>
      <c r="UPF119" s="3"/>
      <c r="UPG119" s="3"/>
      <c r="UPH119" s="3"/>
      <c r="UPI119" s="3"/>
      <c r="UPJ119" s="3"/>
      <c r="UPK119" s="3"/>
      <c r="UPL119" s="3"/>
      <c r="UPM119" s="3"/>
      <c r="UPN119" s="3"/>
      <c r="UPO119" s="3"/>
      <c r="UPP119" s="3"/>
      <c r="UPQ119" s="3"/>
      <c r="UPR119" s="3"/>
      <c r="UPS119" s="3"/>
      <c r="UPT119" s="3"/>
      <c r="UPU119" s="3"/>
      <c r="UPV119" s="3"/>
      <c r="UPW119" s="3"/>
      <c r="UPX119" s="3"/>
      <c r="UPY119" s="3"/>
      <c r="UPZ119" s="3"/>
      <c r="UQA119" s="3"/>
      <c r="UQB119" s="3"/>
      <c r="UQC119" s="3"/>
      <c r="UQD119" s="3"/>
      <c r="UQE119" s="3"/>
      <c r="UQF119" s="3"/>
      <c r="UQG119" s="3"/>
      <c r="UQH119" s="3"/>
      <c r="UQI119" s="3"/>
      <c r="UQJ119" s="3"/>
      <c r="UQK119" s="3"/>
      <c r="UQL119" s="3"/>
      <c r="UQM119" s="3"/>
      <c r="UQN119" s="3"/>
      <c r="UQO119" s="3"/>
      <c r="UQP119" s="3"/>
      <c r="UQQ119" s="3"/>
      <c r="UQR119" s="3"/>
      <c r="UQS119" s="3"/>
      <c r="UQT119" s="3"/>
      <c r="UQU119" s="3"/>
      <c r="UQV119" s="3"/>
      <c r="UQW119" s="3"/>
      <c r="UQX119" s="3"/>
      <c r="UQY119" s="3"/>
      <c r="UQZ119" s="3"/>
      <c r="URA119" s="3"/>
      <c r="URB119" s="3"/>
      <c r="URC119" s="3"/>
      <c r="URD119" s="3"/>
      <c r="URE119" s="3"/>
      <c r="URF119" s="3"/>
      <c r="URG119" s="3"/>
      <c r="URH119" s="3"/>
      <c r="URI119" s="3"/>
      <c r="URJ119" s="3"/>
      <c r="URK119" s="3"/>
      <c r="URL119" s="3"/>
      <c r="URM119" s="3"/>
      <c r="URN119" s="3"/>
      <c r="URO119" s="3"/>
      <c r="URP119" s="3"/>
      <c r="URQ119" s="3"/>
      <c r="URR119" s="3"/>
      <c r="URS119" s="3"/>
      <c r="URT119" s="3"/>
      <c r="URU119" s="3"/>
      <c r="URV119" s="3"/>
      <c r="URW119" s="3"/>
      <c r="URX119" s="3"/>
      <c r="URY119" s="3"/>
      <c r="URZ119" s="3"/>
      <c r="USA119" s="3"/>
      <c r="USB119" s="3"/>
      <c r="USC119" s="3"/>
      <c r="USD119" s="3"/>
      <c r="USE119" s="3"/>
      <c r="USF119" s="3"/>
      <c r="USG119" s="3"/>
      <c r="USH119" s="3"/>
      <c r="USI119" s="3"/>
      <c r="USJ119" s="3"/>
      <c r="USK119" s="3"/>
      <c r="USL119" s="3"/>
      <c r="USM119" s="3"/>
      <c r="USN119" s="3"/>
      <c r="USO119" s="3"/>
      <c r="USP119" s="3"/>
      <c r="USQ119" s="3"/>
      <c r="USR119" s="3"/>
      <c r="USS119" s="3"/>
      <c r="UST119" s="3"/>
      <c r="USU119" s="3"/>
      <c r="USV119" s="3"/>
      <c r="USW119" s="3"/>
      <c r="USX119" s="3"/>
      <c r="USY119" s="3"/>
      <c r="USZ119" s="3"/>
      <c r="UTA119" s="3"/>
      <c r="UTB119" s="3"/>
      <c r="UTC119" s="3"/>
      <c r="UTD119" s="3"/>
      <c r="UTE119" s="3"/>
      <c r="UTF119" s="3"/>
      <c r="UTG119" s="3"/>
      <c r="UTH119" s="3"/>
      <c r="UTI119" s="3"/>
      <c r="UTJ119" s="3"/>
      <c r="UTK119" s="3"/>
      <c r="UTL119" s="3"/>
      <c r="UTM119" s="3"/>
      <c r="UTN119" s="3"/>
      <c r="UTO119" s="3"/>
      <c r="UTP119" s="3"/>
      <c r="UTQ119" s="3"/>
      <c r="UTR119" s="3"/>
      <c r="UTS119" s="3"/>
      <c r="UTT119" s="3"/>
      <c r="UTU119" s="3"/>
      <c r="UTV119" s="3"/>
      <c r="UTW119" s="3"/>
      <c r="UTX119" s="3"/>
      <c r="UTY119" s="3"/>
      <c r="UTZ119" s="3"/>
      <c r="UUA119" s="3"/>
      <c r="UUB119" s="3"/>
      <c r="UUC119" s="3"/>
      <c r="UUD119" s="3"/>
      <c r="UUE119" s="3"/>
      <c r="UUF119" s="3"/>
      <c r="UUG119" s="3"/>
      <c r="UUH119" s="3"/>
      <c r="UUI119" s="3"/>
      <c r="UUJ119" s="3"/>
      <c r="UUK119" s="3"/>
      <c r="UUL119" s="3"/>
      <c r="UUM119" s="3"/>
      <c r="UUN119" s="3"/>
      <c r="UUO119" s="3"/>
      <c r="UUP119" s="3"/>
      <c r="UUQ119" s="3"/>
      <c r="UUR119" s="3"/>
      <c r="UUS119" s="3"/>
      <c r="UUT119" s="3"/>
      <c r="UUU119" s="3"/>
      <c r="UUV119" s="3"/>
      <c r="UUW119" s="3"/>
      <c r="UUX119" s="3"/>
      <c r="UUY119" s="3"/>
      <c r="UUZ119" s="3"/>
      <c r="UVA119" s="3"/>
      <c r="UVB119" s="3"/>
      <c r="UVC119" s="3"/>
      <c r="UVD119" s="3"/>
      <c r="UVE119" s="3"/>
      <c r="UVF119" s="3"/>
      <c r="UVG119" s="3"/>
      <c r="UVH119" s="3"/>
      <c r="UVI119" s="3"/>
      <c r="UVJ119" s="3"/>
      <c r="UVK119" s="3"/>
      <c r="UVL119" s="3"/>
      <c r="UVM119" s="3"/>
      <c r="UVN119" s="3"/>
      <c r="UVO119" s="3"/>
      <c r="UVP119" s="3"/>
      <c r="UVQ119" s="3"/>
      <c r="UVR119" s="3"/>
      <c r="UVS119" s="3"/>
      <c r="UVT119" s="3"/>
      <c r="UVU119" s="3"/>
      <c r="UVV119" s="3"/>
      <c r="UVW119" s="3"/>
      <c r="UVX119" s="3"/>
      <c r="UVY119" s="3"/>
      <c r="UVZ119" s="3"/>
      <c r="UWA119" s="3"/>
      <c r="UWB119" s="3"/>
      <c r="UWC119" s="3"/>
      <c r="UWD119" s="3"/>
      <c r="UWE119" s="3"/>
      <c r="UWF119" s="3"/>
      <c r="UWG119" s="3"/>
      <c r="UWH119" s="3"/>
      <c r="UWI119" s="3"/>
      <c r="UWJ119" s="3"/>
      <c r="UWK119" s="3"/>
      <c r="UWL119" s="3"/>
      <c r="UWM119" s="3"/>
      <c r="UWN119" s="3"/>
      <c r="UWO119" s="3"/>
      <c r="UWP119" s="3"/>
      <c r="UWQ119" s="3"/>
      <c r="UWR119" s="3"/>
      <c r="UWS119" s="3"/>
      <c r="UWT119" s="3"/>
      <c r="UWU119" s="3"/>
      <c r="UWV119" s="3"/>
      <c r="UWW119" s="3"/>
      <c r="UWX119" s="3"/>
      <c r="UWY119" s="3"/>
      <c r="UWZ119" s="3"/>
      <c r="UXA119" s="3"/>
      <c r="UXB119" s="3"/>
      <c r="UXC119" s="3"/>
      <c r="UXD119" s="3"/>
      <c r="UXE119" s="3"/>
      <c r="UXF119" s="3"/>
      <c r="UXG119" s="3"/>
      <c r="UXH119" s="3"/>
      <c r="UXI119" s="3"/>
      <c r="UXJ119" s="3"/>
      <c r="UXK119" s="3"/>
      <c r="UXL119" s="3"/>
      <c r="UXM119" s="3"/>
      <c r="UXN119" s="3"/>
      <c r="UXO119" s="3"/>
      <c r="UXP119" s="3"/>
      <c r="UXQ119" s="3"/>
      <c r="UXR119" s="3"/>
      <c r="UXS119" s="3"/>
      <c r="UXT119" s="3"/>
      <c r="UXU119" s="3"/>
      <c r="UXV119" s="3"/>
      <c r="UXW119" s="3"/>
      <c r="UXX119" s="3"/>
      <c r="UXY119" s="3"/>
      <c r="UXZ119" s="3"/>
      <c r="UYA119" s="3"/>
      <c r="UYB119" s="3"/>
      <c r="UYC119" s="3"/>
      <c r="UYD119" s="3"/>
      <c r="UYE119" s="3"/>
      <c r="UYF119" s="3"/>
      <c r="UYG119" s="3"/>
      <c r="UYH119" s="3"/>
      <c r="UYI119" s="3"/>
      <c r="UYJ119" s="3"/>
      <c r="UYK119" s="3"/>
      <c r="UYL119" s="3"/>
      <c r="UYM119" s="3"/>
      <c r="UYN119" s="3"/>
      <c r="UYO119" s="3"/>
      <c r="UYP119" s="3"/>
      <c r="UYQ119" s="3"/>
      <c r="UYR119" s="3"/>
      <c r="UYS119" s="3"/>
      <c r="UYT119" s="3"/>
      <c r="UYU119" s="3"/>
      <c r="UYV119" s="3"/>
      <c r="UYW119" s="3"/>
      <c r="UYX119" s="3"/>
      <c r="UYY119" s="3"/>
      <c r="UYZ119" s="3"/>
      <c r="UZA119" s="3"/>
      <c r="UZB119" s="3"/>
      <c r="UZC119" s="3"/>
      <c r="UZD119" s="3"/>
      <c r="UZE119" s="3"/>
      <c r="UZF119" s="3"/>
      <c r="UZG119" s="3"/>
      <c r="UZH119" s="3"/>
      <c r="UZI119" s="3"/>
      <c r="UZJ119" s="3"/>
      <c r="UZK119" s="3"/>
      <c r="UZL119" s="3"/>
      <c r="UZM119" s="3"/>
      <c r="UZN119" s="3"/>
      <c r="UZO119" s="3"/>
      <c r="UZP119" s="3"/>
      <c r="UZQ119" s="3"/>
      <c r="UZR119" s="3"/>
      <c r="UZS119" s="3"/>
      <c r="UZT119" s="3"/>
      <c r="UZU119" s="3"/>
      <c r="UZV119" s="3"/>
      <c r="UZW119" s="3"/>
      <c r="UZX119" s="3"/>
      <c r="UZY119" s="3"/>
      <c r="UZZ119" s="3"/>
      <c r="VAA119" s="3"/>
      <c r="VAB119" s="3"/>
      <c r="VAC119" s="3"/>
      <c r="VAD119" s="3"/>
      <c r="VAE119" s="3"/>
      <c r="VAF119" s="3"/>
      <c r="VAG119" s="3"/>
      <c r="VAH119" s="3"/>
      <c r="VAI119" s="3"/>
      <c r="VAJ119" s="3"/>
      <c r="VAK119" s="3"/>
      <c r="VAL119" s="3"/>
      <c r="VAM119" s="3"/>
      <c r="VAN119" s="3"/>
      <c r="VAO119" s="3"/>
      <c r="VAP119" s="3"/>
      <c r="VAQ119" s="3"/>
      <c r="VAR119" s="3"/>
      <c r="VAS119" s="3"/>
      <c r="VAT119" s="3"/>
      <c r="VAU119" s="3"/>
      <c r="VAV119" s="3"/>
      <c r="VAW119" s="3"/>
      <c r="VAX119" s="3"/>
      <c r="VAY119" s="3"/>
      <c r="VAZ119" s="3"/>
      <c r="VBA119" s="3"/>
      <c r="VBB119" s="3"/>
      <c r="VBC119" s="3"/>
      <c r="VBD119" s="3"/>
      <c r="VBE119" s="3"/>
      <c r="VBF119" s="3"/>
      <c r="VBG119" s="3"/>
      <c r="VBH119" s="3"/>
      <c r="VBI119" s="3"/>
      <c r="VBJ119" s="3"/>
      <c r="VBK119" s="3"/>
      <c r="VBL119" s="3"/>
      <c r="VBM119" s="3"/>
      <c r="VBN119" s="3"/>
      <c r="VBO119" s="3"/>
      <c r="VBP119" s="3"/>
      <c r="VBQ119" s="3"/>
      <c r="VBR119" s="3"/>
      <c r="VBS119" s="3"/>
      <c r="VBT119" s="3"/>
      <c r="VBU119" s="3"/>
      <c r="VBV119" s="3"/>
      <c r="VBW119" s="3"/>
      <c r="VBX119" s="3"/>
      <c r="VBY119" s="3"/>
      <c r="VBZ119" s="3"/>
      <c r="VCA119" s="3"/>
      <c r="VCB119" s="3"/>
      <c r="VCC119" s="3"/>
      <c r="VCD119" s="3"/>
      <c r="VCE119" s="3"/>
      <c r="VCF119" s="3"/>
      <c r="VCG119" s="3"/>
      <c r="VCH119" s="3"/>
      <c r="VCI119" s="3"/>
      <c r="VCJ119" s="3"/>
      <c r="VCK119" s="3"/>
      <c r="VCL119" s="3"/>
      <c r="VCM119" s="3"/>
      <c r="VCN119" s="3"/>
      <c r="VCO119" s="3"/>
      <c r="VCP119" s="3"/>
      <c r="VCQ119" s="3"/>
      <c r="VCR119" s="3"/>
      <c r="VCS119" s="3"/>
      <c r="VCT119" s="3"/>
      <c r="VCU119" s="3"/>
      <c r="VCV119" s="3"/>
      <c r="VCW119" s="3"/>
      <c r="VCX119" s="3"/>
      <c r="VCY119" s="3"/>
      <c r="VCZ119" s="3"/>
      <c r="VDA119" s="3"/>
      <c r="VDB119" s="3"/>
      <c r="VDC119" s="3"/>
      <c r="VDD119" s="3"/>
      <c r="VDE119" s="3"/>
      <c r="VDF119" s="3"/>
      <c r="VDG119" s="3"/>
      <c r="VDH119" s="3"/>
      <c r="VDI119" s="3"/>
      <c r="VDJ119" s="3"/>
      <c r="VDK119" s="3"/>
      <c r="VDL119" s="3"/>
      <c r="VDM119" s="3"/>
      <c r="VDN119" s="3"/>
      <c r="VDO119" s="3"/>
      <c r="VDP119" s="3"/>
      <c r="VDQ119" s="3"/>
      <c r="VDR119" s="3"/>
      <c r="VDS119" s="3"/>
      <c r="VDT119" s="3"/>
      <c r="VDU119" s="3"/>
      <c r="VDV119" s="3"/>
      <c r="VDW119" s="3"/>
      <c r="VDX119" s="3"/>
      <c r="VDY119" s="3"/>
      <c r="VDZ119" s="3"/>
      <c r="VEA119" s="3"/>
      <c r="VEB119" s="3"/>
      <c r="VEC119" s="3"/>
      <c r="VED119" s="3"/>
      <c r="VEE119" s="3"/>
      <c r="VEF119" s="3"/>
      <c r="VEG119" s="3"/>
      <c r="VEH119" s="3"/>
      <c r="VEI119" s="3"/>
      <c r="VEJ119" s="3"/>
      <c r="VEK119" s="3"/>
      <c r="VEL119" s="3"/>
      <c r="VEM119" s="3"/>
      <c r="VEN119" s="3"/>
      <c r="VEO119" s="3"/>
      <c r="VEP119" s="3"/>
      <c r="VEQ119" s="3"/>
      <c r="VER119" s="3"/>
      <c r="VES119" s="3"/>
      <c r="VET119" s="3"/>
      <c r="VEU119" s="3"/>
      <c r="VEV119" s="3"/>
      <c r="VEW119" s="3"/>
      <c r="VEX119" s="3"/>
      <c r="VEY119" s="3"/>
      <c r="VEZ119" s="3"/>
      <c r="VFA119" s="3"/>
      <c r="VFB119" s="3"/>
      <c r="VFC119" s="3"/>
      <c r="VFD119" s="3"/>
      <c r="VFE119" s="3"/>
      <c r="VFF119" s="3"/>
      <c r="VFG119" s="3"/>
      <c r="VFH119" s="3"/>
      <c r="VFI119" s="3"/>
      <c r="VFJ119" s="3"/>
      <c r="VFK119" s="3"/>
      <c r="VFL119" s="3"/>
      <c r="VFM119" s="3"/>
      <c r="VFN119" s="3"/>
      <c r="VFO119" s="3"/>
      <c r="VFP119" s="3"/>
      <c r="VFQ119" s="3"/>
      <c r="VFR119" s="3"/>
      <c r="VFS119" s="3"/>
      <c r="VFT119" s="3"/>
      <c r="VFU119" s="3"/>
      <c r="VFV119" s="3"/>
      <c r="VFW119" s="3"/>
      <c r="VFX119" s="3"/>
      <c r="VFY119" s="3"/>
      <c r="VFZ119" s="3"/>
      <c r="VGA119" s="3"/>
      <c r="VGB119" s="3"/>
      <c r="VGC119" s="3"/>
      <c r="VGD119" s="3"/>
      <c r="VGE119" s="3"/>
      <c r="VGF119" s="3"/>
      <c r="VGG119" s="3"/>
      <c r="VGH119" s="3"/>
      <c r="VGI119" s="3"/>
      <c r="VGJ119" s="3"/>
      <c r="VGK119" s="3"/>
      <c r="VGL119" s="3"/>
      <c r="VGM119" s="3"/>
      <c r="VGN119" s="3"/>
      <c r="VGO119" s="3"/>
      <c r="VGP119" s="3"/>
      <c r="VGQ119" s="3"/>
      <c r="VGR119" s="3"/>
      <c r="VGS119" s="3"/>
      <c r="VGT119" s="3"/>
      <c r="VGU119" s="3"/>
      <c r="VGV119" s="3"/>
      <c r="VGW119" s="3"/>
      <c r="VGX119" s="3"/>
      <c r="VGY119" s="3"/>
      <c r="VGZ119" s="3"/>
      <c r="VHA119" s="3"/>
      <c r="VHB119" s="3"/>
      <c r="VHC119" s="3"/>
      <c r="VHD119" s="3"/>
      <c r="VHE119" s="3"/>
      <c r="VHF119" s="3"/>
      <c r="VHG119" s="3"/>
      <c r="VHH119" s="3"/>
      <c r="VHI119" s="3"/>
      <c r="VHJ119" s="3"/>
      <c r="VHK119" s="3"/>
      <c r="VHL119" s="3"/>
      <c r="VHM119"/>
      <c r="VHN119"/>
      <c r="VHO119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</row>
    <row r="120" spans="1:15485" s="1" customFormat="1">
      <c r="B120" s="75"/>
      <c r="C120" s="236" t="s">
        <v>138</v>
      </c>
      <c r="D120" s="154"/>
      <c r="E120" s="237" t="s">
        <v>9</v>
      </c>
      <c r="F120" s="155">
        <v>0</v>
      </c>
      <c r="G120" s="155">
        <v>0</v>
      </c>
      <c r="H120" s="155">
        <v>10041</v>
      </c>
      <c r="I120" s="155">
        <v>10393</v>
      </c>
      <c r="J120" s="155">
        <v>3201</v>
      </c>
      <c r="K120" s="155">
        <v>3232</v>
      </c>
      <c r="L120" s="155">
        <v>4624</v>
      </c>
      <c r="M120" s="155">
        <v>0</v>
      </c>
      <c r="N120" s="155"/>
      <c r="O120" s="155">
        <v>15414</v>
      </c>
      <c r="P120" s="155">
        <v>15054</v>
      </c>
      <c r="Q120" s="155">
        <v>15074</v>
      </c>
      <c r="R120" s="155">
        <v>14961</v>
      </c>
      <c r="S120" s="155">
        <v>14961</v>
      </c>
      <c r="T120" s="155">
        <v>96513</v>
      </c>
      <c r="U120" s="155">
        <v>16149</v>
      </c>
      <c r="V120" s="155"/>
      <c r="W120" s="155">
        <v>10259</v>
      </c>
      <c r="X120" s="155">
        <v>0</v>
      </c>
      <c r="Y120" s="155">
        <v>10239</v>
      </c>
      <c r="Z120" s="155">
        <v>10106</v>
      </c>
      <c r="AA120" s="155">
        <v>15218</v>
      </c>
      <c r="AB120" s="155"/>
      <c r="AC120" s="155">
        <v>14718</v>
      </c>
      <c r="AD120" s="155">
        <v>15100</v>
      </c>
      <c r="AE120" s="155">
        <v>5135</v>
      </c>
      <c r="AF120" s="155">
        <v>5167</v>
      </c>
      <c r="AG120" s="155">
        <v>5163</v>
      </c>
      <c r="AH120" s="155">
        <v>57101</v>
      </c>
      <c r="AI120" s="155">
        <v>0</v>
      </c>
      <c r="AJ120" s="155">
        <v>0</v>
      </c>
      <c r="AK120" s="171"/>
      <c r="AL120" s="169">
        <f>SUM(F120:AJ120)</f>
        <v>367823</v>
      </c>
      <c r="AN120" s="126"/>
      <c r="BH120" s="266"/>
      <c r="BZ120" s="1">
        <v>5170.6535000000003</v>
      </c>
    </row>
    <row r="121" spans="1:15485" s="1" customFormat="1">
      <c r="B121" s="75"/>
      <c r="C121" s="236" t="s">
        <v>135</v>
      </c>
      <c r="D121" s="154"/>
      <c r="E121" s="237" t="s">
        <v>9</v>
      </c>
      <c r="F121" s="155">
        <v>0</v>
      </c>
      <c r="G121" s="155">
        <v>0</v>
      </c>
      <c r="H121" s="155">
        <v>4603.5540000000001</v>
      </c>
      <c r="I121" s="155">
        <v>10096.541999999999</v>
      </c>
      <c r="J121" s="155">
        <v>10712.304000000002</v>
      </c>
      <c r="K121" s="155">
        <v>3196.098</v>
      </c>
      <c r="L121" s="155">
        <v>2443.5</v>
      </c>
      <c r="M121" s="155">
        <v>2443.5</v>
      </c>
      <c r="N121" s="155">
        <v>0</v>
      </c>
      <c r="O121" s="155">
        <v>2932.2000000000003</v>
      </c>
      <c r="P121" s="155">
        <v>14661.815000000001</v>
      </c>
      <c r="Q121" s="155">
        <v>15844.469000000001</v>
      </c>
      <c r="R121" s="155">
        <v>15082.097000000002</v>
      </c>
      <c r="S121" s="155">
        <v>14955.035000000002</v>
      </c>
      <c r="T121" s="155">
        <v>14943.146360000002</v>
      </c>
      <c r="U121" s="155">
        <v>83944.593880000015</v>
      </c>
      <c r="V121" s="155">
        <v>14670.95002</v>
      </c>
      <c r="W121" s="155">
        <v>14068.040260000002</v>
      </c>
      <c r="X121" s="155">
        <v>5316.9557000000004</v>
      </c>
      <c r="Y121" s="155">
        <v>4936.5699800000002</v>
      </c>
      <c r="Z121" s="155">
        <v>5014.59782</v>
      </c>
      <c r="AA121" s="155">
        <v>15326.23918</v>
      </c>
      <c r="AB121" s="155">
        <v>0</v>
      </c>
      <c r="AC121" s="155">
        <v>15062.89522</v>
      </c>
      <c r="AD121" s="155">
        <v>14886.429680000001</v>
      </c>
      <c r="AE121" s="155">
        <v>15091.252760000003</v>
      </c>
      <c r="AF121" s="155">
        <v>5121.8861000000006</v>
      </c>
      <c r="AG121" s="155">
        <v>5170.6535000000003</v>
      </c>
      <c r="AH121" s="155">
        <v>5160.90002</v>
      </c>
      <c r="AI121" s="155">
        <v>0</v>
      </c>
      <c r="AJ121" s="155">
        <v>14633.742099999999</v>
      </c>
      <c r="AK121" s="171"/>
      <c r="AL121" s="169">
        <f>SUM(F121:AJ121)</f>
        <v>330319.96658000001</v>
      </c>
      <c r="AN121" s="126"/>
      <c r="BZ121" s="1">
        <v>5160.90002</v>
      </c>
    </row>
    <row r="122" spans="1:15485" s="1" customFormat="1" ht="14.25">
      <c r="B122" s="75"/>
      <c r="C122" s="238" t="s">
        <v>66</v>
      </c>
      <c r="D122" s="79"/>
      <c r="E122" s="239" t="s">
        <v>9</v>
      </c>
      <c r="F122" s="91">
        <f>SUM(F125:F127)*9.774</f>
        <v>0</v>
      </c>
      <c r="G122" s="91">
        <f t="shared" ref="G122:Q122" si="84">SUM(G125:G127)*9.774</f>
        <v>0</v>
      </c>
      <c r="H122" s="91">
        <f t="shared" si="84"/>
        <v>4603.5539999999992</v>
      </c>
      <c r="I122" s="91">
        <f t="shared" si="84"/>
        <v>10096.541999999999</v>
      </c>
      <c r="J122" s="91">
        <f t="shared" si="84"/>
        <v>10712.303999999998</v>
      </c>
      <c r="K122" s="91">
        <f t="shared" si="84"/>
        <v>3196.0979999999995</v>
      </c>
      <c r="L122" s="91">
        <f t="shared" si="84"/>
        <v>2443.5</v>
      </c>
      <c r="M122" s="91">
        <f t="shared" si="84"/>
        <v>2443.5</v>
      </c>
      <c r="N122" s="91">
        <f t="shared" si="84"/>
        <v>0</v>
      </c>
      <c r="O122" s="91">
        <f t="shared" si="84"/>
        <v>2932.2</v>
      </c>
      <c r="P122" s="91">
        <f t="shared" si="84"/>
        <v>14660.999999999998</v>
      </c>
      <c r="Q122" s="91">
        <f t="shared" si="84"/>
        <v>15843.653999999999</v>
      </c>
      <c r="R122" s="91">
        <f>SUM(R125:R127)*9.774</f>
        <v>15081.281999999999</v>
      </c>
      <c r="S122" s="91">
        <f>SUM(S125:S127)*9.774</f>
        <v>14954.22</v>
      </c>
      <c r="T122" s="91">
        <f>SUM(T125:T127)*9.75348</f>
        <v>14942.33136</v>
      </c>
      <c r="U122" s="91">
        <f t="shared" ref="U122:AJ122" si="85">SUM(U125:U127)*9.75348</f>
        <v>83938.448879999996</v>
      </c>
      <c r="V122" s="91">
        <f t="shared" si="85"/>
        <v>14669.233919999999</v>
      </c>
      <c r="W122" s="91">
        <f t="shared" si="85"/>
        <v>14064.51816</v>
      </c>
      <c r="X122" s="91">
        <f t="shared" si="85"/>
        <v>5315.6466</v>
      </c>
      <c r="Y122" s="91">
        <f t="shared" si="85"/>
        <v>4935.2608799999998</v>
      </c>
      <c r="Z122" s="91">
        <f t="shared" si="85"/>
        <v>5013.2887199999996</v>
      </c>
      <c r="AA122" s="91">
        <f t="shared" si="85"/>
        <v>15322.71708</v>
      </c>
      <c r="AB122" s="91">
        <f t="shared" si="85"/>
        <v>0</v>
      </c>
      <c r="AC122" s="91">
        <f t="shared" si="85"/>
        <v>15059.37312</v>
      </c>
      <c r="AD122" s="91">
        <f t="shared" si="85"/>
        <v>14883.81048</v>
      </c>
      <c r="AE122" s="91">
        <f t="shared" si="85"/>
        <v>15088.63356</v>
      </c>
      <c r="AF122" s="91">
        <f t="shared" si="85"/>
        <v>5120.5770000000002</v>
      </c>
      <c r="AG122" s="91">
        <f t="shared" si="85"/>
        <v>5169.3444</v>
      </c>
      <c r="AH122" s="91">
        <f t="shared" si="85"/>
        <v>5159.5909199999996</v>
      </c>
      <c r="AI122" s="91">
        <f t="shared" si="85"/>
        <v>0</v>
      </c>
      <c r="AJ122" s="91">
        <f t="shared" si="85"/>
        <v>14630.22</v>
      </c>
      <c r="AK122" s="125"/>
      <c r="AL122" s="127">
        <f>SUM(F122:AJ122)</f>
        <v>330280.8490799999</v>
      </c>
      <c r="AN122" s="126"/>
    </row>
    <row r="123" spans="1:15485" s="1" customFormat="1" ht="14.25">
      <c r="B123" s="75"/>
      <c r="C123" s="238" t="s">
        <v>67</v>
      </c>
      <c r="D123" s="79"/>
      <c r="E123" s="239" t="s">
        <v>9</v>
      </c>
      <c r="F123" s="91">
        <f t="shared" ref="F123:AJ123" si="86">F121-F122</f>
        <v>0</v>
      </c>
      <c r="G123" s="91">
        <f t="shared" si="86"/>
        <v>0</v>
      </c>
      <c r="H123" s="91">
        <f t="shared" si="86"/>
        <v>0</v>
      </c>
      <c r="I123" s="91">
        <f t="shared" si="86"/>
        <v>0</v>
      </c>
      <c r="J123" s="91">
        <f t="shared" si="86"/>
        <v>0</v>
      </c>
      <c r="K123" s="91">
        <f t="shared" si="86"/>
        <v>0</v>
      </c>
      <c r="L123" s="91">
        <f t="shared" si="86"/>
        <v>0</v>
      </c>
      <c r="M123" s="91">
        <f t="shared" si="86"/>
        <v>0</v>
      </c>
      <c r="N123" s="91">
        <f t="shared" si="86"/>
        <v>0</v>
      </c>
      <c r="O123" s="91">
        <f t="shared" si="86"/>
        <v>0</v>
      </c>
      <c r="P123" s="91">
        <f t="shared" si="86"/>
        <v>0.81500000000232831</v>
      </c>
      <c r="Q123" s="91">
        <f t="shared" si="86"/>
        <v>0.81500000000232831</v>
      </c>
      <c r="R123" s="64">
        <v>0</v>
      </c>
      <c r="S123" s="64">
        <v>0</v>
      </c>
      <c r="T123" s="91">
        <f t="shared" si="86"/>
        <v>0.81500000000232831</v>
      </c>
      <c r="U123" s="91">
        <f t="shared" si="86"/>
        <v>6.1450000000186265</v>
      </c>
      <c r="V123" s="91">
        <f t="shared" si="86"/>
        <v>1.716100000001461</v>
      </c>
      <c r="W123" s="91">
        <f t="shared" si="86"/>
        <v>3.5221000000019558</v>
      </c>
      <c r="X123" s="91">
        <f t="shared" si="86"/>
        <v>1.3091000000003987</v>
      </c>
      <c r="Y123" s="91">
        <f t="shared" si="86"/>
        <v>1.3091000000003987</v>
      </c>
      <c r="Z123" s="91">
        <f t="shared" si="86"/>
        <v>1.3091000000003987</v>
      </c>
      <c r="AA123" s="91">
        <f t="shared" si="86"/>
        <v>3.5221000000001368</v>
      </c>
      <c r="AB123" s="91">
        <f t="shared" si="86"/>
        <v>0</v>
      </c>
      <c r="AC123" s="91">
        <f t="shared" si="86"/>
        <v>3.5221000000001368</v>
      </c>
      <c r="AD123" s="91">
        <f t="shared" si="86"/>
        <v>2.6192000000010012</v>
      </c>
      <c r="AE123" s="91">
        <f t="shared" si="86"/>
        <v>2.6192000000028202</v>
      </c>
      <c r="AF123" s="91">
        <f t="shared" si="86"/>
        <v>1.3091000000003987</v>
      </c>
      <c r="AG123" s="91">
        <f t="shared" si="86"/>
        <v>1.3091000000003987</v>
      </c>
      <c r="AH123" s="91">
        <f t="shared" si="86"/>
        <v>1.3091000000003987</v>
      </c>
      <c r="AI123" s="91">
        <f t="shared" ref="AI123" si="87">AI121-AI122</f>
        <v>0</v>
      </c>
      <c r="AJ123" s="91">
        <f t="shared" si="86"/>
        <v>3.5221000000001368</v>
      </c>
      <c r="AK123" s="125"/>
      <c r="AL123" s="127">
        <f>SUM(F123:AJ123)</f>
        <v>37.487500000035652</v>
      </c>
      <c r="AN123" s="270"/>
      <c r="BZ123" s="3">
        <v>5121.8861000000006</v>
      </c>
      <c r="CA123" s="1">
        <v>5170.6535000000003</v>
      </c>
      <c r="CB123" s="1">
        <v>5160.90002</v>
      </c>
    </row>
    <row r="124" spans="1:15485" s="1" customFormat="1" ht="14.25">
      <c r="B124" s="75"/>
      <c r="C124" s="238" t="s">
        <v>68</v>
      </c>
      <c r="D124" s="79"/>
      <c r="E124" s="75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125"/>
      <c r="AL124" s="173" t="s">
        <v>68</v>
      </c>
      <c r="AN124" s="126"/>
    </row>
    <row r="125" spans="1:15485" s="7" customFormat="1" ht="14.25">
      <c r="B125" s="156"/>
      <c r="C125" s="157" t="s">
        <v>136</v>
      </c>
      <c r="D125" s="45"/>
      <c r="E125" s="241" t="s">
        <v>70</v>
      </c>
      <c r="F125" s="158">
        <v>0</v>
      </c>
      <c r="G125" s="158">
        <v>0</v>
      </c>
      <c r="H125" s="158">
        <v>0</v>
      </c>
      <c r="I125" s="158">
        <v>0</v>
      </c>
      <c r="J125" s="158">
        <v>0</v>
      </c>
      <c r="K125" s="158">
        <v>327</v>
      </c>
      <c r="L125" s="158">
        <v>250</v>
      </c>
      <c r="M125" s="158">
        <v>250</v>
      </c>
      <c r="N125" s="158">
        <v>0</v>
      </c>
      <c r="O125" s="158">
        <v>300</v>
      </c>
      <c r="P125" s="158">
        <v>0</v>
      </c>
      <c r="Q125" s="158">
        <v>0</v>
      </c>
      <c r="R125" s="158">
        <v>0</v>
      </c>
      <c r="S125" s="158">
        <v>0</v>
      </c>
      <c r="T125" s="158">
        <v>0</v>
      </c>
      <c r="U125" s="158">
        <v>0</v>
      </c>
      <c r="V125" s="158">
        <v>0</v>
      </c>
      <c r="W125" s="158">
        <v>0</v>
      </c>
      <c r="X125" s="158">
        <v>545</v>
      </c>
      <c r="Y125" s="158">
        <v>506</v>
      </c>
      <c r="Z125" s="158">
        <v>514</v>
      </c>
      <c r="AA125" s="158">
        <v>0</v>
      </c>
      <c r="AB125" s="158">
        <v>0</v>
      </c>
      <c r="AC125" s="158">
        <v>0</v>
      </c>
      <c r="AD125" s="158">
        <v>0</v>
      </c>
      <c r="AE125" s="158">
        <v>0</v>
      </c>
      <c r="AF125" s="158">
        <v>525</v>
      </c>
      <c r="AG125" s="158">
        <v>530</v>
      </c>
      <c r="AH125" s="158">
        <v>529</v>
      </c>
      <c r="AI125" s="158">
        <v>0</v>
      </c>
      <c r="AJ125" s="158">
        <v>0</v>
      </c>
      <c r="AK125" s="174"/>
      <c r="AL125" s="177">
        <f>SUM(F125:AJ125)</f>
        <v>4276</v>
      </c>
      <c r="AN125" s="176"/>
    </row>
    <row r="126" spans="1:15485" s="7" customFormat="1" ht="14.25">
      <c r="B126" s="156"/>
      <c r="C126" s="157" t="s">
        <v>137</v>
      </c>
      <c r="D126" s="45"/>
      <c r="E126" s="241" t="s">
        <v>70</v>
      </c>
      <c r="F126" s="158">
        <v>0</v>
      </c>
      <c r="G126" s="158">
        <v>0</v>
      </c>
      <c r="H126" s="158">
        <v>471</v>
      </c>
      <c r="I126" s="158">
        <v>1033</v>
      </c>
      <c r="J126" s="158">
        <v>1096</v>
      </c>
      <c r="K126" s="158"/>
      <c r="L126" s="158"/>
      <c r="M126" s="158"/>
      <c r="N126" s="158"/>
      <c r="O126" s="158"/>
      <c r="P126" s="158">
        <v>1500</v>
      </c>
      <c r="Q126" s="158">
        <v>1621</v>
      </c>
      <c r="R126" s="158">
        <v>1543</v>
      </c>
      <c r="S126" s="158">
        <v>1530</v>
      </c>
      <c r="T126" s="158">
        <v>1532</v>
      </c>
      <c r="U126" s="158">
        <v>0</v>
      </c>
      <c r="V126" s="158">
        <v>1504</v>
      </c>
      <c r="W126" s="158">
        <v>1442</v>
      </c>
      <c r="X126" s="158">
        <v>0</v>
      </c>
      <c r="Y126" s="158">
        <v>0</v>
      </c>
      <c r="Z126" s="158">
        <v>0</v>
      </c>
      <c r="AA126" s="158">
        <v>1571</v>
      </c>
      <c r="AB126" s="158"/>
      <c r="AC126" s="158">
        <v>1544</v>
      </c>
      <c r="AD126" s="158">
        <v>1526</v>
      </c>
      <c r="AE126" s="158">
        <v>1547</v>
      </c>
      <c r="AF126" s="158">
        <v>0</v>
      </c>
      <c r="AG126" s="158">
        <v>0</v>
      </c>
      <c r="AH126" s="158">
        <v>0</v>
      </c>
      <c r="AI126" s="158">
        <v>0</v>
      </c>
      <c r="AJ126" s="158">
        <v>1500</v>
      </c>
      <c r="AK126" s="174"/>
      <c r="AL126" s="177">
        <f>SUM(F126:AJ126)</f>
        <v>20960</v>
      </c>
      <c r="AN126" s="176"/>
    </row>
    <row r="127" spans="1:15485" s="7" customFormat="1" ht="14.25">
      <c r="B127" s="156"/>
      <c r="C127" s="157" t="s">
        <v>142</v>
      </c>
      <c r="D127" s="45"/>
      <c r="E127" s="241" t="s">
        <v>70</v>
      </c>
      <c r="F127" s="158">
        <v>0</v>
      </c>
      <c r="G127" s="158">
        <v>0</v>
      </c>
      <c r="H127" s="158">
        <v>0</v>
      </c>
      <c r="I127" s="158">
        <v>0</v>
      </c>
      <c r="J127" s="158">
        <v>0</v>
      </c>
      <c r="K127" s="158">
        <v>0</v>
      </c>
      <c r="L127" s="158">
        <v>0</v>
      </c>
      <c r="M127" s="158">
        <v>0</v>
      </c>
      <c r="N127" s="158">
        <v>0</v>
      </c>
      <c r="O127" s="158">
        <v>0</v>
      </c>
      <c r="P127" s="158">
        <v>0</v>
      </c>
      <c r="Q127" s="158">
        <v>0</v>
      </c>
      <c r="R127" s="158">
        <v>0</v>
      </c>
      <c r="S127" s="158">
        <v>0</v>
      </c>
      <c r="T127" s="158">
        <v>0</v>
      </c>
      <c r="U127" s="158">
        <v>8606</v>
      </c>
      <c r="V127" s="158">
        <v>0</v>
      </c>
      <c r="W127" s="158">
        <v>0</v>
      </c>
      <c r="X127" s="158">
        <v>0</v>
      </c>
      <c r="Y127" s="158">
        <v>0</v>
      </c>
      <c r="Z127" s="158">
        <v>0</v>
      </c>
      <c r="AA127" s="158">
        <v>0</v>
      </c>
      <c r="AB127" s="158">
        <v>0</v>
      </c>
      <c r="AC127" s="158">
        <v>0</v>
      </c>
      <c r="AD127" s="158">
        <v>0</v>
      </c>
      <c r="AE127" s="158">
        <v>0</v>
      </c>
      <c r="AF127" s="158">
        <v>0</v>
      </c>
      <c r="AG127" s="158">
        <v>0</v>
      </c>
      <c r="AH127" s="158">
        <v>0</v>
      </c>
      <c r="AI127" s="158">
        <v>0</v>
      </c>
      <c r="AJ127" s="158">
        <v>0</v>
      </c>
      <c r="AK127" s="174"/>
      <c r="AL127" s="177">
        <f>SUM(F127:AJ127)</f>
        <v>8606</v>
      </c>
      <c r="AN127" s="176"/>
    </row>
    <row r="128" spans="1:15485" s="1" customFormat="1" ht="14.25">
      <c r="B128" s="75"/>
      <c r="C128" s="238" t="s">
        <v>72</v>
      </c>
      <c r="D128" s="79"/>
      <c r="E128" s="75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125"/>
      <c r="AL128" s="173" t="s">
        <v>72</v>
      </c>
      <c r="AN128" s="126"/>
    </row>
    <row r="129" spans="1:15485" s="1" customFormat="1" ht="14.25">
      <c r="B129" s="75"/>
      <c r="C129" s="157" t="s">
        <v>136</v>
      </c>
      <c r="D129" s="79"/>
      <c r="E129" s="239" t="s">
        <v>72</v>
      </c>
      <c r="F129" s="64">
        <f>F125*24</f>
        <v>0</v>
      </c>
      <c r="G129" s="64">
        <f t="shared" ref="G129:AJ129" si="88">G125*24</f>
        <v>0</v>
      </c>
      <c r="H129" s="64">
        <f t="shared" si="88"/>
        <v>0</v>
      </c>
      <c r="I129" s="64">
        <f t="shared" si="88"/>
        <v>0</v>
      </c>
      <c r="J129" s="64">
        <f t="shared" si="88"/>
        <v>0</v>
      </c>
      <c r="K129" s="64">
        <f t="shared" si="88"/>
        <v>7848</v>
      </c>
      <c r="L129" s="64">
        <f t="shared" si="88"/>
        <v>6000</v>
      </c>
      <c r="M129" s="64">
        <f t="shared" si="88"/>
        <v>6000</v>
      </c>
      <c r="N129" s="64">
        <f t="shared" si="88"/>
        <v>0</v>
      </c>
      <c r="O129" s="64">
        <f t="shared" si="88"/>
        <v>7200</v>
      </c>
      <c r="P129" s="64">
        <f t="shared" si="88"/>
        <v>0</v>
      </c>
      <c r="Q129" s="64">
        <f t="shared" si="88"/>
        <v>0</v>
      </c>
      <c r="R129" s="64">
        <f t="shared" si="88"/>
        <v>0</v>
      </c>
      <c r="S129" s="64">
        <f t="shared" si="88"/>
        <v>0</v>
      </c>
      <c r="T129" s="64">
        <f t="shared" si="88"/>
        <v>0</v>
      </c>
      <c r="U129" s="64">
        <f t="shared" si="88"/>
        <v>0</v>
      </c>
      <c r="V129" s="64">
        <f t="shared" si="88"/>
        <v>0</v>
      </c>
      <c r="W129" s="64">
        <f t="shared" si="88"/>
        <v>0</v>
      </c>
      <c r="X129" s="64">
        <f t="shared" si="88"/>
        <v>13080</v>
      </c>
      <c r="Y129" s="64">
        <f t="shared" si="88"/>
        <v>12144</v>
      </c>
      <c r="Z129" s="64">
        <f t="shared" si="88"/>
        <v>12336</v>
      </c>
      <c r="AA129" s="64">
        <f t="shared" si="88"/>
        <v>0</v>
      </c>
      <c r="AB129" s="64">
        <f t="shared" si="88"/>
        <v>0</v>
      </c>
      <c r="AC129" s="64">
        <f t="shared" si="88"/>
        <v>0</v>
      </c>
      <c r="AD129" s="64">
        <f t="shared" si="88"/>
        <v>0</v>
      </c>
      <c r="AE129" s="64">
        <f t="shared" si="88"/>
        <v>0</v>
      </c>
      <c r="AF129" s="64">
        <f t="shared" si="88"/>
        <v>12600</v>
      </c>
      <c r="AG129" s="64">
        <f t="shared" si="88"/>
        <v>12720</v>
      </c>
      <c r="AH129" s="64">
        <f t="shared" si="88"/>
        <v>12696</v>
      </c>
      <c r="AI129" s="64">
        <f t="shared" si="88"/>
        <v>0</v>
      </c>
      <c r="AJ129" s="64">
        <f t="shared" si="88"/>
        <v>0</v>
      </c>
      <c r="AK129" s="125"/>
      <c r="AL129" s="175">
        <f>AL125*24</f>
        <v>102624</v>
      </c>
      <c r="AN129" s="270"/>
    </row>
    <row r="130" spans="1:15485" s="1" customFormat="1" ht="14.25">
      <c r="B130" s="75"/>
      <c r="C130" s="157" t="s">
        <v>137</v>
      </c>
      <c r="D130" s="79"/>
      <c r="E130" s="239" t="s">
        <v>72</v>
      </c>
      <c r="F130" s="64">
        <f>F126*12</f>
        <v>0</v>
      </c>
      <c r="G130" s="64">
        <f t="shared" ref="G130:AJ131" si="89">G126*12</f>
        <v>0</v>
      </c>
      <c r="H130" s="64">
        <f t="shared" si="89"/>
        <v>5652</v>
      </c>
      <c r="I130" s="64">
        <f t="shared" si="89"/>
        <v>12396</v>
      </c>
      <c r="J130" s="64">
        <f t="shared" si="89"/>
        <v>13152</v>
      </c>
      <c r="K130" s="64">
        <f t="shared" si="89"/>
        <v>0</v>
      </c>
      <c r="L130" s="64">
        <f t="shared" si="89"/>
        <v>0</v>
      </c>
      <c r="M130" s="64">
        <f t="shared" si="89"/>
        <v>0</v>
      </c>
      <c r="N130" s="64">
        <f t="shared" si="89"/>
        <v>0</v>
      </c>
      <c r="O130" s="64">
        <f t="shared" si="89"/>
        <v>0</v>
      </c>
      <c r="P130" s="64">
        <f t="shared" si="89"/>
        <v>18000</v>
      </c>
      <c r="Q130" s="64">
        <f t="shared" si="89"/>
        <v>19452</v>
      </c>
      <c r="R130" s="64">
        <f t="shared" si="89"/>
        <v>18516</v>
      </c>
      <c r="S130" s="64">
        <f t="shared" si="89"/>
        <v>18360</v>
      </c>
      <c r="T130" s="64">
        <f t="shared" si="89"/>
        <v>18384</v>
      </c>
      <c r="U130" s="64">
        <f t="shared" si="89"/>
        <v>0</v>
      </c>
      <c r="V130" s="64">
        <f t="shared" si="89"/>
        <v>18048</v>
      </c>
      <c r="W130" s="64">
        <f t="shared" si="89"/>
        <v>17304</v>
      </c>
      <c r="X130" s="64">
        <f t="shared" si="89"/>
        <v>0</v>
      </c>
      <c r="Y130" s="64">
        <f t="shared" si="89"/>
        <v>0</v>
      </c>
      <c r="Z130" s="64">
        <f t="shared" si="89"/>
        <v>0</v>
      </c>
      <c r="AA130" s="64">
        <f t="shared" si="89"/>
        <v>18852</v>
      </c>
      <c r="AB130" s="64">
        <f t="shared" si="89"/>
        <v>0</v>
      </c>
      <c r="AC130" s="64">
        <f t="shared" si="89"/>
        <v>18528</v>
      </c>
      <c r="AD130" s="64">
        <f t="shared" si="89"/>
        <v>18312</v>
      </c>
      <c r="AE130" s="64">
        <f t="shared" si="89"/>
        <v>18564</v>
      </c>
      <c r="AF130" s="64">
        <f t="shared" si="89"/>
        <v>0</v>
      </c>
      <c r="AG130" s="64">
        <f t="shared" si="89"/>
        <v>0</v>
      </c>
      <c r="AH130" s="64">
        <f t="shared" si="89"/>
        <v>0</v>
      </c>
      <c r="AI130" s="64">
        <f t="shared" si="89"/>
        <v>0</v>
      </c>
      <c r="AJ130" s="64">
        <f t="shared" si="89"/>
        <v>18000</v>
      </c>
      <c r="AK130" s="125"/>
      <c r="AL130" s="175">
        <f>AL126*12</f>
        <v>251520</v>
      </c>
      <c r="AN130" s="126"/>
    </row>
    <row r="131" spans="1:15485" s="1" customFormat="1" ht="14.25">
      <c r="B131" s="75"/>
      <c r="C131" s="157" t="s">
        <v>142</v>
      </c>
      <c r="D131" s="79"/>
      <c r="E131" s="239" t="s">
        <v>72</v>
      </c>
      <c r="F131" s="64">
        <f>F127*6</f>
        <v>0</v>
      </c>
      <c r="G131" s="64">
        <f t="shared" ref="G131:AC131" si="90">G127*6</f>
        <v>0</v>
      </c>
      <c r="H131" s="64">
        <f t="shared" si="90"/>
        <v>0</v>
      </c>
      <c r="I131" s="64">
        <f t="shared" si="90"/>
        <v>0</v>
      </c>
      <c r="J131" s="64">
        <f t="shared" si="90"/>
        <v>0</v>
      </c>
      <c r="K131" s="64">
        <f t="shared" si="90"/>
        <v>0</v>
      </c>
      <c r="L131" s="64">
        <f t="shared" si="90"/>
        <v>0</v>
      </c>
      <c r="M131" s="64">
        <f t="shared" si="90"/>
        <v>0</v>
      </c>
      <c r="N131" s="64">
        <f t="shared" si="90"/>
        <v>0</v>
      </c>
      <c r="O131" s="64">
        <f t="shared" si="90"/>
        <v>0</v>
      </c>
      <c r="P131" s="64">
        <f t="shared" si="90"/>
        <v>0</v>
      </c>
      <c r="Q131" s="64">
        <f t="shared" si="90"/>
        <v>0</v>
      </c>
      <c r="R131" s="64">
        <f t="shared" si="90"/>
        <v>0</v>
      </c>
      <c r="S131" s="64">
        <f t="shared" si="90"/>
        <v>0</v>
      </c>
      <c r="T131" s="64">
        <f t="shared" si="90"/>
        <v>0</v>
      </c>
      <c r="U131" s="64">
        <f t="shared" si="90"/>
        <v>51636</v>
      </c>
      <c r="V131" s="64">
        <f t="shared" si="90"/>
        <v>0</v>
      </c>
      <c r="W131" s="64">
        <f t="shared" si="90"/>
        <v>0</v>
      </c>
      <c r="X131" s="64">
        <f t="shared" si="90"/>
        <v>0</v>
      </c>
      <c r="Y131" s="64">
        <f t="shared" si="90"/>
        <v>0</v>
      </c>
      <c r="Z131" s="64">
        <f t="shared" si="90"/>
        <v>0</v>
      </c>
      <c r="AA131" s="64">
        <f t="shared" si="90"/>
        <v>0</v>
      </c>
      <c r="AB131" s="64">
        <f t="shared" si="90"/>
        <v>0</v>
      </c>
      <c r="AC131" s="64">
        <f t="shared" si="90"/>
        <v>0</v>
      </c>
      <c r="AD131" s="64">
        <f t="shared" si="89"/>
        <v>0</v>
      </c>
      <c r="AE131" s="64">
        <f t="shared" si="89"/>
        <v>0</v>
      </c>
      <c r="AF131" s="64">
        <f t="shared" si="89"/>
        <v>0</v>
      </c>
      <c r="AG131" s="64">
        <f t="shared" si="89"/>
        <v>0</v>
      </c>
      <c r="AH131" s="64">
        <f t="shared" si="89"/>
        <v>0</v>
      </c>
      <c r="AI131" s="64">
        <f t="shared" si="89"/>
        <v>0</v>
      </c>
      <c r="AJ131" s="64">
        <f t="shared" si="89"/>
        <v>0</v>
      </c>
      <c r="AK131" s="125"/>
      <c r="AL131" s="175">
        <f>AL127*6</f>
        <v>51636</v>
      </c>
      <c r="AN131" s="126"/>
    </row>
    <row r="132" spans="1:15485" s="1" customFormat="1" ht="14.25">
      <c r="B132" s="75"/>
      <c r="C132" s="238" t="s">
        <v>73</v>
      </c>
      <c r="D132" s="79"/>
      <c r="E132" s="239" t="s">
        <v>74</v>
      </c>
      <c r="F132" s="64">
        <f>F121*45/1700</f>
        <v>0</v>
      </c>
      <c r="G132" s="64">
        <f t="shared" ref="G132:AI132" si="91">G121*45/1700</f>
        <v>0</v>
      </c>
      <c r="H132" s="64">
        <f t="shared" si="91"/>
        <v>121.85878235294118</v>
      </c>
      <c r="I132" s="64">
        <f t="shared" si="91"/>
        <v>267.2614058823529</v>
      </c>
      <c r="J132" s="64">
        <f t="shared" si="91"/>
        <v>283.56098823529419</v>
      </c>
      <c r="K132" s="64">
        <f t="shared" si="91"/>
        <v>84.602594117647058</v>
      </c>
      <c r="L132" s="64">
        <f t="shared" si="91"/>
        <v>64.680882352941182</v>
      </c>
      <c r="M132" s="64">
        <f t="shared" si="91"/>
        <v>64.680882352941182</v>
      </c>
      <c r="N132" s="64">
        <f t="shared" si="91"/>
        <v>0</v>
      </c>
      <c r="O132" s="64">
        <f t="shared" si="91"/>
        <v>77.617058823529405</v>
      </c>
      <c r="P132" s="64">
        <f t="shared" si="91"/>
        <v>388.10686764705883</v>
      </c>
      <c r="Q132" s="64">
        <f t="shared" si="91"/>
        <v>419.41241470588238</v>
      </c>
      <c r="R132" s="64">
        <f t="shared" si="91"/>
        <v>399.23197941176477</v>
      </c>
      <c r="S132" s="64">
        <f t="shared" si="91"/>
        <v>395.86857352941183</v>
      </c>
      <c r="T132" s="64">
        <f t="shared" si="91"/>
        <v>395.55387423529419</v>
      </c>
      <c r="U132" s="64">
        <f t="shared" si="91"/>
        <v>2222.0627791764709</v>
      </c>
      <c r="V132" s="64">
        <f t="shared" si="91"/>
        <v>388.34867700000001</v>
      </c>
      <c r="W132" s="64">
        <f t="shared" si="91"/>
        <v>372.38930100000005</v>
      </c>
      <c r="X132" s="64">
        <f>X121*45/1700</f>
        <v>140.74294500000002</v>
      </c>
      <c r="Y132" s="64">
        <f>Y121*45/1700</f>
        <v>130.67391123529413</v>
      </c>
      <c r="Z132" s="64">
        <f t="shared" si="91"/>
        <v>132.73935405882352</v>
      </c>
      <c r="AA132" s="64">
        <f t="shared" si="91"/>
        <v>405.69456652941176</v>
      </c>
      <c r="AB132" s="64">
        <f t="shared" si="91"/>
        <v>0</v>
      </c>
      <c r="AC132" s="64">
        <f t="shared" si="91"/>
        <v>398.72369699999996</v>
      </c>
      <c r="AD132" s="64">
        <f t="shared" si="91"/>
        <v>394.05255035294124</v>
      </c>
      <c r="AE132" s="64">
        <f t="shared" si="91"/>
        <v>399.47433776470598</v>
      </c>
      <c r="AF132" s="64">
        <f t="shared" si="91"/>
        <v>135.5793379411765</v>
      </c>
      <c r="AG132" s="64">
        <f t="shared" si="91"/>
        <v>136.87023970588237</v>
      </c>
      <c r="AH132" s="64">
        <f t="shared" si="91"/>
        <v>136.61205935294117</v>
      </c>
      <c r="AI132" s="64">
        <f t="shared" si="91"/>
        <v>0</v>
      </c>
      <c r="AJ132" s="64">
        <f>AJ121*45/1700</f>
        <v>387.3637614705882</v>
      </c>
      <c r="AK132" s="125"/>
      <c r="AL132" s="175">
        <f>SUM(F132:AJ132)</f>
        <v>8743.7638212352958</v>
      </c>
      <c r="AN132" s="126"/>
    </row>
    <row r="133" spans="1:15485" s="1" customFormat="1" ht="14.25">
      <c r="B133" s="75"/>
      <c r="C133" s="238" t="s">
        <v>75</v>
      </c>
      <c r="D133" s="79"/>
      <c r="E133" s="239" t="s">
        <v>76</v>
      </c>
      <c r="F133" s="64">
        <f t="shared" ref="F133:AG133" si="92">SUM(F125:F127)/500</f>
        <v>0</v>
      </c>
      <c r="G133" s="64">
        <f t="shared" si="92"/>
        <v>0</v>
      </c>
      <c r="H133" s="64">
        <f t="shared" si="92"/>
        <v>0.94199999999999995</v>
      </c>
      <c r="I133" s="64">
        <f t="shared" si="92"/>
        <v>2.0659999999999998</v>
      </c>
      <c r="J133" s="64">
        <f t="shared" si="92"/>
        <v>2.1920000000000002</v>
      </c>
      <c r="K133" s="64">
        <f t="shared" si="92"/>
        <v>0.65400000000000003</v>
      </c>
      <c r="L133" s="64">
        <f t="shared" si="92"/>
        <v>0.5</v>
      </c>
      <c r="M133" s="64">
        <f t="shared" si="92"/>
        <v>0.5</v>
      </c>
      <c r="N133" s="64">
        <f t="shared" si="92"/>
        <v>0</v>
      </c>
      <c r="O133" s="64">
        <f t="shared" si="92"/>
        <v>0.6</v>
      </c>
      <c r="P133" s="64">
        <f>SUM(P125:P127)/500</f>
        <v>3</v>
      </c>
      <c r="Q133" s="64">
        <f t="shared" si="92"/>
        <v>3.242</v>
      </c>
      <c r="R133" s="64">
        <f t="shared" si="92"/>
        <v>3.0859999999999999</v>
      </c>
      <c r="S133" s="64">
        <f t="shared" si="92"/>
        <v>3.06</v>
      </c>
      <c r="T133" s="64">
        <f t="shared" si="92"/>
        <v>3.0640000000000001</v>
      </c>
      <c r="U133" s="64">
        <f t="shared" si="92"/>
        <v>17.212</v>
      </c>
      <c r="V133" s="64">
        <f>SUM(V125:V127)/500</f>
        <v>3.008</v>
      </c>
      <c r="W133" s="64">
        <f t="shared" si="92"/>
        <v>2.8839999999999999</v>
      </c>
      <c r="X133" s="64">
        <f>SUM(X125:X127)/500</f>
        <v>1.0900000000000001</v>
      </c>
      <c r="Y133" s="64">
        <f t="shared" si="92"/>
        <v>1.012</v>
      </c>
      <c r="Z133" s="64">
        <f t="shared" si="92"/>
        <v>1.028</v>
      </c>
      <c r="AA133" s="64">
        <f t="shared" si="92"/>
        <v>3.1419999999999999</v>
      </c>
      <c r="AB133" s="64">
        <f t="shared" si="92"/>
        <v>0</v>
      </c>
      <c r="AC133" s="64">
        <f t="shared" si="92"/>
        <v>3.0880000000000001</v>
      </c>
      <c r="AD133" s="64">
        <f t="shared" si="92"/>
        <v>3.052</v>
      </c>
      <c r="AE133" s="64">
        <f t="shared" si="92"/>
        <v>3.0939999999999999</v>
      </c>
      <c r="AF133" s="64">
        <f t="shared" si="92"/>
        <v>1.05</v>
      </c>
      <c r="AG133" s="64">
        <f t="shared" si="92"/>
        <v>1.06</v>
      </c>
      <c r="AH133" s="64">
        <f>SUM(AH125:AH127)/500</f>
        <v>1.0580000000000001</v>
      </c>
      <c r="AI133" s="64">
        <f t="shared" ref="AI133" si="93">SUM(AI125:AI127)/500</f>
        <v>0</v>
      </c>
      <c r="AJ133" s="64">
        <f>SUM(AJ125:AJ127)/500</f>
        <v>3</v>
      </c>
      <c r="AK133" s="125"/>
      <c r="AL133" s="175">
        <f>SUM(F133:AJ133)</f>
        <v>67.684000000000012</v>
      </c>
      <c r="AN133" s="126"/>
    </row>
    <row r="134" spans="1:15485" s="1" customFormat="1" hidden="1">
      <c r="A134" s="3"/>
      <c r="B134" s="61"/>
      <c r="C134" s="40" t="s">
        <v>77</v>
      </c>
      <c r="D134" s="59"/>
      <c r="E134" s="59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111"/>
      <c r="AD134" s="60"/>
      <c r="AE134" s="60"/>
      <c r="AF134" s="60"/>
      <c r="AG134" s="60"/>
      <c r="AH134" s="60"/>
      <c r="AI134" s="111"/>
      <c r="AJ134" s="111"/>
      <c r="AK134" s="115"/>
      <c r="AL134" s="223" t="s">
        <v>78</v>
      </c>
      <c r="AM134" s="3"/>
      <c r="AN134" s="3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  <c r="ARS134" s="3"/>
      <c r="ART134" s="3"/>
      <c r="ARU134" s="3"/>
      <c r="ARV134" s="3"/>
      <c r="ARW134" s="3"/>
      <c r="ARX134" s="3"/>
      <c r="ARY134" s="3"/>
      <c r="ARZ134" s="3"/>
      <c r="ASA134" s="3"/>
      <c r="ASB134" s="3"/>
      <c r="ASC134" s="3"/>
      <c r="ASD134" s="3"/>
      <c r="ASE134" s="3"/>
      <c r="ASF134" s="3"/>
      <c r="ASG134" s="3"/>
      <c r="ASH134" s="3"/>
      <c r="ASI134" s="3"/>
      <c r="ASJ134" s="3"/>
      <c r="ASK134" s="3"/>
      <c r="ASL134" s="3"/>
      <c r="ASM134" s="3"/>
      <c r="ASN134" s="3"/>
      <c r="ASO134" s="3"/>
      <c r="ASP134" s="3"/>
      <c r="ASQ134" s="3"/>
      <c r="ASR134" s="3"/>
      <c r="ASS134" s="3"/>
      <c r="AST134" s="3"/>
      <c r="ASU134" s="3"/>
      <c r="ASV134" s="3"/>
      <c r="ASW134" s="3"/>
      <c r="ASX134" s="3"/>
      <c r="ASY134" s="3"/>
      <c r="ASZ134" s="3"/>
      <c r="ATA134" s="3"/>
      <c r="ATB134" s="3"/>
      <c r="ATC134" s="3"/>
      <c r="ATD134" s="3"/>
      <c r="ATE134" s="3"/>
      <c r="ATF134" s="3"/>
      <c r="ATG134" s="3"/>
      <c r="ATH134" s="3"/>
      <c r="ATI134" s="3"/>
      <c r="ATJ134" s="3"/>
      <c r="ATK134" s="3"/>
      <c r="ATL134" s="3"/>
      <c r="ATM134" s="3"/>
      <c r="ATN134" s="3"/>
      <c r="ATO134" s="3"/>
      <c r="ATP134" s="3"/>
      <c r="ATQ134" s="3"/>
      <c r="ATR134" s="3"/>
      <c r="ATS134" s="3"/>
      <c r="ATT134" s="3"/>
      <c r="ATU134" s="3"/>
      <c r="ATV134" s="3"/>
      <c r="ATW134" s="3"/>
      <c r="ATX134" s="3"/>
      <c r="ATY134" s="3"/>
      <c r="ATZ134" s="3"/>
      <c r="AUA134" s="3"/>
      <c r="AUB134" s="3"/>
      <c r="AUC134" s="3"/>
      <c r="AUD134" s="3"/>
      <c r="AUE134" s="3"/>
      <c r="AUF134" s="3"/>
      <c r="AUG134" s="3"/>
      <c r="AUH134" s="3"/>
      <c r="AUI134" s="3"/>
      <c r="AUJ134" s="3"/>
      <c r="AUK134" s="3"/>
      <c r="AUL134" s="3"/>
      <c r="AUM134" s="3"/>
      <c r="AUN134" s="3"/>
      <c r="AUO134" s="3"/>
      <c r="AUP134" s="3"/>
      <c r="AUQ134" s="3"/>
      <c r="AUR134" s="3"/>
      <c r="AUS134" s="3"/>
      <c r="AUT134" s="3"/>
      <c r="AUU134" s="3"/>
      <c r="AUV134" s="3"/>
      <c r="AUW134" s="3"/>
      <c r="AUX134" s="3"/>
      <c r="AUY134" s="3"/>
      <c r="AUZ134" s="3"/>
      <c r="AVA134" s="3"/>
      <c r="AVB134" s="3"/>
      <c r="AVC134" s="3"/>
      <c r="AVD134" s="3"/>
      <c r="AVE134" s="3"/>
      <c r="AVF134" s="3"/>
      <c r="AVG134" s="3"/>
      <c r="AVH134" s="3"/>
      <c r="AVI134" s="3"/>
      <c r="AVJ134" s="3"/>
      <c r="AVK134" s="3"/>
      <c r="AVL134" s="3"/>
      <c r="AVM134" s="3"/>
      <c r="AVN134" s="3"/>
      <c r="AVO134" s="3"/>
      <c r="AVP134" s="3"/>
      <c r="AVQ134" s="3"/>
      <c r="AVR134" s="3"/>
      <c r="AVS134" s="3"/>
      <c r="AVT134" s="3"/>
      <c r="AVU134" s="3"/>
      <c r="AVV134" s="3"/>
      <c r="AVW134" s="3"/>
      <c r="AVX134" s="3"/>
      <c r="AVY134" s="3"/>
      <c r="AVZ134" s="3"/>
      <c r="AWA134" s="3"/>
      <c r="AWB134" s="3"/>
      <c r="AWC134" s="3"/>
      <c r="AWD134" s="3"/>
      <c r="AWE134" s="3"/>
      <c r="AWF134" s="3"/>
      <c r="AWG134" s="3"/>
      <c r="AWH134" s="3"/>
      <c r="AWI134" s="3"/>
      <c r="AWJ134" s="3"/>
      <c r="AWK134" s="3"/>
      <c r="AWL134" s="3"/>
      <c r="AWM134" s="3"/>
      <c r="AWN134" s="3"/>
      <c r="AWO134" s="3"/>
      <c r="AWP134" s="3"/>
      <c r="AWQ134" s="3"/>
      <c r="AWR134" s="3"/>
      <c r="AWS134" s="3"/>
      <c r="AWT134" s="3"/>
      <c r="AWU134" s="3"/>
      <c r="AWV134" s="3"/>
      <c r="AWW134" s="3"/>
      <c r="AWX134" s="3"/>
      <c r="AWY134" s="3"/>
      <c r="AWZ134" s="3"/>
      <c r="AXA134" s="3"/>
      <c r="AXB134" s="3"/>
      <c r="AXC134" s="3"/>
      <c r="AXD134" s="3"/>
      <c r="AXE134" s="3"/>
      <c r="AXF134" s="3"/>
      <c r="AXG134" s="3"/>
      <c r="AXH134" s="3"/>
      <c r="AXI134" s="3"/>
      <c r="AXJ134" s="3"/>
      <c r="AXK134" s="3"/>
      <c r="AXL134" s="3"/>
      <c r="AXM134" s="3"/>
      <c r="AXN134" s="3"/>
      <c r="AXO134" s="3"/>
      <c r="AXP134" s="3"/>
      <c r="AXQ134" s="3"/>
      <c r="AXR134" s="3"/>
      <c r="AXS134" s="3"/>
      <c r="AXT134" s="3"/>
      <c r="AXU134" s="3"/>
      <c r="AXV134" s="3"/>
      <c r="AXW134" s="3"/>
      <c r="AXX134" s="3"/>
      <c r="AXY134" s="3"/>
      <c r="AXZ134" s="3"/>
      <c r="AYA134" s="3"/>
      <c r="AYB134" s="3"/>
      <c r="AYC134" s="3"/>
      <c r="AYD134" s="3"/>
      <c r="AYE134" s="3"/>
      <c r="AYF134" s="3"/>
      <c r="AYG134" s="3"/>
      <c r="AYH134" s="3"/>
      <c r="AYI134" s="3"/>
      <c r="AYJ134" s="3"/>
      <c r="AYK134" s="3"/>
      <c r="AYL134" s="3"/>
      <c r="AYM134" s="3"/>
      <c r="AYN134" s="3"/>
      <c r="AYO134" s="3"/>
      <c r="AYP134" s="3"/>
      <c r="AYQ134" s="3"/>
      <c r="AYR134" s="3"/>
      <c r="AYS134" s="3"/>
      <c r="AYT134" s="3"/>
      <c r="AYU134" s="3"/>
      <c r="AYV134" s="3"/>
      <c r="AYW134" s="3"/>
      <c r="AYX134" s="3"/>
      <c r="AYY134" s="3"/>
      <c r="AYZ134" s="3"/>
      <c r="AZA134" s="3"/>
      <c r="AZB134" s="3"/>
      <c r="AZC134" s="3"/>
      <c r="AZD134" s="3"/>
      <c r="AZE134" s="3"/>
      <c r="AZF134" s="3"/>
      <c r="AZG134" s="3"/>
      <c r="AZH134" s="3"/>
      <c r="AZI134" s="3"/>
      <c r="AZJ134" s="3"/>
      <c r="AZK134" s="3"/>
      <c r="AZL134" s="3"/>
      <c r="AZM134" s="3"/>
      <c r="AZN134" s="3"/>
      <c r="AZO134" s="3"/>
      <c r="AZP134" s="3"/>
      <c r="AZQ134" s="3"/>
      <c r="AZR134" s="3"/>
      <c r="AZS134" s="3"/>
      <c r="AZT134" s="3"/>
      <c r="AZU134" s="3"/>
      <c r="AZV134" s="3"/>
      <c r="AZW134" s="3"/>
      <c r="AZX134" s="3"/>
      <c r="AZY134" s="3"/>
      <c r="AZZ134" s="3"/>
      <c r="BAA134" s="3"/>
      <c r="BAB134" s="3"/>
      <c r="BAC134" s="3"/>
      <c r="BAD134" s="3"/>
      <c r="BAE134" s="3"/>
      <c r="BAF134" s="3"/>
      <c r="BAG134" s="3"/>
      <c r="BAH134" s="3"/>
      <c r="BAI134" s="3"/>
      <c r="BAJ134" s="3"/>
      <c r="BAK134" s="3"/>
      <c r="BAL134" s="3"/>
      <c r="BAM134" s="3"/>
      <c r="BAN134" s="3"/>
      <c r="BAO134" s="3"/>
      <c r="BAP134" s="3"/>
      <c r="BAQ134" s="3"/>
      <c r="BAR134" s="3"/>
      <c r="BAS134" s="3"/>
      <c r="BAT134" s="3"/>
      <c r="BAU134" s="3"/>
      <c r="BAV134" s="3"/>
      <c r="BAW134" s="3"/>
      <c r="BAX134" s="3"/>
      <c r="BAY134" s="3"/>
      <c r="BAZ134" s="3"/>
      <c r="BBA134" s="3"/>
      <c r="BBB134" s="3"/>
      <c r="BBC134" s="3"/>
      <c r="BBD134" s="3"/>
      <c r="BBE134" s="3"/>
      <c r="BBF134" s="3"/>
      <c r="BBG134" s="3"/>
      <c r="BBH134" s="3"/>
      <c r="BBI134" s="3"/>
      <c r="BBJ134" s="3"/>
      <c r="BBK134" s="3"/>
      <c r="BBL134" s="3"/>
      <c r="BBM134" s="3"/>
      <c r="BBN134" s="3"/>
      <c r="BBO134" s="3"/>
      <c r="BBP134" s="3"/>
      <c r="BBQ134" s="3"/>
      <c r="BBR134" s="3"/>
      <c r="BBS134" s="3"/>
      <c r="BBT134" s="3"/>
      <c r="BBU134" s="3"/>
      <c r="BBV134" s="3"/>
      <c r="BBW134" s="3"/>
      <c r="BBX134" s="3"/>
      <c r="BBY134" s="3"/>
      <c r="BBZ134" s="3"/>
      <c r="BCA134" s="3"/>
      <c r="BCB134" s="3"/>
      <c r="BCC134" s="3"/>
      <c r="BCD134" s="3"/>
      <c r="BCE134" s="3"/>
      <c r="BCF134" s="3"/>
      <c r="BCG134" s="3"/>
      <c r="BCH134" s="3"/>
      <c r="BCI134" s="3"/>
      <c r="BCJ134" s="3"/>
      <c r="BCK134" s="3"/>
      <c r="BCL134" s="3"/>
      <c r="BCM134" s="3"/>
      <c r="BCN134" s="3"/>
      <c r="BCO134" s="3"/>
      <c r="BCP134" s="3"/>
      <c r="BCQ134" s="3"/>
      <c r="BCR134" s="3"/>
      <c r="BCS134" s="3"/>
      <c r="BCT134" s="3"/>
      <c r="BCU134" s="3"/>
      <c r="BCV134" s="3"/>
      <c r="BCW134" s="3"/>
      <c r="BCX134" s="3"/>
      <c r="BCY134" s="3"/>
      <c r="BCZ134" s="3"/>
      <c r="BDA134" s="3"/>
      <c r="BDB134" s="3"/>
      <c r="BDC134" s="3"/>
      <c r="BDD134" s="3"/>
      <c r="BDE134" s="3"/>
      <c r="BDF134" s="3"/>
      <c r="BDG134" s="3"/>
      <c r="BDH134" s="3"/>
      <c r="BDI134" s="3"/>
      <c r="BDJ134" s="3"/>
      <c r="BDK134" s="3"/>
      <c r="BDL134" s="3"/>
      <c r="BDM134" s="3"/>
      <c r="BDN134" s="3"/>
      <c r="BDO134" s="3"/>
      <c r="BDP134" s="3"/>
      <c r="BDQ134" s="3"/>
      <c r="BDR134" s="3"/>
      <c r="BDS134" s="3"/>
      <c r="BDT134" s="3"/>
      <c r="BDU134" s="3"/>
      <c r="BDV134" s="3"/>
      <c r="BDW134" s="3"/>
      <c r="BDX134" s="3"/>
      <c r="BDY134" s="3"/>
      <c r="BDZ134" s="3"/>
      <c r="BEA134" s="3"/>
      <c r="BEB134" s="3"/>
      <c r="BEC134" s="3"/>
      <c r="BED134" s="3"/>
      <c r="BEE134" s="3"/>
      <c r="BEF134" s="3"/>
      <c r="BEG134" s="3"/>
      <c r="BEH134" s="3"/>
      <c r="BEI134" s="3"/>
      <c r="BEJ134" s="3"/>
      <c r="BEK134" s="3"/>
      <c r="BEL134" s="3"/>
      <c r="BEM134" s="3"/>
      <c r="BEN134" s="3"/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3"/>
      <c r="BGM134" s="3"/>
      <c r="BGN134" s="3"/>
      <c r="BGO134" s="3"/>
      <c r="BGP134" s="3"/>
      <c r="BGQ134" s="3"/>
      <c r="BGR134" s="3"/>
      <c r="BGS134" s="3"/>
      <c r="BGT134" s="3"/>
      <c r="BGU134" s="3"/>
      <c r="BGV134" s="3"/>
      <c r="BGW134" s="3"/>
      <c r="BGX134" s="3"/>
      <c r="BGY134" s="3"/>
      <c r="BGZ134" s="3"/>
      <c r="BHA134" s="3"/>
      <c r="BHB134" s="3"/>
      <c r="BHC134" s="3"/>
      <c r="BHD134" s="3"/>
      <c r="BHE134" s="3"/>
      <c r="BHF134" s="3"/>
      <c r="BHG134" s="3"/>
      <c r="BHH134" s="3"/>
      <c r="BHI134" s="3"/>
      <c r="BHJ134" s="3"/>
      <c r="BHK134" s="3"/>
      <c r="BHL134" s="3"/>
      <c r="BHM134" s="3"/>
      <c r="BHN134" s="3"/>
      <c r="BHO134" s="3"/>
      <c r="BHP134" s="3"/>
      <c r="BHQ134" s="3"/>
      <c r="BHR134" s="3"/>
      <c r="BHS134" s="3"/>
      <c r="BHT134" s="3"/>
      <c r="BHU134" s="3"/>
      <c r="BHV134" s="3"/>
      <c r="BHW134" s="3"/>
      <c r="BHX134" s="3"/>
      <c r="BHY134" s="3"/>
      <c r="BHZ134" s="3"/>
      <c r="BIA134" s="3"/>
      <c r="BIB134" s="3"/>
      <c r="BIC134" s="3"/>
      <c r="BID134" s="3"/>
      <c r="BIE134" s="3"/>
      <c r="BIF134" s="3"/>
      <c r="BIG134" s="3"/>
      <c r="BIH134" s="3"/>
      <c r="BII134" s="3"/>
      <c r="BIJ134" s="3"/>
      <c r="BIK134" s="3"/>
      <c r="BIL134" s="3"/>
      <c r="BIM134" s="3"/>
      <c r="BIN134" s="3"/>
      <c r="BIO134" s="3"/>
      <c r="BIP134" s="3"/>
      <c r="BIQ134" s="3"/>
      <c r="BIR134" s="3"/>
      <c r="BIS134" s="3"/>
      <c r="BIT134" s="3"/>
      <c r="BIU134" s="3"/>
      <c r="BIV134" s="3"/>
      <c r="BIW134" s="3"/>
      <c r="BIX134" s="3"/>
      <c r="BIY134" s="3"/>
      <c r="BIZ134" s="3"/>
      <c r="BJA134" s="3"/>
      <c r="BJB134" s="3"/>
      <c r="BJC134" s="3"/>
      <c r="BJD134" s="3"/>
      <c r="BJE134" s="3"/>
      <c r="BJF134" s="3"/>
      <c r="BJG134" s="3"/>
      <c r="BJH134" s="3"/>
      <c r="BJI134" s="3"/>
      <c r="BJJ134" s="3"/>
      <c r="BJK134" s="3"/>
      <c r="BJL134" s="3"/>
      <c r="BJM134" s="3"/>
      <c r="BJN134" s="3"/>
      <c r="BJO134" s="3"/>
      <c r="BJP134" s="3"/>
      <c r="BJQ134" s="3"/>
      <c r="BJR134" s="3"/>
      <c r="BJS134" s="3"/>
      <c r="BJT134" s="3"/>
      <c r="BJU134" s="3"/>
      <c r="BJV134" s="3"/>
      <c r="BJW134" s="3"/>
      <c r="BJX134" s="3"/>
      <c r="BJY134" s="3"/>
      <c r="BJZ134" s="3"/>
      <c r="BKA134" s="3"/>
      <c r="BKB134" s="3"/>
      <c r="BKC134" s="3"/>
      <c r="BKD134" s="3"/>
      <c r="BKE134" s="3"/>
      <c r="BKF134" s="3"/>
      <c r="BKG134" s="3"/>
      <c r="BKH134" s="3"/>
      <c r="BKI134" s="3"/>
      <c r="BKJ134" s="3"/>
      <c r="BKK134" s="3"/>
      <c r="BKL134" s="3"/>
      <c r="BKM134" s="3"/>
      <c r="BKN134" s="3"/>
      <c r="BKO134" s="3"/>
      <c r="BKP134" s="3"/>
      <c r="BKQ134" s="3"/>
      <c r="BKR134" s="3"/>
      <c r="BKS134" s="3"/>
      <c r="BKT134" s="3"/>
      <c r="BKU134" s="3"/>
      <c r="BKV134" s="3"/>
      <c r="BKW134" s="3"/>
      <c r="BKX134" s="3"/>
      <c r="BKY134" s="3"/>
      <c r="BKZ134" s="3"/>
      <c r="BLA134" s="3"/>
      <c r="BLB134" s="3"/>
      <c r="BLC134" s="3"/>
      <c r="BLD134" s="3"/>
      <c r="BLE134" s="3"/>
      <c r="BLF134" s="3"/>
      <c r="BLG134" s="3"/>
      <c r="BLH134" s="3"/>
      <c r="BLI134" s="3"/>
      <c r="BLJ134" s="3"/>
      <c r="BLK134" s="3"/>
      <c r="BLL134" s="3"/>
      <c r="BLM134" s="3"/>
      <c r="BLN134" s="3"/>
      <c r="BLO134" s="3"/>
      <c r="BLP134" s="3"/>
      <c r="BLQ134" s="3"/>
      <c r="BLR134" s="3"/>
      <c r="BLS134" s="3"/>
      <c r="BLT134" s="3"/>
      <c r="BLU134" s="3"/>
      <c r="BLV134" s="3"/>
      <c r="BLW134" s="3"/>
      <c r="BLX134" s="3"/>
      <c r="BLY134" s="3"/>
      <c r="BLZ134" s="3"/>
      <c r="BMA134" s="3"/>
      <c r="BMB134" s="3"/>
      <c r="BMC134" s="3"/>
      <c r="BMD134" s="3"/>
      <c r="BME134" s="3"/>
      <c r="BMF134" s="3"/>
      <c r="BMG134" s="3"/>
      <c r="BMH134" s="3"/>
      <c r="BMI134" s="3"/>
      <c r="BMJ134" s="3"/>
      <c r="BMK134" s="3"/>
      <c r="BML134" s="3"/>
      <c r="BMM134" s="3"/>
      <c r="BMN134" s="3"/>
      <c r="BMO134" s="3"/>
      <c r="BMP134" s="3"/>
      <c r="BMQ134" s="3"/>
      <c r="BMR134" s="3"/>
      <c r="BMS134" s="3"/>
      <c r="BMT134" s="3"/>
      <c r="BMU134" s="3"/>
      <c r="BMV134" s="3"/>
      <c r="BMW134" s="3"/>
      <c r="BMX134" s="3"/>
      <c r="BMY134" s="3"/>
      <c r="BMZ134" s="3"/>
      <c r="BNA134" s="3"/>
      <c r="BNB134" s="3"/>
      <c r="BNC134" s="3"/>
      <c r="BND134" s="3"/>
      <c r="BNE134" s="3"/>
      <c r="BNF134" s="3"/>
      <c r="BNG134" s="3"/>
      <c r="BNH134" s="3"/>
      <c r="BNI134" s="3"/>
      <c r="BNJ134" s="3"/>
      <c r="BNK134" s="3"/>
      <c r="BNL134" s="3"/>
      <c r="BNM134" s="3"/>
      <c r="BNN134" s="3"/>
      <c r="BNO134" s="3"/>
      <c r="BNP134" s="3"/>
      <c r="BNQ134" s="3"/>
      <c r="BNR134" s="3"/>
      <c r="BNS134" s="3"/>
      <c r="BNT134" s="3"/>
      <c r="BNU134" s="3"/>
      <c r="BNV134" s="3"/>
      <c r="BNW134" s="3"/>
      <c r="BNX134" s="3"/>
      <c r="BNY134" s="3"/>
      <c r="BNZ134" s="3"/>
      <c r="BOA134" s="3"/>
      <c r="BOB134" s="3"/>
      <c r="BOC134" s="3"/>
      <c r="BOD134" s="3"/>
      <c r="BOE134" s="3"/>
      <c r="BOF134" s="3"/>
      <c r="BOG134" s="3"/>
      <c r="BOH134" s="3"/>
      <c r="BOI134" s="3"/>
      <c r="BOJ134" s="3"/>
      <c r="BOK134" s="3"/>
      <c r="BOL134" s="3"/>
      <c r="BOM134" s="3"/>
      <c r="BON134" s="3"/>
      <c r="BOO134" s="3"/>
      <c r="BOP134" s="3"/>
      <c r="BOQ134" s="3"/>
      <c r="BOR134" s="3"/>
      <c r="BOS134" s="3"/>
      <c r="BOT134" s="3"/>
      <c r="BOU134" s="3"/>
      <c r="BOV134" s="3"/>
      <c r="BOW134" s="3"/>
      <c r="BOX134" s="3"/>
      <c r="BOY134" s="3"/>
      <c r="BOZ134" s="3"/>
      <c r="BPA134" s="3"/>
      <c r="BPB134" s="3"/>
      <c r="BPC134" s="3"/>
      <c r="BPD134" s="3"/>
      <c r="BPE134" s="3"/>
      <c r="BPF134" s="3"/>
      <c r="BPG134" s="3"/>
      <c r="BPH134" s="3"/>
      <c r="BPI134" s="3"/>
      <c r="BPJ134" s="3"/>
      <c r="BPK134" s="3"/>
      <c r="BPL134" s="3"/>
      <c r="BPM134" s="3"/>
      <c r="BPN134" s="3"/>
      <c r="BPO134" s="3"/>
      <c r="BPP134" s="3"/>
      <c r="BPQ134" s="3"/>
      <c r="BPR134" s="3"/>
      <c r="BPS134" s="3"/>
      <c r="BPT134" s="3"/>
      <c r="BPU134" s="3"/>
      <c r="BPV134" s="3"/>
      <c r="BPW134" s="3"/>
      <c r="BPX134" s="3"/>
      <c r="BPY134" s="3"/>
      <c r="BPZ134" s="3"/>
      <c r="BQA134" s="3"/>
      <c r="BQB134" s="3"/>
      <c r="BQC134" s="3"/>
      <c r="BQD134" s="3"/>
      <c r="BQE134" s="3"/>
      <c r="BQF134" s="3"/>
      <c r="BQG134" s="3"/>
      <c r="BQH134" s="3"/>
      <c r="BQI134" s="3"/>
      <c r="BQJ134" s="3"/>
      <c r="BQK134" s="3"/>
      <c r="BQL134" s="3"/>
      <c r="BQM134" s="3"/>
      <c r="BQN134" s="3"/>
      <c r="BQO134" s="3"/>
      <c r="BQP134" s="3"/>
      <c r="BQQ134" s="3"/>
      <c r="BQR134" s="3"/>
      <c r="BQS134" s="3"/>
      <c r="BQT134" s="3"/>
      <c r="BQU134" s="3"/>
      <c r="BQV134" s="3"/>
      <c r="BQW134" s="3"/>
      <c r="BQX134" s="3"/>
      <c r="BQY134" s="3"/>
      <c r="BQZ134" s="3"/>
      <c r="BRA134" s="3"/>
      <c r="BRB134" s="3"/>
      <c r="BRC134" s="3"/>
      <c r="BRD134" s="3"/>
      <c r="BRE134" s="3"/>
      <c r="BRF134" s="3"/>
      <c r="BRG134" s="3"/>
      <c r="BRH134" s="3"/>
      <c r="BRI134" s="3"/>
      <c r="BRJ134" s="3"/>
      <c r="BRK134" s="3"/>
      <c r="BRL134" s="3"/>
      <c r="BRM134" s="3"/>
      <c r="BRN134" s="3"/>
      <c r="BRO134" s="3"/>
      <c r="BRP134" s="3"/>
      <c r="BRQ134" s="3"/>
      <c r="BRR134" s="3"/>
      <c r="BRS134" s="3"/>
      <c r="BRT134" s="3"/>
      <c r="BRU134" s="3"/>
      <c r="BRV134" s="3"/>
      <c r="BRW134" s="3"/>
      <c r="BRX134" s="3"/>
      <c r="BRY134" s="3"/>
      <c r="BRZ134" s="3"/>
      <c r="BSA134" s="3"/>
      <c r="BSB134" s="3"/>
      <c r="BSC134" s="3"/>
      <c r="BSD134" s="3"/>
      <c r="BSE134" s="3"/>
      <c r="BSF134" s="3"/>
      <c r="BSG134" s="3"/>
      <c r="BSH134" s="3"/>
      <c r="BSI134" s="3"/>
      <c r="BSJ134" s="3"/>
      <c r="BSK134" s="3"/>
      <c r="BSL134" s="3"/>
      <c r="BSM134" s="3"/>
      <c r="BSN134" s="3"/>
      <c r="BSO134" s="3"/>
      <c r="BSP134" s="3"/>
      <c r="BSQ134" s="3"/>
      <c r="BSR134" s="3"/>
      <c r="BSS134" s="3"/>
      <c r="BST134" s="3"/>
      <c r="BSU134" s="3"/>
      <c r="BSV134" s="3"/>
      <c r="BSW134" s="3"/>
      <c r="BSX134" s="3"/>
      <c r="BSY134" s="3"/>
      <c r="BSZ134" s="3"/>
      <c r="BTA134" s="3"/>
      <c r="BTB134" s="3"/>
      <c r="BTC134" s="3"/>
      <c r="BTD134" s="3"/>
      <c r="BTE134" s="3"/>
      <c r="BTF134" s="3"/>
      <c r="BTG134" s="3"/>
      <c r="BTH134" s="3"/>
      <c r="BTI134" s="3"/>
      <c r="BTJ134" s="3"/>
      <c r="BTK134" s="3"/>
      <c r="BTL134" s="3"/>
      <c r="BTM134" s="3"/>
      <c r="BTN134" s="3"/>
      <c r="BTO134" s="3"/>
      <c r="BTP134" s="3"/>
      <c r="BTQ134" s="3"/>
      <c r="BTR134" s="3"/>
      <c r="BTS134" s="3"/>
      <c r="BTT134" s="3"/>
      <c r="BTU134" s="3"/>
      <c r="BTV134" s="3"/>
      <c r="BTW134" s="3"/>
      <c r="BTX134" s="3"/>
      <c r="BTY134" s="3"/>
      <c r="BTZ134" s="3"/>
      <c r="BUA134" s="3"/>
      <c r="BUB134" s="3"/>
      <c r="BUC134" s="3"/>
      <c r="BUD134" s="3"/>
      <c r="BUE134" s="3"/>
      <c r="BUF134" s="3"/>
      <c r="BUG134" s="3"/>
      <c r="BUH134" s="3"/>
      <c r="BUI134" s="3"/>
      <c r="BUJ134" s="3"/>
      <c r="BUK134" s="3"/>
      <c r="BUL134" s="3"/>
      <c r="BUM134" s="3"/>
      <c r="BUN134" s="3"/>
      <c r="BUO134" s="3"/>
      <c r="BUP134" s="3"/>
      <c r="BUQ134" s="3"/>
      <c r="BUR134" s="3"/>
      <c r="BUS134" s="3"/>
      <c r="BUT134" s="3"/>
      <c r="BUU134" s="3"/>
      <c r="BUV134" s="3"/>
      <c r="BUW134" s="3"/>
      <c r="BUX134" s="3"/>
      <c r="BUY134" s="3"/>
      <c r="BUZ134" s="3"/>
      <c r="BVA134" s="3"/>
      <c r="BVB134" s="3"/>
      <c r="BVC134" s="3"/>
      <c r="BVD134" s="3"/>
      <c r="BVE134" s="3"/>
      <c r="BVF134" s="3"/>
      <c r="BVG134" s="3"/>
      <c r="BVH134" s="3"/>
      <c r="BVI134" s="3"/>
      <c r="BVJ134" s="3"/>
      <c r="BVK134" s="3"/>
      <c r="BVL134" s="3"/>
      <c r="BVM134" s="3"/>
      <c r="BVN134" s="3"/>
      <c r="BVO134" s="3"/>
      <c r="BVP134" s="3"/>
      <c r="BVQ134" s="3"/>
      <c r="BVR134" s="3"/>
      <c r="BVS134" s="3"/>
      <c r="BVT134" s="3"/>
      <c r="BVU134" s="3"/>
      <c r="BVV134" s="3"/>
      <c r="BVW134" s="3"/>
      <c r="BVX134" s="3"/>
      <c r="BVY134" s="3"/>
      <c r="BVZ134" s="3"/>
      <c r="BWA134" s="3"/>
      <c r="BWB134" s="3"/>
      <c r="BWC134" s="3"/>
      <c r="BWD134" s="3"/>
      <c r="BWE134" s="3"/>
      <c r="BWF134" s="3"/>
      <c r="BWG134" s="3"/>
      <c r="BWH134" s="3"/>
      <c r="BWI134" s="3"/>
      <c r="BWJ134" s="3"/>
      <c r="BWK134" s="3"/>
      <c r="BWL134" s="3"/>
      <c r="BWM134" s="3"/>
      <c r="BWN134" s="3"/>
      <c r="BWO134" s="3"/>
      <c r="BWP134" s="3"/>
      <c r="BWQ134" s="3"/>
      <c r="BWR134" s="3"/>
      <c r="BWS134" s="3"/>
      <c r="BWT134" s="3"/>
      <c r="BWU134" s="3"/>
      <c r="BWV134" s="3"/>
      <c r="BWW134" s="3"/>
      <c r="BWX134" s="3"/>
      <c r="BWY134" s="3"/>
      <c r="BWZ134" s="3"/>
      <c r="BXA134" s="3"/>
      <c r="BXB134" s="3"/>
      <c r="BXC134" s="3"/>
      <c r="BXD134" s="3"/>
      <c r="BXE134" s="3"/>
      <c r="BXF134" s="3"/>
      <c r="BXG134" s="3"/>
      <c r="BXH134" s="3"/>
      <c r="BXI134" s="3"/>
      <c r="BXJ134" s="3"/>
      <c r="BXK134" s="3"/>
      <c r="BXL134" s="3"/>
      <c r="BXM134" s="3"/>
      <c r="BXN134" s="3"/>
      <c r="BXO134" s="3"/>
      <c r="BXP134" s="3"/>
      <c r="BXQ134" s="3"/>
      <c r="BXR134" s="3"/>
      <c r="BXS134" s="3"/>
      <c r="BXT134" s="3"/>
      <c r="BXU134" s="3"/>
      <c r="BXV134" s="3"/>
      <c r="BXW134" s="3"/>
      <c r="BXX134" s="3"/>
      <c r="BXY134" s="3"/>
      <c r="BXZ134" s="3"/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/>
      <c r="BYR134" s="3"/>
      <c r="BYS134" s="3"/>
      <c r="BYT134" s="3"/>
      <c r="BYU134" s="3"/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3"/>
      <c r="BZX134" s="3"/>
      <c r="BZY134" s="3"/>
      <c r="BZZ134" s="3"/>
      <c r="CAA134" s="3"/>
      <c r="CAB134" s="3"/>
      <c r="CAC134" s="3"/>
      <c r="CAD134" s="3"/>
      <c r="CAE134" s="3"/>
      <c r="CAF134" s="3"/>
      <c r="CAG134" s="3"/>
      <c r="CAH134" s="3"/>
      <c r="CAI134" s="3"/>
      <c r="CAJ134" s="3"/>
      <c r="CAK134" s="3"/>
      <c r="CAL134" s="3"/>
      <c r="CAM134" s="3"/>
      <c r="CAN134" s="3"/>
      <c r="CAO134" s="3"/>
      <c r="CAP134" s="3"/>
      <c r="CAQ134" s="3"/>
      <c r="CAR134" s="3"/>
      <c r="CAS134" s="3"/>
      <c r="CAT134" s="3"/>
      <c r="CAU134" s="3"/>
      <c r="CAV134" s="3"/>
      <c r="CAW134" s="3"/>
      <c r="CAX134" s="3"/>
      <c r="CAY134" s="3"/>
      <c r="CAZ134" s="3"/>
      <c r="CBA134" s="3"/>
      <c r="CBB134" s="3"/>
      <c r="CBC134" s="3"/>
      <c r="CBD134" s="3"/>
      <c r="CBE134" s="3"/>
      <c r="CBF134" s="3"/>
      <c r="CBG134" s="3"/>
      <c r="CBH134" s="3"/>
      <c r="CBI134" s="3"/>
      <c r="CBJ134" s="3"/>
      <c r="CBK134" s="3"/>
      <c r="CBL134" s="3"/>
      <c r="CBM134" s="3"/>
      <c r="CBN134" s="3"/>
      <c r="CBO134" s="3"/>
      <c r="CBP134" s="3"/>
      <c r="CBQ134" s="3"/>
      <c r="CBR134" s="3"/>
      <c r="CBS134" s="3"/>
      <c r="CBT134" s="3"/>
      <c r="CBU134" s="3"/>
      <c r="CBV134" s="3"/>
      <c r="CBW134" s="3"/>
      <c r="CBX134" s="3"/>
      <c r="CBY134" s="3"/>
      <c r="CBZ134" s="3"/>
      <c r="CCA134" s="3"/>
      <c r="CCB134" s="3"/>
      <c r="CCC134" s="3"/>
      <c r="CCD134" s="3"/>
      <c r="CCE134" s="3"/>
      <c r="CCF134" s="3"/>
      <c r="CCG134" s="3"/>
      <c r="CCH134" s="3"/>
      <c r="CCI134" s="3"/>
      <c r="CCJ134" s="3"/>
      <c r="CCK134" s="3"/>
      <c r="CCL134" s="3"/>
      <c r="CCM134" s="3"/>
      <c r="CCN134" s="3"/>
      <c r="CCO134" s="3"/>
      <c r="CCP134" s="3"/>
      <c r="CCQ134" s="3"/>
      <c r="CCR134" s="3"/>
      <c r="CCS134" s="3"/>
      <c r="CCT134" s="3"/>
      <c r="CCU134" s="3"/>
      <c r="CCV134" s="3"/>
      <c r="CCW134" s="3"/>
      <c r="CCX134" s="3"/>
      <c r="CCY134" s="3"/>
      <c r="CCZ134" s="3"/>
      <c r="CDA134" s="3"/>
      <c r="CDB134" s="3"/>
      <c r="CDC134" s="3"/>
      <c r="CDD134" s="3"/>
      <c r="CDE134" s="3"/>
      <c r="CDF134" s="3"/>
      <c r="CDG134" s="3"/>
      <c r="CDH134" s="3"/>
      <c r="CDI134" s="3"/>
      <c r="CDJ134" s="3"/>
      <c r="CDK134" s="3"/>
      <c r="CDL134" s="3"/>
      <c r="CDM134" s="3"/>
      <c r="CDN134" s="3"/>
      <c r="CDO134" s="3"/>
      <c r="CDP134" s="3"/>
      <c r="CDQ134" s="3"/>
      <c r="CDR134" s="3"/>
      <c r="CDS134" s="3"/>
      <c r="CDT134" s="3"/>
      <c r="CDU134" s="3"/>
      <c r="CDV134" s="3"/>
      <c r="CDW134" s="3"/>
      <c r="CDX134" s="3"/>
      <c r="CDY134" s="3"/>
      <c r="CDZ134" s="3"/>
      <c r="CEA134" s="3"/>
      <c r="CEB134" s="3"/>
      <c r="CEC134" s="3"/>
      <c r="CED134" s="3"/>
      <c r="CEE134" s="3"/>
      <c r="CEF134" s="3"/>
      <c r="CEG134" s="3"/>
      <c r="CEH134" s="3"/>
      <c r="CEI134" s="3"/>
      <c r="CEJ134" s="3"/>
      <c r="CEK134" s="3"/>
      <c r="CEL134" s="3"/>
      <c r="CEM134" s="3"/>
      <c r="CEN134" s="3"/>
      <c r="CEO134" s="3"/>
      <c r="CEP134" s="3"/>
      <c r="CEQ134" s="3"/>
      <c r="CER134" s="3"/>
      <c r="CES134" s="3"/>
      <c r="CET134" s="3"/>
      <c r="CEU134" s="3"/>
      <c r="CEV134" s="3"/>
      <c r="CEW134" s="3"/>
      <c r="CEX134" s="3"/>
      <c r="CEY134" s="3"/>
      <c r="CEZ134" s="3"/>
      <c r="CFA134" s="3"/>
      <c r="CFB134" s="3"/>
      <c r="CFC134" s="3"/>
      <c r="CFD134" s="3"/>
      <c r="CFE134" s="3"/>
      <c r="CFF134" s="3"/>
      <c r="CFG134" s="3"/>
      <c r="CFH134" s="3"/>
      <c r="CFI134" s="3"/>
      <c r="CFJ134" s="3"/>
      <c r="CFK134" s="3"/>
      <c r="CFL134" s="3"/>
      <c r="CFM134" s="3"/>
      <c r="CFN134" s="3"/>
      <c r="CFO134" s="3"/>
      <c r="CFP134" s="3"/>
      <c r="CFQ134" s="3"/>
      <c r="CFR134" s="3"/>
      <c r="CFS134" s="3"/>
      <c r="CFT134" s="3"/>
      <c r="CFU134" s="3"/>
      <c r="CFV134" s="3"/>
      <c r="CFW134" s="3"/>
      <c r="CFX134" s="3"/>
      <c r="CFY134" s="3"/>
      <c r="CFZ134" s="3"/>
      <c r="CGA134" s="3"/>
      <c r="CGB134" s="3"/>
      <c r="CGC134" s="3"/>
      <c r="CGD134" s="3"/>
      <c r="CGE134" s="3"/>
      <c r="CGF134" s="3"/>
      <c r="CGG134" s="3"/>
      <c r="CGH134" s="3"/>
      <c r="CGI134" s="3"/>
      <c r="CGJ134" s="3"/>
      <c r="CGK134" s="3"/>
      <c r="CGL134" s="3"/>
      <c r="CGM134" s="3"/>
      <c r="CGN134" s="3"/>
      <c r="CGO134" s="3"/>
      <c r="CGP134" s="3"/>
      <c r="CGQ134" s="3"/>
      <c r="CGR134" s="3"/>
      <c r="CGS134" s="3"/>
      <c r="CGT134" s="3"/>
      <c r="CGU134" s="3"/>
      <c r="CGV134" s="3"/>
      <c r="CGW134" s="3"/>
      <c r="CGX134" s="3"/>
      <c r="CGY134" s="3"/>
      <c r="CGZ134" s="3"/>
      <c r="CHA134" s="3"/>
      <c r="CHB134" s="3"/>
      <c r="CHC134" s="3"/>
      <c r="CHD134" s="3"/>
      <c r="CHE134" s="3"/>
      <c r="CHF134" s="3"/>
      <c r="CHG134" s="3"/>
      <c r="CHH134" s="3"/>
      <c r="CHI134" s="3"/>
      <c r="CHJ134" s="3"/>
      <c r="CHK134" s="3"/>
      <c r="CHL134" s="3"/>
      <c r="CHM134" s="3"/>
      <c r="CHN134" s="3"/>
      <c r="CHO134" s="3"/>
      <c r="CHP134" s="3"/>
      <c r="CHQ134" s="3"/>
      <c r="CHR134" s="3"/>
      <c r="CHS134" s="3"/>
      <c r="CHT134" s="3"/>
      <c r="CHU134" s="3"/>
      <c r="CHV134" s="3"/>
      <c r="CHW134" s="3"/>
      <c r="CHX134" s="3"/>
      <c r="CHY134" s="3"/>
      <c r="CHZ134" s="3"/>
      <c r="CIA134" s="3"/>
      <c r="CIB134" s="3"/>
      <c r="CIC134" s="3"/>
      <c r="CID134" s="3"/>
      <c r="CIE134" s="3"/>
      <c r="CIF134" s="3"/>
      <c r="CIG134" s="3"/>
      <c r="CIH134" s="3"/>
      <c r="CII134" s="3"/>
      <c r="CIJ134" s="3"/>
      <c r="CIK134" s="3"/>
      <c r="CIL134" s="3"/>
      <c r="CIM134" s="3"/>
      <c r="CIN134" s="3"/>
      <c r="CIO134" s="3"/>
      <c r="CIP134" s="3"/>
      <c r="CIQ134" s="3"/>
      <c r="CIR134" s="3"/>
      <c r="CIS134" s="3"/>
      <c r="CIT134" s="3"/>
      <c r="CIU134" s="3"/>
      <c r="CIV134" s="3"/>
      <c r="CIW134" s="3"/>
      <c r="CIX134" s="3"/>
      <c r="CIY134" s="3"/>
      <c r="CIZ134" s="3"/>
      <c r="CJA134" s="3"/>
      <c r="CJB134" s="3"/>
      <c r="CJC134" s="3"/>
      <c r="CJD134" s="3"/>
      <c r="CJE134" s="3"/>
      <c r="CJF134" s="3"/>
      <c r="CJG134" s="3"/>
      <c r="CJH134" s="3"/>
      <c r="CJI134" s="3"/>
      <c r="CJJ134" s="3"/>
      <c r="CJK134" s="3"/>
      <c r="CJL134" s="3"/>
      <c r="CJM134" s="3"/>
      <c r="CJN134" s="3"/>
      <c r="CJO134" s="3"/>
      <c r="CJP134" s="3"/>
      <c r="CJQ134" s="3"/>
      <c r="CJR134" s="3"/>
      <c r="CJS134" s="3"/>
      <c r="CJT134" s="3"/>
      <c r="CJU134" s="3"/>
      <c r="CJV134" s="3"/>
      <c r="CJW134" s="3"/>
      <c r="CJX134" s="3"/>
      <c r="CJY134" s="3"/>
      <c r="CJZ134" s="3"/>
      <c r="CKA134" s="3"/>
      <c r="CKB134" s="3"/>
      <c r="CKC134" s="3"/>
      <c r="CKD134" s="3"/>
      <c r="CKE134" s="3"/>
      <c r="CKF134" s="3"/>
      <c r="CKG134" s="3"/>
      <c r="CKH134" s="3"/>
      <c r="CKI134" s="3"/>
      <c r="CKJ134" s="3"/>
      <c r="CKK134" s="3"/>
      <c r="CKL134" s="3"/>
      <c r="CKM134" s="3"/>
      <c r="CKN134" s="3"/>
      <c r="CKO134" s="3"/>
      <c r="CKP134" s="3"/>
      <c r="CKQ134" s="3"/>
      <c r="CKR134" s="3"/>
      <c r="CKS134" s="3"/>
      <c r="CKT134" s="3"/>
      <c r="CKU134" s="3"/>
      <c r="CKV134" s="3"/>
      <c r="CKW134" s="3"/>
      <c r="CKX134" s="3"/>
      <c r="CKY134" s="3"/>
      <c r="CKZ134" s="3"/>
      <c r="CLA134" s="3"/>
      <c r="CLB134" s="3"/>
      <c r="CLC134" s="3"/>
      <c r="CLD134" s="3"/>
      <c r="CLE134" s="3"/>
      <c r="CLF134" s="3"/>
      <c r="CLG134" s="3"/>
      <c r="CLH134" s="3"/>
      <c r="CLI134" s="3"/>
      <c r="CLJ134" s="3"/>
      <c r="CLK134" s="3"/>
      <c r="CLL134" s="3"/>
      <c r="CLM134" s="3"/>
      <c r="CLN134" s="3"/>
      <c r="CLO134" s="3"/>
      <c r="CLP134" s="3"/>
      <c r="CLQ134" s="3"/>
      <c r="CLR134" s="3"/>
      <c r="CLS134" s="3"/>
      <c r="CLT134" s="3"/>
      <c r="CLU134" s="3"/>
      <c r="CLV134" s="3"/>
      <c r="CLW134" s="3"/>
      <c r="CLX134" s="3"/>
      <c r="CLY134" s="3"/>
      <c r="CLZ134" s="3"/>
      <c r="CMA134" s="3"/>
      <c r="CMB134" s="3"/>
      <c r="CMC134" s="3"/>
      <c r="CMD134" s="3"/>
      <c r="CME134" s="3"/>
      <c r="CMF134" s="3"/>
      <c r="CMG134" s="3"/>
      <c r="CMH134" s="3"/>
      <c r="CMI134" s="3"/>
      <c r="CMJ134" s="3"/>
      <c r="CMK134" s="3"/>
      <c r="CML134" s="3"/>
      <c r="CMM134" s="3"/>
      <c r="CMN134" s="3"/>
      <c r="CMO134" s="3"/>
      <c r="CMP134" s="3"/>
      <c r="CMQ134" s="3"/>
      <c r="CMR134" s="3"/>
      <c r="CMS134" s="3"/>
      <c r="CMT134" s="3"/>
      <c r="CMU134" s="3"/>
      <c r="CMV134" s="3"/>
      <c r="CMW134" s="3"/>
      <c r="CMX134" s="3"/>
      <c r="CMY134" s="3"/>
      <c r="CMZ134" s="3"/>
      <c r="CNA134" s="3"/>
      <c r="CNB134" s="3"/>
      <c r="CNC134" s="3"/>
      <c r="CND134" s="3"/>
      <c r="CNE134" s="3"/>
      <c r="CNF134" s="3"/>
      <c r="CNG134" s="3"/>
      <c r="CNH134" s="3"/>
      <c r="CNI134" s="3"/>
      <c r="CNJ134" s="3"/>
      <c r="CNK134" s="3"/>
      <c r="CNL134" s="3"/>
      <c r="CNM134" s="3"/>
      <c r="CNN134" s="3"/>
      <c r="CNO134" s="3"/>
      <c r="CNP134" s="3"/>
      <c r="CNQ134" s="3"/>
      <c r="CNR134" s="3"/>
      <c r="CNS134" s="3"/>
      <c r="CNT134" s="3"/>
      <c r="CNU134" s="3"/>
      <c r="CNV134" s="3"/>
      <c r="CNW134" s="3"/>
      <c r="CNX134" s="3"/>
      <c r="CNY134" s="3"/>
      <c r="CNZ134" s="3"/>
      <c r="COA134" s="3"/>
      <c r="COB134" s="3"/>
      <c r="COC134" s="3"/>
      <c r="COD134" s="3"/>
      <c r="COE134" s="3"/>
      <c r="COF134" s="3"/>
      <c r="COG134" s="3"/>
      <c r="COH134" s="3"/>
      <c r="COI134" s="3"/>
      <c r="COJ134" s="3"/>
      <c r="COK134" s="3"/>
      <c r="COL134" s="3"/>
      <c r="COM134" s="3"/>
      <c r="CON134" s="3"/>
      <c r="COO134" s="3"/>
      <c r="COP134" s="3"/>
      <c r="COQ134" s="3"/>
      <c r="COR134" s="3"/>
      <c r="COS134" s="3"/>
      <c r="COT134" s="3"/>
      <c r="COU134" s="3"/>
      <c r="COV134" s="3"/>
      <c r="COW134" s="3"/>
      <c r="COX134" s="3"/>
      <c r="COY134" s="3"/>
      <c r="COZ134" s="3"/>
      <c r="CPA134" s="3"/>
      <c r="CPB134" s="3"/>
      <c r="CPC134" s="3"/>
      <c r="CPD134" s="3"/>
      <c r="CPE134" s="3"/>
      <c r="CPF134" s="3"/>
      <c r="CPG134" s="3"/>
      <c r="CPH134" s="3"/>
      <c r="CPI134" s="3"/>
      <c r="CPJ134" s="3"/>
      <c r="CPK134" s="3"/>
      <c r="CPL134" s="3"/>
      <c r="CPM134" s="3"/>
      <c r="CPN134" s="3"/>
      <c r="CPO134" s="3"/>
      <c r="CPP134" s="3"/>
      <c r="CPQ134" s="3"/>
      <c r="CPR134" s="3"/>
      <c r="CPS134" s="3"/>
      <c r="CPT134" s="3"/>
      <c r="CPU134" s="3"/>
      <c r="CPV134" s="3"/>
      <c r="CPW134" s="3"/>
      <c r="CPX134" s="3"/>
      <c r="CPY134" s="3"/>
      <c r="CPZ134" s="3"/>
      <c r="CQA134" s="3"/>
      <c r="CQB134" s="3"/>
      <c r="CQC134" s="3"/>
      <c r="CQD134" s="3"/>
      <c r="CQE134" s="3"/>
      <c r="CQF134" s="3"/>
      <c r="CQG134" s="3"/>
      <c r="CQH134" s="3"/>
      <c r="CQI134" s="3"/>
      <c r="CQJ134" s="3"/>
      <c r="CQK134" s="3"/>
      <c r="CQL134" s="3"/>
      <c r="CQM134" s="3"/>
      <c r="CQN134" s="3"/>
      <c r="CQO134" s="3"/>
      <c r="CQP134" s="3"/>
      <c r="CQQ134" s="3"/>
      <c r="CQR134" s="3"/>
      <c r="CQS134" s="3"/>
      <c r="CQT134" s="3"/>
      <c r="CQU134" s="3"/>
      <c r="CQV134" s="3"/>
      <c r="CQW134" s="3"/>
      <c r="CQX134" s="3"/>
      <c r="CQY134" s="3"/>
      <c r="CQZ134" s="3"/>
      <c r="CRA134" s="3"/>
      <c r="CRB134" s="3"/>
      <c r="CRC134" s="3"/>
      <c r="CRD134" s="3"/>
      <c r="CRE134" s="3"/>
      <c r="CRF134" s="3"/>
      <c r="CRG134" s="3"/>
      <c r="CRH134" s="3"/>
      <c r="CRI134" s="3"/>
      <c r="CRJ134" s="3"/>
      <c r="CRK134" s="3"/>
      <c r="CRL134" s="3"/>
      <c r="CRM134" s="3"/>
      <c r="CRN134" s="3"/>
      <c r="CRO134" s="3"/>
      <c r="CRP134" s="3"/>
      <c r="CRQ134" s="3"/>
      <c r="CRR134" s="3"/>
      <c r="CRS134" s="3"/>
      <c r="CRT134" s="3"/>
      <c r="CRU134" s="3"/>
      <c r="CRV134" s="3"/>
      <c r="CRW134" s="3"/>
      <c r="CRX134" s="3"/>
      <c r="CRY134" s="3"/>
      <c r="CRZ134" s="3"/>
      <c r="CSA134" s="3"/>
      <c r="CSB134" s="3"/>
      <c r="CSC134" s="3"/>
      <c r="CSD134" s="3"/>
      <c r="CSE134" s="3"/>
      <c r="CSF134" s="3"/>
      <c r="CSG134" s="3"/>
      <c r="CSH134" s="3"/>
      <c r="CSI134" s="3"/>
      <c r="CSJ134" s="3"/>
      <c r="CSK134" s="3"/>
      <c r="CSL134" s="3"/>
      <c r="CSM134" s="3"/>
      <c r="CSN134" s="3"/>
      <c r="CSO134" s="3"/>
      <c r="CSP134" s="3"/>
      <c r="CSQ134" s="3"/>
      <c r="CSR134" s="3"/>
      <c r="CSS134" s="3"/>
      <c r="CST134" s="3"/>
      <c r="CSU134" s="3"/>
      <c r="CSV134" s="3"/>
      <c r="CSW134" s="3"/>
      <c r="CSX134" s="3"/>
      <c r="CSY134" s="3"/>
      <c r="CSZ134" s="3"/>
      <c r="CTA134" s="3"/>
      <c r="CTB134" s="3"/>
      <c r="CTC134" s="3"/>
      <c r="CTD134" s="3"/>
      <c r="CTE134" s="3"/>
      <c r="CTF134" s="3"/>
      <c r="CTG134" s="3"/>
      <c r="CTH134" s="3"/>
      <c r="CTI134" s="3"/>
      <c r="CTJ134" s="3"/>
      <c r="CTK134" s="3"/>
      <c r="CTL134" s="3"/>
      <c r="CTM134" s="3"/>
      <c r="CTN134" s="3"/>
      <c r="CTO134" s="3"/>
      <c r="CTP134" s="3"/>
      <c r="CTQ134" s="3"/>
      <c r="CTR134" s="3"/>
      <c r="CTS134" s="3"/>
      <c r="CTT134" s="3"/>
      <c r="CTU134" s="3"/>
      <c r="CTV134" s="3"/>
      <c r="CTW134" s="3"/>
      <c r="CTX134" s="3"/>
      <c r="CTY134" s="3"/>
      <c r="CTZ134" s="3"/>
      <c r="CUA134" s="3"/>
      <c r="CUB134" s="3"/>
      <c r="CUC134" s="3"/>
      <c r="CUD134" s="3"/>
      <c r="CUE134" s="3"/>
      <c r="CUF134" s="3"/>
      <c r="CUG134" s="3"/>
      <c r="CUH134" s="3"/>
      <c r="CUI134" s="3"/>
      <c r="CUJ134" s="3"/>
      <c r="CUK134" s="3"/>
      <c r="CUL134" s="3"/>
      <c r="CUM134" s="3"/>
      <c r="CUN134" s="3"/>
      <c r="CUO134" s="3"/>
      <c r="CUP134" s="3"/>
      <c r="CUQ134" s="3"/>
      <c r="CUR134" s="3"/>
      <c r="CUS134" s="3"/>
      <c r="CUT134" s="3"/>
      <c r="CUU134" s="3"/>
      <c r="CUV134" s="3"/>
      <c r="CUW134" s="3"/>
      <c r="CUX134" s="3"/>
      <c r="CUY134" s="3"/>
      <c r="CUZ134" s="3"/>
      <c r="CVA134" s="3"/>
      <c r="CVB134" s="3"/>
      <c r="CVC134" s="3"/>
      <c r="CVD134" s="3"/>
      <c r="CVE134" s="3"/>
      <c r="CVF134" s="3"/>
      <c r="CVG134" s="3"/>
      <c r="CVH134" s="3"/>
      <c r="CVI134" s="3"/>
      <c r="CVJ134" s="3"/>
      <c r="CVK134" s="3"/>
      <c r="CVL134" s="3"/>
      <c r="CVM134" s="3"/>
      <c r="CVN134" s="3"/>
      <c r="CVO134" s="3"/>
      <c r="CVP134" s="3"/>
      <c r="CVQ134" s="3"/>
      <c r="CVR134" s="3"/>
      <c r="CVS134" s="3"/>
      <c r="CVT134" s="3"/>
      <c r="CVU134" s="3"/>
      <c r="CVV134" s="3"/>
      <c r="CVW134" s="3"/>
      <c r="CVX134" s="3"/>
      <c r="CVY134" s="3"/>
      <c r="CVZ134" s="3"/>
      <c r="CWA134" s="3"/>
      <c r="CWB134" s="3"/>
      <c r="CWC134" s="3"/>
      <c r="CWD134" s="3"/>
      <c r="CWE134" s="3"/>
      <c r="CWF134" s="3"/>
      <c r="CWG134" s="3"/>
      <c r="CWH134" s="3"/>
      <c r="CWI134" s="3"/>
      <c r="CWJ134" s="3"/>
      <c r="CWK134" s="3"/>
      <c r="CWL134" s="3"/>
      <c r="CWM134" s="3"/>
      <c r="CWN134" s="3"/>
      <c r="CWO134" s="3"/>
      <c r="CWP134" s="3"/>
      <c r="CWQ134" s="3"/>
      <c r="CWR134" s="3"/>
      <c r="CWS134" s="3"/>
      <c r="CWT134" s="3"/>
      <c r="CWU134" s="3"/>
      <c r="CWV134" s="3"/>
      <c r="CWW134" s="3"/>
      <c r="CWX134" s="3"/>
      <c r="CWY134" s="3"/>
      <c r="CWZ134" s="3"/>
      <c r="CXA134" s="3"/>
      <c r="CXB134" s="3"/>
      <c r="CXC134" s="3"/>
      <c r="CXD134" s="3"/>
      <c r="CXE134" s="3"/>
      <c r="CXF134" s="3"/>
      <c r="CXG134" s="3"/>
      <c r="CXH134" s="3"/>
      <c r="CXI134" s="3"/>
      <c r="CXJ134" s="3"/>
      <c r="CXK134" s="3"/>
      <c r="CXL134" s="3"/>
      <c r="CXM134" s="3"/>
      <c r="CXN134" s="3"/>
      <c r="CXO134" s="3"/>
      <c r="CXP134" s="3"/>
      <c r="CXQ134" s="3"/>
      <c r="CXR134" s="3"/>
      <c r="CXS134" s="3"/>
      <c r="CXT134" s="3"/>
      <c r="CXU134" s="3"/>
      <c r="CXV134" s="3"/>
      <c r="CXW134" s="3"/>
      <c r="CXX134" s="3"/>
      <c r="CXY134" s="3"/>
      <c r="CXZ134" s="3"/>
      <c r="CYA134" s="3"/>
      <c r="CYB134" s="3"/>
      <c r="CYC134" s="3"/>
      <c r="CYD134" s="3"/>
      <c r="CYE134" s="3"/>
      <c r="CYF134" s="3"/>
      <c r="CYG134" s="3"/>
      <c r="CYH134" s="3"/>
      <c r="CYI134" s="3"/>
      <c r="CYJ134" s="3"/>
      <c r="CYK134" s="3"/>
      <c r="CYL134" s="3"/>
      <c r="CYM134" s="3"/>
      <c r="CYN134" s="3"/>
      <c r="CYO134" s="3"/>
      <c r="CYP134" s="3"/>
      <c r="CYQ134" s="3"/>
      <c r="CYR134" s="3"/>
      <c r="CYS134" s="3"/>
      <c r="CYT134" s="3"/>
      <c r="CYU134" s="3"/>
      <c r="CYV134" s="3"/>
      <c r="CYW134" s="3"/>
      <c r="CYX134" s="3"/>
      <c r="CYY134" s="3"/>
      <c r="CYZ134" s="3"/>
      <c r="CZA134" s="3"/>
      <c r="CZB134" s="3"/>
      <c r="CZC134" s="3"/>
      <c r="CZD134" s="3"/>
      <c r="CZE134" s="3"/>
      <c r="CZF134" s="3"/>
      <c r="CZG134" s="3"/>
      <c r="CZH134" s="3"/>
      <c r="CZI134" s="3"/>
      <c r="CZJ134" s="3"/>
      <c r="CZK134" s="3"/>
      <c r="CZL134" s="3"/>
      <c r="CZM134" s="3"/>
      <c r="CZN134" s="3"/>
      <c r="CZO134" s="3"/>
      <c r="CZP134" s="3"/>
      <c r="CZQ134" s="3"/>
      <c r="CZR134" s="3"/>
      <c r="CZS134" s="3"/>
      <c r="CZT134" s="3"/>
      <c r="CZU134" s="3"/>
      <c r="CZV134" s="3"/>
      <c r="CZW134" s="3"/>
      <c r="CZX134" s="3"/>
      <c r="CZY134" s="3"/>
      <c r="CZZ134" s="3"/>
      <c r="DAA134" s="3"/>
      <c r="DAB134" s="3"/>
      <c r="DAC134" s="3"/>
      <c r="DAD134" s="3"/>
      <c r="DAE134" s="3"/>
      <c r="DAF134" s="3"/>
      <c r="DAG134" s="3"/>
      <c r="DAH134" s="3"/>
      <c r="DAI134" s="3"/>
      <c r="DAJ134" s="3"/>
      <c r="DAK134" s="3"/>
      <c r="DAL134" s="3"/>
      <c r="DAM134" s="3"/>
      <c r="DAN134" s="3"/>
      <c r="DAO134" s="3"/>
      <c r="DAP134" s="3"/>
      <c r="DAQ134" s="3"/>
      <c r="DAR134" s="3"/>
      <c r="DAS134" s="3"/>
      <c r="DAT134" s="3"/>
      <c r="DAU134" s="3"/>
      <c r="DAV134" s="3"/>
      <c r="DAW134" s="3"/>
      <c r="DAX134" s="3"/>
      <c r="DAY134" s="3"/>
      <c r="DAZ134" s="3"/>
      <c r="DBA134" s="3"/>
      <c r="DBB134" s="3"/>
      <c r="DBC134" s="3"/>
      <c r="DBD134" s="3"/>
      <c r="DBE134" s="3"/>
      <c r="DBF134" s="3"/>
      <c r="DBG134" s="3"/>
      <c r="DBH134" s="3"/>
      <c r="DBI134" s="3"/>
      <c r="DBJ134" s="3"/>
      <c r="DBK134" s="3"/>
      <c r="DBL134" s="3"/>
      <c r="DBM134" s="3"/>
      <c r="DBN134" s="3"/>
      <c r="DBO134" s="3"/>
      <c r="DBP134" s="3"/>
      <c r="DBQ134" s="3"/>
      <c r="DBR134" s="3"/>
      <c r="DBS134" s="3"/>
      <c r="DBT134" s="3"/>
      <c r="DBU134" s="3"/>
      <c r="DBV134" s="3"/>
      <c r="DBW134" s="3"/>
      <c r="DBX134" s="3"/>
      <c r="DBY134" s="3"/>
      <c r="DBZ134" s="3"/>
      <c r="DCA134" s="3"/>
      <c r="DCB134" s="3"/>
      <c r="DCC134" s="3"/>
      <c r="DCD134" s="3"/>
      <c r="DCE134" s="3"/>
      <c r="DCF134" s="3"/>
      <c r="DCG134" s="3"/>
      <c r="DCH134" s="3"/>
      <c r="DCI134" s="3"/>
      <c r="DCJ134" s="3"/>
      <c r="DCK134" s="3"/>
      <c r="DCL134" s="3"/>
      <c r="DCM134" s="3"/>
      <c r="DCN134" s="3"/>
      <c r="DCO134" s="3"/>
      <c r="DCP134" s="3"/>
      <c r="DCQ134" s="3"/>
      <c r="DCR134" s="3"/>
      <c r="DCS134" s="3"/>
      <c r="DCT134" s="3"/>
      <c r="DCU134" s="3"/>
      <c r="DCV134" s="3"/>
      <c r="DCW134" s="3"/>
      <c r="DCX134" s="3"/>
      <c r="DCY134" s="3"/>
      <c r="DCZ134" s="3"/>
      <c r="DDA134" s="3"/>
      <c r="DDB134" s="3"/>
      <c r="DDC134" s="3"/>
      <c r="DDD134" s="3"/>
      <c r="DDE134" s="3"/>
      <c r="DDF134" s="3"/>
      <c r="DDG134" s="3"/>
      <c r="DDH134" s="3"/>
      <c r="DDI134" s="3"/>
      <c r="DDJ134" s="3"/>
      <c r="DDK134" s="3"/>
      <c r="DDL134" s="3"/>
      <c r="DDM134" s="3"/>
      <c r="DDN134" s="3"/>
      <c r="DDO134" s="3"/>
      <c r="DDP134" s="3"/>
      <c r="DDQ134" s="3"/>
      <c r="DDR134" s="3"/>
      <c r="DDS134" s="3"/>
      <c r="DDT134" s="3"/>
      <c r="DDU134" s="3"/>
      <c r="DDV134" s="3"/>
      <c r="DDW134" s="3"/>
      <c r="DDX134" s="3"/>
      <c r="DDY134" s="3"/>
      <c r="DDZ134" s="3"/>
      <c r="DEA134" s="3"/>
      <c r="DEB134" s="3"/>
      <c r="DEC134" s="3"/>
      <c r="DED134" s="3"/>
      <c r="DEE134" s="3"/>
      <c r="DEF134" s="3"/>
      <c r="DEG134" s="3"/>
      <c r="DEH134" s="3"/>
      <c r="DEI134" s="3"/>
      <c r="DEJ134" s="3"/>
      <c r="DEK134" s="3"/>
      <c r="DEL134" s="3"/>
      <c r="DEM134" s="3"/>
      <c r="DEN134" s="3"/>
      <c r="DEO134" s="3"/>
      <c r="DEP134" s="3"/>
      <c r="DEQ134" s="3"/>
      <c r="DER134" s="3"/>
      <c r="DES134" s="3"/>
      <c r="DET134" s="3"/>
      <c r="DEU134" s="3"/>
      <c r="DEV134" s="3"/>
      <c r="DEW134" s="3"/>
      <c r="DEX134" s="3"/>
      <c r="DEY134" s="3"/>
      <c r="DEZ134" s="3"/>
      <c r="DFA134" s="3"/>
      <c r="DFB134" s="3"/>
      <c r="DFC134" s="3"/>
      <c r="DFD134" s="3"/>
      <c r="DFE134" s="3"/>
      <c r="DFF134" s="3"/>
      <c r="DFG134" s="3"/>
      <c r="DFH134" s="3"/>
      <c r="DFI134" s="3"/>
      <c r="DFJ134" s="3"/>
      <c r="DFK134" s="3"/>
      <c r="DFL134" s="3"/>
      <c r="DFM134" s="3"/>
      <c r="DFN134" s="3"/>
      <c r="DFO134" s="3"/>
      <c r="DFP134" s="3"/>
      <c r="DFQ134" s="3"/>
      <c r="DFR134" s="3"/>
      <c r="DFS134" s="3"/>
      <c r="DFT134" s="3"/>
      <c r="DFU134" s="3"/>
      <c r="DFV134" s="3"/>
      <c r="DFW134" s="3"/>
      <c r="DFX134" s="3"/>
      <c r="DFY134" s="3"/>
      <c r="DFZ134" s="3"/>
      <c r="DGA134" s="3"/>
      <c r="DGB134" s="3"/>
      <c r="DGC134" s="3"/>
      <c r="DGD134" s="3"/>
      <c r="DGE134" s="3"/>
      <c r="DGF134" s="3"/>
      <c r="DGG134" s="3"/>
      <c r="DGH134" s="3"/>
      <c r="DGI134" s="3"/>
      <c r="DGJ134" s="3"/>
      <c r="DGK134" s="3"/>
      <c r="DGL134" s="3"/>
      <c r="DGM134" s="3"/>
      <c r="DGN134" s="3"/>
      <c r="DGO134" s="3"/>
      <c r="DGP134" s="3"/>
      <c r="DGQ134" s="3"/>
      <c r="DGR134" s="3"/>
      <c r="DGS134" s="3"/>
      <c r="DGT134" s="3"/>
      <c r="DGU134" s="3"/>
      <c r="DGV134" s="3"/>
      <c r="DGW134" s="3"/>
      <c r="DGX134" s="3"/>
      <c r="DGY134" s="3"/>
      <c r="DGZ134" s="3"/>
      <c r="DHA134" s="3"/>
      <c r="DHB134" s="3"/>
      <c r="DHC134" s="3"/>
      <c r="DHD134" s="3"/>
      <c r="DHE134" s="3"/>
      <c r="DHF134" s="3"/>
      <c r="DHG134" s="3"/>
      <c r="DHH134" s="3"/>
      <c r="DHI134" s="3"/>
      <c r="DHJ134" s="3"/>
      <c r="DHK134" s="3"/>
      <c r="DHL134" s="3"/>
      <c r="DHM134" s="3"/>
      <c r="DHN134" s="3"/>
      <c r="DHO134" s="3"/>
      <c r="DHP134" s="3"/>
      <c r="DHQ134" s="3"/>
      <c r="DHR134" s="3"/>
      <c r="DHS134" s="3"/>
      <c r="DHT134" s="3"/>
      <c r="DHU134" s="3"/>
      <c r="DHV134" s="3"/>
      <c r="DHW134" s="3"/>
      <c r="DHX134" s="3"/>
      <c r="DHY134" s="3"/>
      <c r="DHZ134" s="3"/>
      <c r="DIA134" s="3"/>
      <c r="DIB134" s="3"/>
      <c r="DIC134" s="3"/>
      <c r="DID134" s="3"/>
      <c r="DIE134" s="3"/>
      <c r="DIF134" s="3"/>
      <c r="DIG134" s="3"/>
      <c r="DIH134" s="3"/>
      <c r="DII134" s="3"/>
      <c r="DIJ134" s="3"/>
      <c r="DIK134" s="3"/>
      <c r="DIL134" s="3"/>
      <c r="DIM134" s="3"/>
      <c r="DIN134" s="3"/>
      <c r="DIO134" s="3"/>
      <c r="DIP134" s="3"/>
      <c r="DIQ134" s="3"/>
      <c r="DIR134" s="3"/>
      <c r="DIS134" s="3"/>
      <c r="DIT134" s="3"/>
      <c r="DIU134" s="3"/>
      <c r="DIV134" s="3"/>
      <c r="DIW134" s="3"/>
      <c r="DIX134" s="3"/>
      <c r="DIY134" s="3"/>
      <c r="DIZ134" s="3"/>
      <c r="DJA134" s="3"/>
      <c r="DJB134" s="3"/>
      <c r="DJC134" s="3"/>
      <c r="DJD134" s="3"/>
      <c r="DJE134" s="3"/>
      <c r="DJF134" s="3"/>
      <c r="DJG134" s="3"/>
      <c r="DJH134" s="3"/>
      <c r="DJI134" s="3"/>
      <c r="DJJ134" s="3"/>
      <c r="DJK134" s="3"/>
      <c r="DJL134" s="3"/>
      <c r="DJM134" s="3"/>
      <c r="DJN134" s="3"/>
      <c r="DJO134" s="3"/>
      <c r="DJP134" s="3"/>
      <c r="DJQ134" s="3"/>
      <c r="DJR134" s="3"/>
      <c r="DJS134" s="3"/>
      <c r="DJT134" s="3"/>
      <c r="DJU134" s="3"/>
      <c r="DJV134" s="3"/>
      <c r="DJW134" s="3"/>
      <c r="DJX134" s="3"/>
      <c r="DJY134" s="3"/>
      <c r="DJZ134" s="3"/>
      <c r="DKA134" s="3"/>
      <c r="DKB134" s="3"/>
      <c r="DKC134" s="3"/>
      <c r="DKD134" s="3"/>
      <c r="DKE134" s="3"/>
      <c r="DKF134" s="3"/>
      <c r="DKG134" s="3"/>
      <c r="DKH134" s="3"/>
      <c r="DKI134" s="3"/>
      <c r="DKJ134" s="3"/>
      <c r="DKK134" s="3"/>
      <c r="DKL134" s="3"/>
      <c r="DKM134" s="3"/>
      <c r="DKN134" s="3"/>
      <c r="DKO134" s="3"/>
      <c r="DKP134" s="3"/>
      <c r="DKQ134" s="3"/>
      <c r="DKR134" s="3"/>
      <c r="DKS134" s="3"/>
      <c r="DKT134" s="3"/>
      <c r="DKU134" s="3"/>
      <c r="DKV134" s="3"/>
      <c r="DKW134" s="3"/>
      <c r="DKX134" s="3"/>
      <c r="DKY134" s="3"/>
      <c r="DKZ134" s="3"/>
      <c r="DLA134" s="3"/>
      <c r="DLB134" s="3"/>
      <c r="DLC134" s="3"/>
      <c r="DLD134" s="3"/>
      <c r="DLE134" s="3"/>
      <c r="DLF134" s="3"/>
      <c r="DLG134" s="3"/>
      <c r="DLH134" s="3"/>
      <c r="DLI134" s="3"/>
      <c r="DLJ134" s="3"/>
      <c r="DLK134" s="3"/>
      <c r="DLL134" s="3"/>
      <c r="DLM134" s="3"/>
      <c r="DLN134" s="3"/>
      <c r="DLO134" s="3"/>
      <c r="DLP134" s="3"/>
      <c r="DLQ134" s="3"/>
      <c r="DLR134" s="3"/>
      <c r="DLS134" s="3"/>
      <c r="DLT134" s="3"/>
      <c r="DLU134" s="3"/>
      <c r="DLV134" s="3"/>
      <c r="DLW134" s="3"/>
      <c r="DLX134" s="3"/>
      <c r="DLY134" s="3"/>
      <c r="DLZ134" s="3"/>
      <c r="DMA134" s="3"/>
      <c r="DMB134" s="3"/>
      <c r="DMC134" s="3"/>
      <c r="DMD134" s="3"/>
      <c r="DME134" s="3"/>
      <c r="DMF134" s="3"/>
      <c r="DMG134" s="3"/>
      <c r="DMH134" s="3"/>
      <c r="DMI134" s="3"/>
      <c r="DMJ134" s="3"/>
      <c r="DMK134" s="3"/>
      <c r="DML134" s="3"/>
      <c r="DMM134" s="3"/>
      <c r="DMN134" s="3"/>
      <c r="DMO134" s="3"/>
      <c r="DMP134" s="3"/>
      <c r="DMQ134" s="3"/>
      <c r="DMR134" s="3"/>
      <c r="DMS134" s="3"/>
      <c r="DMT134" s="3"/>
      <c r="DMU134" s="3"/>
      <c r="DMV134" s="3"/>
      <c r="DMW134" s="3"/>
      <c r="DMX134" s="3"/>
      <c r="DMY134" s="3"/>
      <c r="DMZ134" s="3"/>
      <c r="DNA134" s="3"/>
      <c r="DNB134" s="3"/>
      <c r="DNC134" s="3"/>
      <c r="DND134" s="3"/>
      <c r="DNE134" s="3"/>
      <c r="DNF134" s="3"/>
      <c r="DNG134" s="3"/>
      <c r="DNH134" s="3"/>
      <c r="DNI134" s="3"/>
      <c r="DNJ134" s="3"/>
      <c r="DNK134" s="3"/>
      <c r="DNL134" s="3"/>
      <c r="DNM134" s="3"/>
      <c r="DNN134" s="3"/>
      <c r="DNO134" s="3"/>
      <c r="DNP134" s="3"/>
      <c r="DNQ134" s="3"/>
      <c r="DNR134" s="3"/>
      <c r="DNS134" s="3"/>
      <c r="DNT134" s="3"/>
      <c r="DNU134" s="3"/>
      <c r="DNV134" s="3"/>
      <c r="DNW134" s="3"/>
      <c r="DNX134" s="3"/>
      <c r="DNY134" s="3"/>
      <c r="DNZ134" s="3"/>
      <c r="DOA134" s="3"/>
      <c r="DOB134" s="3"/>
      <c r="DOC134" s="3"/>
      <c r="DOD134" s="3"/>
      <c r="DOE134" s="3"/>
      <c r="DOF134" s="3"/>
      <c r="DOG134" s="3"/>
      <c r="DOH134" s="3"/>
      <c r="DOI134" s="3"/>
      <c r="DOJ134" s="3"/>
      <c r="DOK134" s="3"/>
      <c r="DOL134" s="3"/>
      <c r="DOM134" s="3"/>
      <c r="DON134" s="3"/>
      <c r="DOO134" s="3"/>
      <c r="DOP134" s="3"/>
      <c r="DOQ134" s="3"/>
      <c r="DOR134" s="3"/>
      <c r="DOS134" s="3"/>
      <c r="DOT134" s="3"/>
      <c r="DOU134" s="3"/>
      <c r="DOV134" s="3"/>
      <c r="DOW134" s="3"/>
      <c r="DOX134" s="3"/>
      <c r="DOY134" s="3"/>
      <c r="DOZ134" s="3"/>
      <c r="DPA134" s="3"/>
      <c r="DPB134" s="3"/>
      <c r="DPC134" s="3"/>
      <c r="DPD134" s="3"/>
      <c r="DPE134" s="3"/>
      <c r="DPF134" s="3"/>
      <c r="DPG134" s="3"/>
      <c r="DPH134" s="3"/>
      <c r="DPI134" s="3"/>
      <c r="DPJ134" s="3"/>
      <c r="DPK134" s="3"/>
      <c r="DPL134" s="3"/>
      <c r="DPM134" s="3"/>
      <c r="DPN134" s="3"/>
      <c r="DPO134" s="3"/>
      <c r="DPP134" s="3"/>
      <c r="DPQ134" s="3"/>
      <c r="DPR134" s="3"/>
      <c r="DPS134" s="3"/>
      <c r="DPT134" s="3"/>
      <c r="DPU134" s="3"/>
      <c r="DPV134" s="3"/>
      <c r="DPW134" s="3"/>
      <c r="DPX134" s="3"/>
      <c r="DPY134" s="3"/>
      <c r="DPZ134" s="3"/>
      <c r="DQA134" s="3"/>
      <c r="DQB134" s="3"/>
      <c r="DQC134" s="3"/>
      <c r="DQD134" s="3"/>
      <c r="DQE134" s="3"/>
      <c r="DQF134" s="3"/>
      <c r="DQG134" s="3"/>
      <c r="DQH134" s="3"/>
      <c r="DQI134" s="3"/>
      <c r="DQJ134" s="3"/>
      <c r="DQK134" s="3"/>
      <c r="DQL134" s="3"/>
      <c r="DQM134" s="3"/>
      <c r="DQN134" s="3"/>
      <c r="DQO134" s="3"/>
      <c r="DQP134" s="3"/>
      <c r="DQQ134" s="3"/>
      <c r="DQR134" s="3"/>
      <c r="DQS134" s="3"/>
      <c r="DQT134" s="3"/>
      <c r="DQU134" s="3"/>
      <c r="DQV134" s="3"/>
      <c r="DQW134" s="3"/>
      <c r="DQX134" s="3"/>
      <c r="DQY134" s="3"/>
      <c r="DQZ134" s="3"/>
      <c r="DRA134" s="3"/>
      <c r="DRB134" s="3"/>
      <c r="DRC134" s="3"/>
      <c r="DRD134" s="3"/>
      <c r="DRE134" s="3"/>
      <c r="DRF134" s="3"/>
      <c r="DRG134" s="3"/>
      <c r="DRH134" s="3"/>
      <c r="DRI134" s="3"/>
      <c r="DRJ134" s="3"/>
      <c r="DRK134" s="3"/>
      <c r="DRL134" s="3"/>
      <c r="DRM134" s="3"/>
      <c r="DRN134" s="3"/>
      <c r="DRO134" s="3"/>
      <c r="DRP134" s="3"/>
      <c r="DRQ134" s="3"/>
      <c r="DRR134" s="3"/>
      <c r="DRS134" s="3"/>
      <c r="DRT134" s="3"/>
      <c r="DRU134" s="3"/>
      <c r="DRV134" s="3"/>
      <c r="DRW134" s="3"/>
      <c r="DRX134" s="3"/>
      <c r="DRY134" s="3"/>
      <c r="DRZ134" s="3"/>
      <c r="DSA134" s="3"/>
      <c r="DSB134" s="3"/>
      <c r="DSC134" s="3"/>
      <c r="DSD134" s="3"/>
      <c r="DSE134" s="3"/>
      <c r="DSF134" s="3"/>
      <c r="DSG134" s="3"/>
      <c r="DSH134" s="3"/>
      <c r="DSI134" s="3"/>
      <c r="DSJ134" s="3"/>
      <c r="DSK134" s="3"/>
      <c r="DSL134" s="3"/>
      <c r="DSM134" s="3"/>
      <c r="DSN134" s="3"/>
      <c r="DSO134" s="3"/>
      <c r="DSP134" s="3"/>
      <c r="DSQ134" s="3"/>
      <c r="DSR134" s="3"/>
      <c r="DSS134" s="3"/>
      <c r="DST134" s="3"/>
      <c r="DSU134" s="3"/>
      <c r="DSV134" s="3"/>
      <c r="DSW134" s="3"/>
      <c r="DSX134" s="3"/>
      <c r="DSY134" s="3"/>
      <c r="DSZ134" s="3"/>
      <c r="DTA134" s="3"/>
      <c r="DTB134" s="3"/>
      <c r="DTC134" s="3"/>
      <c r="DTD134" s="3"/>
      <c r="DTE134" s="3"/>
      <c r="DTF134" s="3"/>
      <c r="DTG134" s="3"/>
      <c r="DTH134" s="3"/>
      <c r="DTI134" s="3"/>
      <c r="DTJ134" s="3"/>
      <c r="DTK134" s="3"/>
      <c r="DTL134" s="3"/>
      <c r="DTM134" s="3"/>
      <c r="DTN134" s="3"/>
      <c r="DTO134" s="3"/>
      <c r="DTP134" s="3"/>
      <c r="DTQ134" s="3"/>
      <c r="DTR134" s="3"/>
      <c r="DTS134" s="3"/>
      <c r="DTT134" s="3"/>
      <c r="DTU134" s="3"/>
      <c r="DTV134" s="3"/>
      <c r="DTW134" s="3"/>
      <c r="DTX134" s="3"/>
      <c r="DTY134" s="3"/>
      <c r="DTZ134" s="3"/>
      <c r="DUA134" s="3"/>
      <c r="DUB134" s="3"/>
      <c r="DUC134" s="3"/>
      <c r="DUD134" s="3"/>
      <c r="DUE134" s="3"/>
      <c r="DUF134" s="3"/>
      <c r="DUG134" s="3"/>
      <c r="DUH134" s="3"/>
      <c r="DUI134" s="3"/>
      <c r="DUJ134" s="3"/>
      <c r="DUK134" s="3"/>
      <c r="DUL134" s="3"/>
      <c r="DUM134" s="3"/>
      <c r="DUN134" s="3"/>
      <c r="DUO134" s="3"/>
      <c r="DUP134" s="3"/>
      <c r="DUQ134" s="3"/>
      <c r="DUR134" s="3"/>
      <c r="DUS134" s="3"/>
      <c r="DUT134" s="3"/>
      <c r="DUU134" s="3"/>
      <c r="DUV134" s="3"/>
      <c r="DUW134" s="3"/>
      <c r="DUX134" s="3"/>
      <c r="DUY134" s="3"/>
      <c r="DUZ134" s="3"/>
      <c r="DVA134" s="3"/>
      <c r="DVB134" s="3"/>
      <c r="DVC134" s="3"/>
      <c r="DVD134" s="3"/>
      <c r="DVE134" s="3"/>
      <c r="DVF134" s="3"/>
      <c r="DVG134" s="3"/>
      <c r="DVH134" s="3"/>
      <c r="DVI134" s="3"/>
      <c r="DVJ134" s="3"/>
      <c r="DVK134" s="3"/>
      <c r="DVL134" s="3"/>
      <c r="DVM134" s="3"/>
      <c r="DVN134" s="3"/>
      <c r="DVO134" s="3"/>
      <c r="DVP134" s="3"/>
      <c r="DVQ134" s="3"/>
      <c r="DVR134" s="3"/>
      <c r="DVS134" s="3"/>
      <c r="DVT134" s="3"/>
      <c r="DVU134" s="3"/>
      <c r="DVV134" s="3"/>
      <c r="DVW134" s="3"/>
      <c r="DVX134" s="3"/>
      <c r="DVY134" s="3"/>
      <c r="DVZ134" s="3"/>
      <c r="DWA134" s="3"/>
      <c r="DWB134" s="3"/>
      <c r="DWC134" s="3"/>
      <c r="DWD134" s="3"/>
      <c r="DWE134" s="3"/>
      <c r="DWF134" s="3"/>
      <c r="DWG134" s="3"/>
      <c r="DWH134" s="3"/>
      <c r="DWI134" s="3"/>
      <c r="DWJ134" s="3"/>
      <c r="DWK134" s="3"/>
      <c r="DWL134" s="3"/>
      <c r="DWM134" s="3"/>
      <c r="DWN134" s="3"/>
      <c r="DWO134" s="3"/>
      <c r="DWP134" s="3"/>
      <c r="DWQ134" s="3"/>
      <c r="DWR134" s="3"/>
      <c r="DWS134" s="3"/>
      <c r="DWT134" s="3"/>
      <c r="DWU134" s="3"/>
      <c r="DWV134" s="3"/>
      <c r="DWW134" s="3"/>
      <c r="DWX134" s="3"/>
      <c r="DWY134" s="3"/>
      <c r="DWZ134" s="3"/>
      <c r="DXA134" s="3"/>
      <c r="DXB134" s="3"/>
      <c r="DXC134" s="3"/>
      <c r="DXD134" s="3"/>
      <c r="DXE134" s="3"/>
      <c r="DXF134" s="3"/>
      <c r="DXG134" s="3"/>
      <c r="DXH134" s="3"/>
      <c r="DXI134" s="3"/>
      <c r="DXJ134" s="3"/>
      <c r="DXK134" s="3"/>
      <c r="DXL134" s="3"/>
      <c r="DXM134" s="3"/>
      <c r="DXN134" s="3"/>
      <c r="DXO134" s="3"/>
      <c r="DXP134" s="3"/>
      <c r="DXQ134" s="3"/>
      <c r="DXR134" s="3"/>
      <c r="DXS134" s="3"/>
      <c r="DXT134" s="3"/>
      <c r="DXU134" s="3"/>
      <c r="DXV134" s="3"/>
      <c r="DXW134" s="3"/>
      <c r="DXX134" s="3"/>
      <c r="DXY134" s="3"/>
      <c r="DXZ134" s="3"/>
      <c r="DYA134" s="3"/>
      <c r="DYB134" s="3"/>
      <c r="DYC134" s="3"/>
      <c r="DYD134" s="3"/>
      <c r="DYE134" s="3"/>
      <c r="DYF134" s="3"/>
      <c r="DYG134" s="3"/>
      <c r="DYH134" s="3"/>
      <c r="DYI134" s="3"/>
      <c r="DYJ134" s="3"/>
      <c r="DYK134" s="3"/>
      <c r="DYL134" s="3"/>
      <c r="DYM134" s="3"/>
      <c r="DYN134" s="3"/>
      <c r="DYO134" s="3"/>
      <c r="DYP134" s="3"/>
      <c r="DYQ134" s="3"/>
      <c r="DYR134" s="3"/>
      <c r="DYS134" s="3"/>
      <c r="DYT134" s="3"/>
      <c r="DYU134" s="3"/>
      <c r="DYV134" s="3"/>
      <c r="DYW134" s="3"/>
      <c r="DYX134" s="3"/>
      <c r="DYY134" s="3"/>
      <c r="DYZ134" s="3"/>
      <c r="DZA134" s="3"/>
      <c r="DZB134" s="3"/>
      <c r="DZC134" s="3"/>
      <c r="DZD134" s="3"/>
      <c r="DZE134" s="3"/>
      <c r="DZF134" s="3"/>
      <c r="DZG134" s="3"/>
      <c r="DZH134" s="3"/>
      <c r="DZI134" s="3"/>
      <c r="DZJ134" s="3"/>
      <c r="DZK134" s="3"/>
      <c r="DZL134" s="3"/>
      <c r="DZM134" s="3"/>
      <c r="DZN134" s="3"/>
      <c r="DZO134" s="3"/>
      <c r="DZP134" s="3"/>
      <c r="DZQ134" s="3"/>
      <c r="DZR134" s="3"/>
      <c r="DZS134" s="3"/>
      <c r="DZT134" s="3"/>
      <c r="DZU134" s="3"/>
      <c r="DZV134" s="3"/>
      <c r="DZW134" s="3"/>
      <c r="DZX134" s="3"/>
      <c r="DZY134" s="3"/>
      <c r="DZZ134" s="3"/>
      <c r="EAA134" s="3"/>
      <c r="EAB134" s="3"/>
      <c r="EAC134" s="3"/>
      <c r="EAD134" s="3"/>
      <c r="EAE134" s="3"/>
      <c r="EAF134" s="3"/>
      <c r="EAG134" s="3"/>
      <c r="EAH134" s="3"/>
      <c r="EAI134" s="3"/>
      <c r="EAJ134" s="3"/>
      <c r="EAK134" s="3"/>
      <c r="EAL134" s="3"/>
      <c r="EAM134" s="3"/>
      <c r="EAN134" s="3"/>
      <c r="EAO134" s="3"/>
      <c r="EAP134" s="3"/>
      <c r="EAQ134" s="3"/>
      <c r="EAR134" s="3"/>
      <c r="EAS134" s="3"/>
      <c r="EAT134" s="3"/>
      <c r="EAU134" s="3"/>
      <c r="EAV134" s="3"/>
      <c r="EAW134" s="3"/>
      <c r="EAX134" s="3"/>
      <c r="EAY134" s="3"/>
      <c r="EAZ134" s="3"/>
      <c r="EBA134" s="3"/>
      <c r="EBB134" s="3"/>
      <c r="EBC134" s="3"/>
      <c r="EBD134" s="3"/>
      <c r="EBE134" s="3"/>
      <c r="EBF134" s="3"/>
      <c r="EBG134" s="3"/>
      <c r="EBH134" s="3"/>
      <c r="EBI134" s="3"/>
      <c r="EBJ134" s="3"/>
      <c r="EBK134" s="3"/>
      <c r="EBL134" s="3"/>
      <c r="EBM134" s="3"/>
      <c r="EBN134" s="3"/>
      <c r="EBO134" s="3"/>
      <c r="EBP134" s="3"/>
      <c r="EBQ134" s="3"/>
      <c r="EBR134" s="3"/>
      <c r="EBS134" s="3"/>
      <c r="EBT134" s="3"/>
      <c r="EBU134" s="3"/>
      <c r="EBV134" s="3"/>
      <c r="EBW134" s="3"/>
      <c r="EBX134" s="3"/>
      <c r="EBY134" s="3"/>
      <c r="EBZ134" s="3"/>
      <c r="ECA134" s="3"/>
      <c r="ECB134" s="3"/>
      <c r="ECC134" s="3"/>
      <c r="ECD134" s="3"/>
      <c r="ECE134" s="3"/>
      <c r="ECF134" s="3"/>
      <c r="ECG134" s="3"/>
      <c r="ECH134" s="3"/>
      <c r="ECI134" s="3"/>
      <c r="ECJ134" s="3"/>
      <c r="ECK134" s="3"/>
      <c r="ECL134" s="3"/>
      <c r="ECM134" s="3"/>
      <c r="ECN134" s="3"/>
      <c r="ECO134" s="3"/>
      <c r="ECP134" s="3"/>
      <c r="ECQ134" s="3"/>
      <c r="ECR134" s="3"/>
      <c r="ECS134" s="3"/>
      <c r="ECT134" s="3"/>
      <c r="ECU134" s="3"/>
      <c r="ECV134" s="3"/>
      <c r="ECW134" s="3"/>
      <c r="ECX134" s="3"/>
      <c r="ECY134" s="3"/>
      <c r="ECZ134" s="3"/>
      <c r="EDA134" s="3"/>
      <c r="EDB134" s="3"/>
      <c r="EDC134" s="3"/>
      <c r="EDD134" s="3"/>
      <c r="EDE134" s="3"/>
      <c r="EDF134" s="3"/>
      <c r="EDG134" s="3"/>
      <c r="EDH134" s="3"/>
      <c r="EDI134" s="3"/>
      <c r="EDJ134" s="3"/>
      <c r="EDK134" s="3"/>
      <c r="EDL134" s="3"/>
      <c r="EDM134" s="3"/>
      <c r="EDN134" s="3"/>
      <c r="EDO134" s="3"/>
      <c r="EDP134" s="3"/>
      <c r="EDQ134" s="3"/>
      <c r="EDR134" s="3"/>
      <c r="EDS134" s="3"/>
      <c r="EDT134" s="3"/>
      <c r="EDU134" s="3"/>
      <c r="EDV134" s="3"/>
      <c r="EDW134" s="3"/>
      <c r="EDX134" s="3"/>
      <c r="EDY134" s="3"/>
      <c r="EDZ134" s="3"/>
      <c r="EEA134" s="3"/>
      <c r="EEB134" s="3"/>
      <c r="EEC134" s="3"/>
      <c r="EED134" s="3"/>
      <c r="EEE134" s="3"/>
      <c r="EEF134" s="3"/>
      <c r="EEG134" s="3"/>
      <c r="EEH134" s="3"/>
      <c r="EEI134" s="3"/>
      <c r="EEJ134" s="3"/>
      <c r="EEK134" s="3"/>
      <c r="EEL134" s="3"/>
      <c r="EEM134" s="3"/>
      <c r="EEN134" s="3"/>
      <c r="EEO134" s="3"/>
      <c r="EEP134" s="3"/>
      <c r="EEQ134" s="3"/>
      <c r="EER134" s="3"/>
      <c r="EES134" s="3"/>
      <c r="EET134" s="3"/>
      <c r="EEU134" s="3"/>
      <c r="EEV134" s="3"/>
      <c r="EEW134" s="3"/>
      <c r="EEX134" s="3"/>
      <c r="EEY134" s="3"/>
      <c r="EEZ134" s="3"/>
      <c r="EFA134" s="3"/>
      <c r="EFB134" s="3"/>
      <c r="EFC134" s="3"/>
      <c r="EFD134" s="3"/>
      <c r="EFE134" s="3"/>
      <c r="EFF134" s="3"/>
      <c r="EFG134" s="3"/>
      <c r="EFH134" s="3"/>
      <c r="EFI134" s="3"/>
      <c r="EFJ134" s="3"/>
      <c r="EFK134" s="3"/>
      <c r="EFL134" s="3"/>
      <c r="EFM134" s="3"/>
      <c r="EFN134" s="3"/>
      <c r="EFO134" s="3"/>
      <c r="EFP134" s="3"/>
      <c r="EFQ134" s="3"/>
      <c r="EFR134" s="3"/>
      <c r="EFS134" s="3"/>
      <c r="EFT134" s="3"/>
      <c r="EFU134" s="3"/>
      <c r="EFV134" s="3"/>
      <c r="EFW134" s="3"/>
      <c r="EFX134" s="3"/>
      <c r="EFY134" s="3"/>
      <c r="EFZ134" s="3"/>
      <c r="EGA134" s="3"/>
      <c r="EGB134" s="3"/>
      <c r="EGC134" s="3"/>
      <c r="EGD134" s="3"/>
      <c r="EGE134" s="3"/>
      <c r="EGF134" s="3"/>
      <c r="EGG134" s="3"/>
      <c r="EGH134" s="3"/>
      <c r="EGI134" s="3"/>
      <c r="EGJ134" s="3"/>
      <c r="EGK134" s="3"/>
      <c r="EGL134" s="3"/>
      <c r="EGM134" s="3"/>
      <c r="EGN134" s="3"/>
      <c r="EGO134" s="3"/>
      <c r="EGP134" s="3"/>
      <c r="EGQ134" s="3"/>
      <c r="EGR134" s="3"/>
      <c r="EGS134" s="3"/>
      <c r="EGT134" s="3"/>
      <c r="EGU134" s="3"/>
      <c r="EGV134" s="3"/>
      <c r="EGW134" s="3"/>
      <c r="EGX134" s="3"/>
      <c r="EGY134" s="3"/>
      <c r="EGZ134" s="3"/>
      <c r="EHA134" s="3"/>
      <c r="EHB134" s="3"/>
      <c r="EHC134" s="3"/>
      <c r="EHD134" s="3"/>
      <c r="EHE134" s="3"/>
      <c r="EHF134" s="3"/>
      <c r="EHG134" s="3"/>
      <c r="EHH134" s="3"/>
      <c r="EHI134" s="3"/>
      <c r="EHJ134" s="3"/>
      <c r="EHK134" s="3"/>
      <c r="EHL134" s="3"/>
      <c r="EHM134" s="3"/>
      <c r="EHN134" s="3"/>
      <c r="EHO134" s="3"/>
      <c r="EHP134" s="3"/>
      <c r="EHQ134" s="3"/>
      <c r="EHR134" s="3"/>
      <c r="EHS134" s="3"/>
      <c r="EHT134" s="3"/>
      <c r="EHU134" s="3"/>
      <c r="EHV134" s="3"/>
      <c r="EHW134" s="3"/>
      <c r="EHX134" s="3"/>
      <c r="EHY134" s="3"/>
      <c r="EHZ134" s="3"/>
      <c r="EIA134" s="3"/>
      <c r="EIB134" s="3"/>
      <c r="EIC134" s="3"/>
      <c r="EID134" s="3"/>
      <c r="EIE134" s="3"/>
      <c r="EIF134" s="3"/>
      <c r="EIG134" s="3"/>
      <c r="EIH134" s="3"/>
      <c r="EII134" s="3"/>
      <c r="EIJ134" s="3"/>
      <c r="EIK134" s="3"/>
      <c r="EIL134" s="3"/>
      <c r="EIM134" s="3"/>
      <c r="EIN134" s="3"/>
      <c r="EIO134" s="3"/>
      <c r="EIP134" s="3"/>
      <c r="EIQ134" s="3"/>
      <c r="EIR134" s="3"/>
      <c r="EIS134" s="3"/>
      <c r="EIT134" s="3"/>
      <c r="EIU134" s="3"/>
      <c r="EIV134" s="3"/>
      <c r="EIW134" s="3"/>
      <c r="EIX134" s="3"/>
      <c r="EIY134" s="3"/>
      <c r="EIZ134" s="3"/>
      <c r="EJA134" s="3"/>
      <c r="EJB134" s="3"/>
      <c r="EJC134" s="3"/>
      <c r="EJD134" s="3"/>
      <c r="EJE134" s="3"/>
      <c r="EJF134" s="3"/>
      <c r="EJG134" s="3"/>
      <c r="EJH134" s="3"/>
      <c r="EJI134" s="3"/>
      <c r="EJJ134" s="3"/>
      <c r="EJK134" s="3"/>
      <c r="EJL134" s="3"/>
      <c r="EJM134" s="3"/>
      <c r="EJN134" s="3"/>
      <c r="EJO134" s="3"/>
      <c r="EJP134" s="3"/>
      <c r="EJQ134" s="3"/>
      <c r="EJR134" s="3"/>
      <c r="EJS134" s="3"/>
      <c r="EJT134" s="3"/>
      <c r="EJU134" s="3"/>
      <c r="EJV134" s="3"/>
      <c r="EJW134" s="3"/>
      <c r="EJX134" s="3"/>
      <c r="EJY134" s="3"/>
      <c r="EJZ134" s="3"/>
      <c r="EKA134" s="3"/>
      <c r="EKB134" s="3"/>
      <c r="EKC134" s="3"/>
      <c r="EKD134" s="3"/>
      <c r="EKE134" s="3"/>
      <c r="EKF134" s="3"/>
      <c r="EKG134" s="3"/>
      <c r="EKH134" s="3"/>
      <c r="EKI134" s="3"/>
      <c r="EKJ134" s="3"/>
      <c r="EKK134" s="3"/>
      <c r="EKL134" s="3"/>
      <c r="EKM134" s="3"/>
      <c r="EKN134" s="3"/>
      <c r="EKO134" s="3"/>
      <c r="EKP134" s="3"/>
      <c r="EKQ134" s="3"/>
      <c r="EKR134" s="3"/>
      <c r="EKS134" s="3"/>
      <c r="EKT134" s="3"/>
      <c r="EKU134" s="3"/>
      <c r="EKV134" s="3"/>
      <c r="EKW134" s="3"/>
      <c r="EKX134" s="3"/>
      <c r="EKY134" s="3"/>
      <c r="EKZ134" s="3"/>
      <c r="ELA134" s="3"/>
      <c r="ELB134" s="3"/>
      <c r="ELC134" s="3"/>
      <c r="ELD134" s="3"/>
      <c r="ELE134" s="3"/>
      <c r="ELF134" s="3"/>
      <c r="ELG134" s="3"/>
      <c r="ELH134" s="3"/>
      <c r="ELI134" s="3"/>
      <c r="ELJ134" s="3"/>
      <c r="ELK134" s="3"/>
      <c r="ELL134" s="3"/>
      <c r="ELM134" s="3"/>
      <c r="ELN134" s="3"/>
      <c r="ELO134" s="3"/>
      <c r="ELP134" s="3"/>
      <c r="ELQ134" s="3"/>
      <c r="ELR134" s="3"/>
      <c r="ELS134" s="3"/>
      <c r="ELT134" s="3"/>
      <c r="ELU134" s="3"/>
      <c r="ELV134" s="3"/>
      <c r="ELW134" s="3"/>
      <c r="ELX134" s="3"/>
      <c r="ELY134" s="3"/>
      <c r="ELZ134" s="3"/>
      <c r="EMA134" s="3"/>
      <c r="EMB134" s="3"/>
      <c r="EMC134" s="3"/>
      <c r="EMD134" s="3"/>
      <c r="EME134" s="3"/>
      <c r="EMF134" s="3"/>
      <c r="EMG134" s="3"/>
      <c r="EMH134" s="3"/>
      <c r="EMI134" s="3"/>
      <c r="EMJ134" s="3"/>
      <c r="EMK134" s="3"/>
      <c r="EML134" s="3"/>
      <c r="EMM134" s="3"/>
      <c r="EMN134" s="3"/>
      <c r="EMO134" s="3"/>
      <c r="EMP134" s="3"/>
      <c r="EMQ134" s="3"/>
      <c r="EMR134" s="3"/>
      <c r="EMS134" s="3"/>
      <c r="EMT134" s="3"/>
      <c r="EMU134" s="3"/>
      <c r="EMV134" s="3"/>
      <c r="EMW134" s="3"/>
      <c r="EMX134" s="3"/>
      <c r="EMY134" s="3"/>
      <c r="EMZ134" s="3"/>
      <c r="ENA134" s="3"/>
      <c r="ENB134" s="3"/>
      <c r="ENC134" s="3"/>
      <c r="END134" s="3"/>
      <c r="ENE134" s="3"/>
      <c r="ENF134" s="3"/>
      <c r="ENG134" s="3"/>
      <c r="ENH134" s="3"/>
      <c r="ENI134" s="3"/>
      <c r="ENJ134" s="3"/>
      <c r="ENK134" s="3"/>
      <c r="ENL134" s="3"/>
      <c r="ENM134" s="3"/>
      <c r="ENN134" s="3"/>
      <c r="ENO134" s="3"/>
      <c r="ENP134" s="3"/>
      <c r="ENQ134" s="3"/>
      <c r="ENR134" s="3"/>
      <c r="ENS134" s="3"/>
      <c r="ENT134" s="3"/>
      <c r="ENU134" s="3"/>
      <c r="ENV134" s="3"/>
      <c r="ENW134" s="3"/>
      <c r="ENX134" s="3"/>
      <c r="ENY134" s="3"/>
      <c r="ENZ134" s="3"/>
      <c r="EOA134" s="3"/>
      <c r="EOB134" s="3"/>
      <c r="EOC134" s="3"/>
      <c r="EOD134" s="3"/>
      <c r="EOE134" s="3"/>
      <c r="EOF134" s="3"/>
      <c r="EOG134" s="3"/>
      <c r="EOH134" s="3"/>
      <c r="EOI134" s="3"/>
      <c r="EOJ134" s="3"/>
      <c r="EOK134" s="3"/>
      <c r="EOL134" s="3"/>
      <c r="EOM134" s="3"/>
      <c r="EON134" s="3"/>
      <c r="EOO134" s="3"/>
      <c r="EOP134" s="3"/>
      <c r="EOQ134" s="3"/>
      <c r="EOR134" s="3"/>
      <c r="EOS134" s="3"/>
      <c r="EOT134" s="3"/>
      <c r="EOU134" s="3"/>
      <c r="EOV134" s="3"/>
      <c r="EOW134" s="3"/>
      <c r="EOX134" s="3"/>
      <c r="EOY134" s="3"/>
      <c r="EOZ134" s="3"/>
      <c r="EPA134" s="3"/>
      <c r="EPB134" s="3"/>
      <c r="EPC134" s="3"/>
      <c r="EPD134" s="3"/>
      <c r="EPE134" s="3"/>
      <c r="EPF134" s="3"/>
      <c r="EPG134" s="3"/>
      <c r="EPH134" s="3"/>
      <c r="EPI134" s="3"/>
      <c r="EPJ134" s="3"/>
      <c r="EPK134" s="3"/>
      <c r="EPL134" s="3"/>
      <c r="EPM134" s="3"/>
      <c r="EPN134" s="3"/>
      <c r="EPO134" s="3"/>
      <c r="EPP134" s="3"/>
      <c r="EPQ134" s="3"/>
      <c r="EPR134" s="3"/>
      <c r="EPS134" s="3"/>
      <c r="EPT134" s="3"/>
      <c r="EPU134" s="3"/>
      <c r="EPV134" s="3"/>
      <c r="EPW134" s="3"/>
      <c r="EPX134" s="3"/>
      <c r="EPY134" s="3"/>
      <c r="EPZ134" s="3"/>
      <c r="EQA134" s="3"/>
      <c r="EQB134" s="3"/>
      <c r="EQC134" s="3"/>
      <c r="EQD134" s="3"/>
      <c r="EQE134" s="3"/>
      <c r="EQF134" s="3"/>
      <c r="EQG134" s="3"/>
      <c r="EQH134" s="3"/>
      <c r="EQI134" s="3"/>
      <c r="EQJ134" s="3"/>
      <c r="EQK134" s="3"/>
      <c r="EQL134" s="3"/>
      <c r="EQM134" s="3"/>
      <c r="EQN134" s="3"/>
      <c r="EQO134" s="3"/>
      <c r="EQP134" s="3"/>
      <c r="EQQ134" s="3"/>
      <c r="EQR134" s="3"/>
      <c r="EQS134" s="3"/>
      <c r="EQT134" s="3"/>
      <c r="EQU134" s="3"/>
      <c r="EQV134" s="3"/>
      <c r="EQW134" s="3"/>
      <c r="EQX134" s="3"/>
      <c r="EQY134" s="3"/>
      <c r="EQZ134" s="3"/>
      <c r="ERA134" s="3"/>
      <c r="ERB134" s="3"/>
      <c r="ERC134" s="3"/>
      <c r="ERD134" s="3"/>
      <c r="ERE134" s="3"/>
      <c r="ERF134" s="3"/>
      <c r="ERG134" s="3"/>
      <c r="ERH134" s="3"/>
      <c r="ERI134" s="3"/>
      <c r="ERJ134" s="3"/>
      <c r="ERK134" s="3"/>
      <c r="ERL134" s="3"/>
      <c r="ERM134" s="3"/>
      <c r="ERN134" s="3"/>
      <c r="ERO134" s="3"/>
      <c r="ERP134" s="3"/>
      <c r="ERQ134" s="3"/>
      <c r="ERR134" s="3"/>
      <c r="ERS134" s="3"/>
      <c r="ERT134" s="3"/>
      <c r="ERU134" s="3"/>
      <c r="ERV134" s="3"/>
      <c r="ERW134" s="3"/>
      <c r="ERX134" s="3"/>
      <c r="ERY134" s="3"/>
      <c r="ERZ134" s="3"/>
      <c r="ESA134" s="3"/>
      <c r="ESB134" s="3"/>
      <c r="ESC134" s="3"/>
      <c r="ESD134" s="3"/>
      <c r="ESE134" s="3"/>
      <c r="ESF134" s="3"/>
      <c r="ESG134" s="3"/>
      <c r="ESH134" s="3"/>
      <c r="ESI134" s="3"/>
      <c r="ESJ134" s="3"/>
      <c r="ESK134" s="3"/>
      <c r="ESL134" s="3"/>
      <c r="ESM134" s="3"/>
      <c r="ESN134" s="3"/>
      <c r="ESO134" s="3"/>
      <c r="ESP134" s="3"/>
      <c r="ESQ134" s="3"/>
      <c r="ESR134" s="3"/>
      <c r="ESS134" s="3"/>
      <c r="EST134" s="3"/>
      <c r="ESU134" s="3"/>
      <c r="ESV134" s="3"/>
      <c r="ESW134" s="3"/>
      <c r="ESX134" s="3"/>
      <c r="ESY134" s="3"/>
      <c r="ESZ134" s="3"/>
      <c r="ETA134" s="3"/>
      <c r="ETB134" s="3"/>
      <c r="ETC134" s="3"/>
      <c r="ETD134" s="3"/>
      <c r="ETE134" s="3"/>
      <c r="ETF134" s="3"/>
      <c r="ETG134" s="3"/>
      <c r="ETH134" s="3"/>
      <c r="ETI134" s="3"/>
      <c r="ETJ134" s="3"/>
      <c r="ETK134" s="3"/>
      <c r="ETL134" s="3"/>
      <c r="ETM134" s="3"/>
      <c r="ETN134" s="3"/>
      <c r="ETO134" s="3"/>
      <c r="ETP134" s="3"/>
      <c r="ETQ134" s="3"/>
      <c r="ETR134" s="3"/>
      <c r="ETS134" s="3"/>
      <c r="ETT134" s="3"/>
      <c r="ETU134" s="3"/>
      <c r="ETV134" s="3"/>
      <c r="ETW134" s="3"/>
      <c r="ETX134" s="3"/>
      <c r="ETY134" s="3"/>
      <c r="ETZ134" s="3"/>
      <c r="EUA134" s="3"/>
      <c r="EUB134" s="3"/>
      <c r="EUC134" s="3"/>
      <c r="EUD134" s="3"/>
      <c r="EUE134" s="3"/>
      <c r="EUF134" s="3"/>
      <c r="EUG134" s="3"/>
      <c r="EUH134" s="3"/>
      <c r="EUI134" s="3"/>
      <c r="EUJ134" s="3"/>
      <c r="EUK134" s="3"/>
      <c r="EUL134" s="3"/>
      <c r="EUM134" s="3"/>
      <c r="EUN134" s="3"/>
      <c r="EUO134" s="3"/>
      <c r="EUP134" s="3"/>
      <c r="EUQ134" s="3"/>
      <c r="EUR134" s="3"/>
      <c r="EUS134" s="3"/>
      <c r="EUT134" s="3"/>
      <c r="EUU134" s="3"/>
      <c r="EUV134" s="3"/>
      <c r="EUW134" s="3"/>
      <c r="EUX134" s="3"/>
      <c r="EUY134" s="3"/>
      <c r="EUZ134" s="3"/>
      <c r="EVA134" s="3"/>
      <c r="EVB134" s="3"/>
      <c r="EVC134" s="3"/>
      <c r="EVD134" s="3"/>
      <c r="EVE134" s="3"/>
      <c r="EVF134" s="3"/>
      <c r="EVG134" s="3"/>
      <c r="EVH134" s="3"/>
      <c r="EVI134" s="3"/>
      <c r="EVJ134" s="3"/>
      <c r="EVK134" s="3"/>
      <c r="EVL134" s="3"/>
      <c r="EVM134" s="3"/>
      <c r="EVN134" s="3"/>
      <c r="EVO134" s="3"/>
      <c r="EVP134" s="3"/>
      <c r="EVQ134" s="3"/>
      <c r="EVR134" s="3"/>
      <c r="EVS134" s="3"/>
      <c r="EVT134" s="3"/>
      <c r="EVU134" s="3"/>
      <c r="EVV134" s="3"/>
      <c r="EVW134" s="3"/>
      <c r="EVX134" s="3"/>
      <c r="EVY134" s="3"/>
      <c r="EVZ134" s="3"/>
      <c r="EWA134" s="3"/>
      <c r="EWB134" s="3"/>
      <c r="EWC134" s="3"/>
      <c r="EWD134" s="3"/>
      <c r="EWE134" s="3"/>
      <c r="EWF134" s="3"/>
      <c r="EWG134" s="3"/>
      <c r="EWH134" s="3"/>
      <c r="EWI134" s="3"/>
      <c r="EWJ134" s="3"/>
      <c r="EWK134" s="3"/>
      <c r="EWL134" s="3"/>
      <c r="EWM134" s="3"/>
      <c r="EWN134" s="3"/>
      <c r="EWO134" s="3"/>
      <c r="EWP134" s="3"/>
      <c r="EWQ134" s="3"/>
      <c r="EWR134" s="3"/>
      <c r="EWS134" s="3"/>
      <c r="EWT134" s="3"/>
      <c r="EWU134" s="3"/>
      <c r="EWV134" s="3"/>
      <c r="EWW134" s="3"/>
      <c r="EWX134" s="3"/>
      <c r="EWY134" s="3"/>
      <c r="EWZ134" s="3"/>
      <c r="EXA134" s="3"/>
      <c r="EXB134" s="3"/>
      <c r="EXC134" s="3"/>
      <c r="EXD134" s="3"/>
      <c r="EXE134" s="3"/>
      <c r="EXF134" s="3"/>
      <c r="EXG134" s="3"/>
      <c r="EXH134" s="3"/>
      <c r="EXI134" s="3"/>
      <c r="EXJ134" s="3"/>
      <c r="EXK134" s="3"/>
      <c r="EXL134" s="3"/>
      <c r="EXM134" s="3"/>
      <c r="EXN134" s="3"/>
      <c r="EXO134" s="3"/>
      <c r="EXP134" s="3"/>
      <c r="EXQ134" s="3"/>
      <c r="EXR134" s="3"/>
      <c r="EXS134" s="3"/>
      <c r="EXT134" s="3"/>
      <c r="EXU134" s="3"/>
      <c r="EXV134" s="3"/>
      <c r="EXW134" s="3"/>
      <c r="EXX134" s="3"/>
      <c r="EXY134" s="3"/>
      <c r="EXZ134" s="3"/>
      <c r="EYA134" s="3"/>
      <c r="EYB134" s="3"/>
      <c r="EYC134" s="3"/>
      <c r="EYD134" s="3"/>
      <c r="EYE134" s="3"/>
      <c r="EYF134" s="3"/>
      <c r="EYG134" s="3"/>
      <c r="EYH134" s="3"/>
      <c r="EYI134" s="3"/>
      <c r="EYJ134" s="3"/>
      <c r="EYK134" s="3"/>
      <c r="EYL134" s="3"/>
      <c r="EYM134" s="3"/>
      <c r="EYN134" s="3"/>
      <c r="EYO134" s="3"/>
      <c r="EYP134" s="3"/>
      <c r="EYQ134" s="3"/>
      <c r="EYR134" s="3"/>
      <c r="EYS134" s="3"/>
      <c r="EYT134" s="3"/>
      <c r="EYU134" s="3"/>
      <c r="EYV134" s="3"/>
      <c r="EYW134" s="3"/>
      <c r="EYX134" s="3"/>
      <c r="EYY134" s="3"/>
      <c r="EYZ134" s="3"/>
      <c r="EZA134" s="3"/>
      <c r="EZB134" s="3"/>
      <c r="EZC134" s="3"/>
      <c r="EZD134" s="3"/>
      <c r="EZE134" s="3"/>
      <c r="EZF134" s="3"/>
      <c r="EZG134" s="3"/>
      <c r="EZH134" s="3"/>
      <c r="EZI134" s="3"/>
      <c r="EZJ134" s="3"/>
      <c r="EZK134" s="3"/>
      <c r="EZL134" s="3"/>
      <c r="EZM134" s="3"/>
      <c r="EZN134" s="3"/>
      <c r="EZO134" s="3"/>
      <c r="EZP134" s="3"/>
      <c r="EZQ134" s="3"/>
      <c r="EZR134" s="3"/>
      <c r="EZS134" s="3"/>
      <c r="EZT134" s="3"/>
      <c r="EZU134" s="3"/>
      <c r="EZV134" s="3"/>
      <c r="EZW134" s="3"/>
      <c r="EZX134" s="3"/>
      <c r="EZY134" s="3"/>
      <c r="EZZ134" s="3"/>
      <c r="FAA134" s="3"/>
      <c r="FAB134" s="3"/>
      <c r="FAC134" s="3"/>
      <c r="FAD134" s="3"/>
      <c r="FAE134" s="3"/>
      <c r="FAF134" s="3"/>
      <c r="FAG134" s="3"/>
      <c r="FAH134" s="3"/>
      <c r="FAI134" s="3"/>
      <c r="FAJ134" s="3"/>
      <c r="FAK134" s="3"/>
      <c r="FAL134" s="3"/>
      <c r="FAM134" s="3"/>
      <c r="FAN134" s="3"/>
      <c r="FAO134" s="3"/>
      <c r="FAP134" s="3"/>
      <c r="FAQ134" s="3"/>
      <c r="FAR134" s="3"/>
      <c r="FAS134" s="3"/>
      <c r="FAT134" s="3"/>
      <c r="FAU134" s="3"/>
      <c r="FAV134" s="3"/>
      <c r="FAW134" s="3"/>
      <c r="FAX134" s="3"/>
      <c r="FAY134" s="3"/>
      <c r="FAZ134" s="3"/>
      <c r="FBA134" s="3"/>
      <c r="FBB134" s="3"/>
      <c r="FBC134" s="3"/>
      <c r="FBD134" s="3"/>
      <c r="FBE134" s="3"/>
      <c r="FBF134" s="3"/>
      <c r="FBG134" s="3"/>
      <c r="FBH134" s="3"/>
      <c r="FBI134" s="3"/>
      <c r="FBJ134" s="3"/>
      <c r="FBK134" s="3"/>
      <c r="FBL134" s="3"/>
      <c r="FBM134" s="3"/>
      <c r="FBN134" s="3"/>
      <c r="FBO134" s="3"/>
      <c r="FBP134" s="3"/>
      <c r="FBQ134" s="3"/>
      <c r="FBR134" s="3"/>
      <c r="FBS134" s="3"/>
      <c r="FBT134" s="3"/>
      <c r="FBU134" s="3"/>
      <c r="FBV134" s="3"/>
      <c r="FBW134" s="3"/>
      <c r="FBX134" s="3"/>
      <c r="FBY134" s="3"/>
      <c r="FBZ134" s="3"/>
      <c r="FCA134" s="3"/>
      <c r="FCB134" s="3"/>
      <c r="FCC134" s="3"/>
      <c r="FCD134" s="3"/>
      <c r="FCE134" s="3"/>
      <c r="FCF134" s="3"/>
      <c r="FCG134" s="3"/>
      <c r="FCH134" s="3"/>
      <c r="FCI134" s="3"/>
      <c r="FCJ134" s="3"/>
      <c r="FCK134" s="3"/>
      <c r="FCL134" s="3"/>
      <c r="FCM134" s="3"/>
      <c r="FCN134" s="3"/>
      <c r="FCO134" s="3"/>
      <c r="FCP134" s="3"/>
      <c r="FCQ134" s="3"/>
      <c r="FCR134" s="3"/>
      <c r="FCS134" s="3"/>
      <c r="FCT134" s="3"/>
      <c r="FCU134" s="3"/>
      <c r="FCV134" s="3"/>
      <c r="FCW134" s="3"/>
      <c r="FCX134" s="3"/>
      <c r="FCY134" s="3"/>
      <c r="FCZ134" s="3"/>
      <c r="FDA134" s="3"/>
      <c r="FDB134" s="3"/>
      <c r="FDC134" s="3"/>
      <c r="FDD134" s="3"/>
      <c r="FDE134" s="3"/>
      <c r="FDF134" s="3"/>
      <c r="FDG134" s="3"/>
      <c r="FDH134" s="3"/>
      <c r="FDI134" s="3"/>
      <c r="FDJ134" s="3"/>
      <c r="FDK134" s="3"/>
      <c r="FDL134" s="3"/>
      <c r="FDM134" s="3"/>
      <c r="FDN134" s="3"/>
      <c r="FDO134" s="3"/>
      <c r="FDP134" s="3"/>
      <c r="FDQ134" s="3"/>
      <c r="FDR134" s="3"/>
      <c r="FDS134" s="3"/>
      <c r="FDT134" s="3"/>
      <c r="FDU134" s="3"/>
      <c r="FDV134" s="3"/>
      <c r="FDW134" s="3"/>
      <c r="FDX134" s="3"/>
      <c r="FDY134" s="3"/>
      <c r="FDZ134" s="3"/>
      <c r="FEA134" s="3"/>
      <c r="FEB134" s="3"/>
      <c r="FEC134" s="3"/>
      <c r="FED134" s="3"/>
      <c r="FEE134" s="3"/>
      <c r="FEF134" s="3"/>
      <c r="FEG134" s="3"/>
      <c r="FEH134" s="3"/>
      <c r="FEI134" s="3"/>
      <c r="FEJ134" s="3"/>
      <c r="FEK134" s="3"/>
      <c r="FEL134" s="3"/>
      <c r="FEM134" s="3"/>
      <c r="FEN134" s="3"/>
      <c r="FEO134" s="3"/>
      <c r="FEP134" s="3"/>
      <c r="FEQ134" s="3"/>
      <c r="FER134" s="3"/>
      <c r="FES134" s="3"/>
      <c r="FET134" s="3"/>
      <c r="FEU134" s="3"/>
      <c r="FEV134" s="3"/>
      <c r="FEW134" s="3"/>
      <c r="FEX134" s="3"/>
      <c r="FEY134" s="3"/>
      <c r="FEZ134" s="3"/>
      <c r="FFA134" s="3"/>
      <c r="FFB134" s="3"/>
      <c r="FFC134" s="3"/>
      <c r="FFD134" s="3"/>
      <c r="FFE134" s="3"/>
      <c r="FFF134" s="3"/>
      <c r="FFG134" s="3"/>
      <c r="FFH134" s="3"/>
      <c r="FFI134" s="3"/>
      <c r="FFJ134" s="3"/>
      <c r="FFK134" s="3"/>
      <c r="FFL134" s="3"/>
      <c r="FFM134" s="3"/>
      <c r="FFN134" s="3"/>
      <c r="FFO134" s="3"/>
      <c r="FFP134" s="3"/>
      <c r="FFQ134" s="3"/>
      <c r="FFR134" s="3"/>
      <c r="FFS134" s="3"/>
      <c r="FFT134" s="3"/>
      <c r="FFU134" s="3"/>
      <c r="FFV134" s="3"/>
      <c r="FFW134" s="3"/>
      <c r="FFX134" s="3"/>
      <c r="FFY134" s="3"/>
      <c r="FFZ134" s="3"/>
      <c r="FGA134" s="3"/>
      <c r="FGB134" s="3"/>
      <c r="FGC134" s="3"/>
      <c r="FGD134" s="3"/>
      <c r="FGE134" s="3"/>
      <c r="FGF134" s="3"/>
      <c r="FGG134" s="3"/>
      <c r="FGH134" s="3"/>
      <c r="FGI134" s="3"/>
      <c r="FGJ134" s="3"/>
      <c r="FGK134" s="3"/>
      <c r="FGL134" s="3"/>
      <c r="FGM134" s="3"/>
      <c r="FGN134" s="3"/>
      <c r="FGO134" s="3"/>
      <c r="FGP134" s="3"/>
      <c r="FGQ134" s="3"/>
      <c r="FGR134" s="3"/>
      <c r="FGS134" s="3"/>
      <c r="FGT134" s="3"/>
      <c r="FGU134" s="3"/>
      <c r="FGV134" s="3"/>
      <c r="FGW134" s="3"/>
      <c r="FGX134" s="3"/>
      <c r="FGY134" s="3"/>
      <c r="FGZ134" s="3"/>
      <c r="FHA134" s="3"/>
      <c r="FHB134" s="3"/>
      <c r="FHC134" s="3"/>
      <c r="FHD134" s="3"/>
      <c r="FHE134" s="3"/>
      <c r="FHF134" s="3"/>
      <c r="FHG134" s="3"/>
      <c r="FHH134" s="3"/>
      <c r="FHI134" s="3"/>
      <c r="FHJ134" s="3"/>
      <c r="FHK134" s="3"/>
      <c r="FHL134" s="3"/>
      <c r="FHM134" s="3"/>
      <c r="FHN134" s="3"/>
      <c r="FHO134" s="3"/>
      <c r="FHP134" s="3"/>
      <c r="FHQ134" s="3"/>
      <c r="FHR134" s="3"/>
      <c r="FHS134" s="3"/>
      <c r="FHT134" s="3"/>
      <c r="FHU134" s="3"/>
      <c r="FHV134" s="3"/>
      <c r="FHW134" s="3"/>
      <c r="FHX134" s="3"/>
      <c r="FHY134" s="3"/>
      <c r="FHZ134" s="3"/>
      <c r="FIA134" s="3"/>
      <c r="FIB134" s="3"/>
      <c r="FIC134" s="3"/>
      <c r="FID134" s="3"/>
      <c r="FIE134" s="3"/>
      <c r="FIF134" s="3"/>
      <c r="FIG134" s="3"/>
      <c r="FIH134" s="3"/>
      <c r="FII134" s="3"/>
      <c r="FIJ134" s="3"/>
      <c r="FIK134" s="3"/>
      <c r="FIL134" s="3"/>
      <c r="FIM134" s="3"/>
      <c r="FIN134" s="3"/>
      <c r="FIO134" s="3"/>
      <c r="FIP134" s="3"/>
      <c r="FIQ134" s="3"/>
      <c r="FIR134" s="3"/>
      <c r="FIS134" s="3"/>
      <c r="FIT134" s="3"/>
      <c r="FIU134" s="3"/>
      <c r="FIV134" s="3"/>
      <c r="FIW134" s="3"/>
      <c r="FIX134" s="3"/>
      <c r="FIY134" s="3"/>
      <c r="FIZ134" s="3"/>
      <c r="FJA134" s="3"/>
      <c r="FJB134" s="3"/>
      <c r="FJC134" s="3"/>
      <c r="FJD134" s="3"/>
      <c r="FJE134" s="3"/>
      <c r="FJF134" s="3"/>
      <c r="FJG134" s="3"/>
      <c r="FJH134" s="3"/>
      <c r="FJI134" s="3"/>
      <c r="FJJ134" s="3"/>
      <c r="FJK134" s="3"/>
      <c r="FJL134" s="3"/>
      <c r="FJM134" s="3"/>
      <c r="FJN134" s="3"/>
      <c r="FJO134" s="3"/>
      <c r="FJP134" s="3"/>
      <c r="FJQ134" s="3"/>
      <c r="FJR134" s="3"/>
      <c r="FJS134" s="3"/>
      <c r="FJT134" s="3"/>
      <c r="FJU134" s="3"/>
      <c r="FJV134" s="3"/>
      <c r="FJW134" s="3"/>
      <c r="FJX134" s="3"/>
      <c r="FJY134" s="3"/>
      <c r="FJZ134" s="3"/>
      <c r="FKA134" s="3"/>
      <c r="FKB134" s="3"/>
      <c r="FKC134" s="3"/>
      <c r="FKD134" s="3"/>
      <c r="FKE134" s="3"/>
      <c r="FKF134" s="3"/>
      <c r="FKG134" s="3"/>
      <c r="FKH134" s="3"/>
      <c r="FKI134" s="3"/>
      <c r="FKJ134" s="3"/>
      <c r="FKK134" s="3"/>
      <c r="FKL134" s="3"/>
      <c r="FKM134" s="3"/>
      <c r="FKN134" s="3"/>
      <c r="FKO134" s="3"/>
      <c r="FKP134" s="3"/>
      <c r="FKQ134" s="3"/>
      <c r="FKR134" s="3"/>
      <c r="FKS134" s="3"/>
      <c r="FKT134" s="3"/>
      <c r="FKU134" s="3"/>
      <c r="FKV134" s="3"/>
      <c r="FKW134" s="3"/>
      <c r="FKX134" s="3"/>
      <c r="FKY134" s="3"/>
      <c r="FKZ134" s="3"/>
      <c r="FLA134" s="3"/>
      <c r="FLB134" s="3"/>
      <c r="FLC134" s="3"/>
      <c r="FLD134" s="3"/>
      <c r="FLE134" s="3"/>
      <c r="FLF134" s="3"/>
      <c r="FLG134" s="3"/>
      <c r="FLH134" s="3"/>
      <c r="FLI134" s="3"/>
      <c r="FLJ134" s="3"/>
      <c r="FLK134" s="3"/>
      <c r="FLL134" s="3"/>
      <c r="FLM134" s="3"/>
      <c r="FLN134" s="3"/>
      <c r="FLO134" s="3"/>
      <c r="FLP134" s="3"/>
      <c r="FLQ134" s="3"/>
      <c r="FLR134" s="3"/>
      <c r="FLS134" s="3"/>
      <c r="FLT134" s="3"/>
      <c r="FLU134" s="3"/>
      <c r="FLV134" s="3"/>
      <c r="FLW134" s="3"/>
      <c r="FLX134" s="3"/>
      <c r="FLY134" s="3"/>
      <c r="FLZ134" s="3"/>
      <c r="FMA134" s="3"/>
      <c r="FMB134" s="3"/>
      <c r="FMC134" s="3"/>
      <c r="FMD134" s="3"/>
      <c r="FME134" s="3"/>
      <c r="FMF134" s="3"/>
      <c r="FMG134" s="3"/>
      <c r="FMH134" s="3"/>
      <c r="FMI134" s="3"/>
      <c r="FMJ134" s="3"/>
      <c r="FMK134" s="3"/>
      <c r="FML134" s="3"/>
      <c r="FMM134" s="3"/>
      <c r="FMN134" s="3"/>
      <c r="FMO134" s="3"/>
      <c r="FMP134" s="3"/>
      <c r="FMQ134" s="3"/>
      <c r="FMR134" s="3"/>
      <c r="FMS134" s="3"/>
      <c r="FMT134" s="3"/>
      <c r="FMU134" s="3"/>
      <c r="FMV134" s="3"/>
      <c r="FMW134" s="3"/>
      <c r="FMX134" s="3"/>
      <c r="FMY134" s="3"/>
      <c r="FMZ134" s="3"/>
      <c r="FNA134" s="3"/>
      <c r="FNB134" s="3"/>
      <c r="FNC134" s="3"/>
      <c r="FND134" s="3"/>
      <c r="FNE134" s="3"/>
      <c r="FNF134" s="3"/>
      <c r="FNG134" s="3"/>
      <c r="FNH134" s="3"/>
      <c r="FNI134" s="3"/>
      <c r="FNJ134" s="3"/>
      <c r="FNK134" s="3"/>
      <c r="FNL134" s="3"/>
      <c r="FNM134" s="3"/>
      <c r="FNN134" s="3"/>
      <c r="FNO134" s="3"/>
      <c r="FNP134" s="3"/>
      <c r="FNQ134" s="3"/>
      <c r="FNR134" s="3"/>
      <c r="FNS134" s="3"/>
      <c r="FNT134" s="3"/>
      <c r="FNU134" s="3"/>
      <c r="FNV134" s="3"/>
      <c r="FNW134" s="3"/>
      <c r="FNX134" s="3"/>
      <c r="FNY134" s="3"/>
      <c r="FNZ134" s="3"/>
      <c r="FOA134" s="3"/>
      <c r="FOB134" s="3"/>
      <c r="FOC134" s="3"/>
      <c r="FOD134" s="3"/>
      <c r="FOE134" s="3"/>
      <c r="FOF134" s="3"/>
      <c r="FOG134" s="3"/>
      <c r="FOH134" s="3"/>
      <c r="FOI134" s="3"/>
      <c r="FOJ134" s="3"/>
      <c r="FOK134" s="3"/>
      <c r="FOL134" s="3"/>
      <c r="FOM134" s="3"/>
      <c r="FON134" s="3"/>
      <c r="FOO134" s="3"/>
      <c r="FOP134" s="3"/>
      <c r="FOQ134" s="3"/>
      <c r="FOR134" s="3"/>
      <c r="FOS134" s="3"/>
      <c r="FOT134" s="3"/>
      <c r="FOU134" s="3"/>
      <c r="FOV134" s="3"/>
      <c r="FOW134" s="3"/>
      <c r="FOX134" s="3"/>
      <c r="FOY134" s="3"/>
      <c r="FOZ134" s="3"/>
      <c r="FPA134" s="3"/>
      <c r="FPB134" s="3"/>
      <c r="FPC134" s="3"/>
      <c r="FPD134" s="3"/>
      <c r="FPE134" s="3"/>
      <c r="FPF134" s="3"/>
      <c r="FPG134" s="3"/>
      <c r="FPH134" s="3"/>
      <c r="FPI134" s="3"/>
      <c r="FPJ134" s="3"/>
      <c r="FPK134" s="3"/>
      <c r="FPL134" s="3"/>
      <c r="FPM134" s="3"/>
      <c r="FPN134" s="3"/>
      <c r="FPO134" s="3"/>
      <c r="FPP134" s="3"/>
      <c r="FPQ134" s="3"/>
      <c r="FPR134" s="3"/>
      <c r="FPS134" s="3"/>
      <c r="FPT134" s="3"/>
      <c r="FPU134" s="3"/>
      <c r="FPV134" s="3"/>
      <c r="FPW134" s="3"/>
      <c r="FPX134" s="3"/>
      <c r="FPY134" s="3"/>
      <c r="FPZ134" s="3"/>
      <c r="FQA134" s="3"/>
      <c r="FQB134" s="3"/>
      <c r="FQC134" s="3"/>
      <c r="FQD134" s="3"/>
      <c r="FQE134" s="3"/>
      <c r="FQF134" s="3"/>
      <c r="FQG134" s="3"/>
      <c r="FQH134" s="3"/>
      <c r="FQI134" s="3"/>
      <c r="FQJ134" s="3"/>
      <c r="FQK134" s="3"/>
      <c r="FQL134" s="3"/>
      <c r="FQM134" s="3"/>
      <c r="FQN134" s="3"/>
      <c r="FQO134" s="3"/>
      <c r="FQP134" s="3"/>
      <c r="FQQ134" s="3"/>
      <c r="FQR134" s="3"/>
      <c r="FQS134" s="3"/>
      <c r="FQT134" s="3"/>
      <c r="FQU134" s="3"/>
      <c r="FQV134" s="3"/>
      <c r="FQW134" s="3"/>
      <c r="FQX134" s="3"/>
      <c r="FQY134" s="3"/>
      <c r="FQZ134" s="3"/>
      <c r="FRA134" s="3"/>
      <c r="FRB134" s="3"/>
      <c r="FRC134" s="3"/>
      <c r="FRD134" s="3"/>
      <c r="FRE134" s="3"/>
      <c r="FRF134" s="3"/>
      <c r="FRG134" s="3"/>
      <c r="FRH134" s="3"/>
      <c r="FRI134" s="3"/>
      <c r="FRJ134" s="3"/>
      <c r="FRK134" s="3"/>
      <c r="FRL134" s="3"/>
      <c r="FRM134" s="3"/>
      <c r="FRN134" s="3"/>
      <c r="FRO134" s="3"/>
      <c r="FRP134" s="3"/>
      <c r="FRQ134" s="3"/>
      <c r="FRR134" s="3"/>
      <c r="FRS134" s="3"/>
      <c r="FRT134" s="3"/>
      <c r="FRU134" s="3"/>
      <c r="FRV134" s="3"/>
      <c r="FRW134" s="3"/>
      <c r="FRX134" s="3"/>
      <c r="FRY134" s="3"/>
      <c r="FRZ134" s="3"/>
      <c r="FSA134" s="3"/>
      <c r="FSB134" s="3"/>
      <c r="FSC134" s="3"/>
      <c r="FSD134" s="3"/>
      <c r="FSE134" s="3"/>
      <c r="FSF134" s="3"/>
      <c r="FSG134" s="3"/>
      <c r="FSH134" s="3"/>
      <c r="FSI134" s="3"/>
      <c r="FSJ134" s="3"/>
      <c r="FSK134" s="3"/>
      <c r="FSL134" s="3"/>
      <c r="FSM134" s="3"/>
      <c r="FSN134" s="3"/>
      <c r="FSO134" s="3"/>
      <c r="FSP134" s="3"/>
      <c r="FSQ134" s="3"/>
      <c r="FSR134" s="3"/>
      <c r="FSS134" s="3"/>
      <c r="FST134" s="3"/>
      <c r="FSU134" s="3"/>
      <c r="FSV134" s="3"/>
      <c r="FSW134" s="3"/>
      <c r="FSX134" s="3"/>
      <c r="FSY134" s="3"/>
      <c r="FSZ134" s="3"/>
      <c r="FTA134" s="3"/>
      <c r="FTB134" s="3"/>
      <c r="FTC134" s="3"/>
      <c r="FTD134" s="3"/>
      <c r="FTE134" s="3"/>
      <c r="FTF134" s="3"/>
      <c r="FTG134" s="3"/>
      <c r="FTH134" s="3"/>
      <c r="FTI134" s="3"/>
      <c r="FTJ134" s="3"/>
      <c r="FTK134" s="3"/>
      <c r="FTL134" s="3"/>
      <c r="FTM134" s="3"/>
      <c r="FTN134" s="3"/>
      <c r="FTO134" s="3"/>
      <c r="FTP134" s="3"/>
      <c r="FTQ134" s="3"/>
      <c r="FTR134" s="3"/>
      <c r="FTS134" s="3"/>
      <c r="FTT134" s="3"/>
      <c r="FTU134" s="3"/>
      <c r="FTV134" s="3"/>
      <c r="FTW134" s="3"/>
      <c r="FTX134" s="3"/>
      <c r="FTY134" s="3"/>
      <c r="FTZ134" s="3"/>
      <c r="FUA134" s="3"/>
      <c r="FUB134" s="3"/>
      <c r="FUC134" s="3"/>
      <c r="FUD134" s="3"/>
      <c r="FUE134" s="3"/>
      <c r="FUF134" s="3"/>
      <c r="FUG134" s="3"/>
      <c r="FUH134" s="3"/>
      <c r="FUI134" s="3"/>
      <c r="FUJ134" s="3"/>
      <c r="FUK134" s="3"/>
      <c r="FUL134" s="3"/>
      <c r="FUM134" s="3"/>
      <c r="FUN134" s="3"/>
      <c r="FUO134" s="3"/>
      <c r="FUP134" s="3"/>
      <c r="FUQ134" s="3"/>
      <c r="FUR134" s="3"/>
      <c r="FUS134" s="3"/>
      <c r="FUT134" s="3"/>
      <c r="FUU134" s="3"/>
      <c r="FUV134" s="3"/>
      <c r="FUW134" s="3"/>
      <c r="FUX134" s="3"/>
      <c r="FUY134" s="3"/>
      <c r="FUZ134" s="3"/>
      <c r="FVA134" s="3"/>
      <c r="FVB134" s="3"/>
      <c r="FVC134" s="3"/>
      <c r="FVD134" s="3"/>
      <c r="FVE134" s="3"/>
      <c r="FVF134" s="3"/>
      <c r="FVG134" s="3"/>
      <c r="FVH134" s="3"/>
      <c r="FVI134" s="3"/>
      <c r="FVJ134" s="3"/>
      <c r="FVK134" s="3"/>
      <c r="FVL134" s="3"/>
      <c r="FVM134" s="3"/>
      <c r="FVN134" s="3"/>
      <c r="FVO134" s="3"/>
      <c r="FVP134" s="3"/>
      <c r="FVQ134" s="3"/>
      <c r="FVR134" s="3"/>
      <c r="FVS134" s="3"/>
      <c r="FVT134" s="3"/>
      <c r="FVU134" s="3"/>
      <c r="FVV134" s="3"/>
      <c r="FVW134" s="3"/>
      <c r="FVX134" s="3"/>
      <c r="FVY134" s="3"/>
      <c r="FVZ134" s="3"/>
      <c r="FWA134" s="3"/>
      <c r="FWB134" s="3"/>
      <c r="FWC134" s="3"/>
      <c r="FWD134" s="3"/>
      <c r="FWE134" s="3"/>
      <c r="FWF134" s="3"/>
      <c r="FWG134" s="3"/>
      <c r="FWH134" s="3"/>
      <c r="FWI134" s="3"/>
      <c r="FWJ134" s="3"/>
      <c r="FWK134" s="3"/>
      <c r="FWL134" s="3"/>
      <c r="FWM134" s="3"/>
      <c r="FWN134" s="3"/>
      <c r="FWO134" s="3"/>
      <c r="FWP134" s="3"/>
      <c r="FWQ134" s="3"/>
      <c r="FWR134" s="3"/>
      <c r="FWS134" s="3"/>
      <c r="FWT134" s="3"/>
      <c r="FWU134" s="3"/>
      <c r="FWV134" s="3"/>
      <c r="FWW134" s="3"/>
      <c r="FWX134" s="3"/>
      <c r="FWY134" s="3"/>
      <c r="FWZ134" s="3"/>
      <c r="FXA134" s="3"/>
      <c r="FXB134" s="3"/>
      <c r="FXC134" s="3"/>
      <c r="FXD134" s="3"/>
      <c r="FXE134" s="3"/>
      <c r="FXF134" s="3"/>
      <c r="FXG134" s="3"/>
      <c r="FXH134" s="3"/>
      <c r="FXI134" s="3"/>
      <c r="FXJ134" s="3"/>
      <c r="FXK134" s="3"/>
      <c r="FXL134" s="3"/>
      <c r="FXM134" s="3"/>
      <c r="FXN134" s="3"/>
      <c r="FXO134" s="3"/>
      <c r="FXP134" s="3"/>
      <c r="FXQ134" s="3"/>
      <c r="FXR134" s="3"/>
      <c r="FXS134" s="3"/>
      <c r="FXT134" s="3"/>
      <c r="FXU134" s="3"/>
      <c r="FXV134" s="3"/>
      <c r="FXW134" s="3"/>
      <c r="FXX134" s="3"/>
      <c r="FXY134" s="3"/>
      <c r="FXZ134" s="3"/>
      <c r="FYA134" s="3"/>
      <c r="FYB134" s="3"/>
      <c r="FYC134" s="3"/>
      <c r="FYD134" s="3"/>
      <c r="FYE134" s="3"/>
      <c r="FYF134" s="3"/>
      <c r="FYG134" s="3"/>
      <c r="FYH134" s="3"/>
      <c r="FYI134" s="3"/>
      <c r="FYJ134" s="3"/>
      <c r="FYK134" s="3"/>
      <c r="FYL134" s="3"/>
      <c r="FYM134" s="3"/>
      <c r="FYN134" s="3"/>
      <c r="FYO134" s="3"/>
      <c r="FYP134" s="3"/>
      <c r="FYQ134" s="3"/>
      <c r="FYR134" s="3"/>
      <c r="FYS134" s="3"/>
      <c r="FYT134" s="3"/>
      <c r="FYU134" s="3"/>
      <c r="FYV134" s="3"/>
      <c r="FYW134" s="3"/>
      <c r="FYX134" s="3"/>
      <c r="FYY134" s="3"/>
      <c r="FYZ134" s="3"/>
      <c r="FZA134" s="3"/>
      <c r="FZB134" s="3"/>
      <c r="FZC134" s="3"/>
      <c r="FZD134" s="3"/>
      <c r="FZE134" s="3"/>
      <c r="FZF134" s="3"/>
      <c r="FZG134" s="3"/>
      <c r="FZH134" s="3"/>
      <c r="FZI134" s="3"/>
      <c r="FZJ134" s="3"/>
      <c r="FZK134" s="3"/>
      <c r="FZL134" s="3"/>
      <c r="FZM134" s="3"/>
      <c r="FZN134" s="3"/>
      <c r="FZO134" s="3"/>
      <c r="FZP134" s="3"/>
      <c r="FZQ134" s="3"/>
      <c r="FZR134" s="3"/>
      <c r="FZS134" s="3"/>
      <c r="FZT134" s="3"/>
      <c r="FZU134" s="3"/>
      <c r="FZV134" s="3"/>
      <c r="FZW134" s="3"/>
      <c r="FZX134" s="3"/>
      <c r="FZY134" s="3"/>
      <c r="FZZ134" s="3"/>
      <c r="GAA134" s="3"/>
      <c r="GAB134" s="3"/>
      <c r="GAC134" s="3"/>
      <c r="GAD134" s="3"/>
      <c r="GAE134" s="3"/>
      <c r="GAF134" s="3"/>
      <c r="GAG134" s="3"/>
      <c r="GAH134" s="3"/>
      <c r="GAI134" s="3"/>
      <c r="GAJ134" s="3"/>
      <c r="GAK134" s="3"/>
      <c r="GAL134" s="3"/>
      <c r="GAM134" s="3"/>
      <c r="GAN134" s="3"/>
      <c r="GAO134" s="3"/>
      <c r="GAP134" s="3"/>
      <c r="GAQ134" s="3"/>
      <c r="GAR134" s="3"/>
      <c r="GAS134" s="3"/>
      <c r="GAT134" s="3"/>
      <c r="GAU134" s="3"/>
      <c r="GAV134" s="3"/>
      <c r="GAW134" s="3"/>
      <c r="GAX134" s="3"/>
      <c r="GAY134" s="3"/>
      <c r="GAZ134" s="3"/>
      <c r="GBA134" s="3"/>
      <c r="GBB134" s="3"/>
      <c r="GBC134" s="3"/>
      <c r="GBD134" s="3"/>
      <c r="GBE134" s="3"/>
      <c r="GBF134" s="3"/>
      <c r="GBG134" s="3"/>
      <c r="GBH134" s="3"/>
      <c r="GBI134" s="3"/>
      <c r="GBJ134" s="3"/>
      <c r="GBK134" s="3"/>
      <c r="GBL134" s="3"/>
      <c r="GBM134" s="3"/>
      <c r="GBN134" s="3"/>
      <c r="GBO134" s="3"/>
      <c r="GBP134" s="3"/>
      <c r="GBQ134" s="3"/>
      <c r="GBR134" s="3"/>
      <c r="GBS134" s="3"/>
      <c r="GBT134" s="3"/>
      <c r="GBU134" s="3"/>
      <c r="GBV134" s="3"/>
      <c r="GBW134" s="3"/>
      <c r="GBX134" s="3"/>
      <c r="GBY134" s="3"/>
      <c r="GBZ134" s="3"/>
      <c r="GCA134" s="3"/>
      <c r="GCB134" s="3"/>
      <c r="GCC134" s="3"/>
      <c r="GCD134" s="3"/>
      <c r="GCE134" s="3"/>
      <c r="GCF134" s="3"/>
      <c r="GCG134" s="3"/>
      <c r="GCH134" s="3"/>
      <c r="GCI134" s="3"/>
      <c r="GCJ134" s="3"/>
      <c r="GCK134" s="3"/>
      <c r="GCL134" s="3"/>
      <c r="GCM134" s="3"/>
      <c r="GCN134" s="3"/>
      <c r="GCO134" s="3"/>
      <c r="GCP134" s="3"/>
      <c r="GCQ134" s="3"/>
      <c r="GCR134" s="3"/>
      <c r="GCS134" s="3"/>
      <c r="GCT134" s="3"/>
      <c r="GCU134" s="3"/>
      <c r="GCV134" s="3"/>
      <c r="GCW134" s="3"/>
      <c r="GCX134" s="3"/>
      <c r="GCY134" s="3"/>
      <c r="GCZ134" s="3"/>
      <c r="GDA134" s="3"/>
      <c r="GDB134" s="3"/>
      <c r="GDC134" s="3"/>
      <c r="GDD134" s="3"/>
      <c r="GDE134" s="3"/>
      <c r="GDF134" s="3"/>
      <c r="GDG134" s="3"/>
      <c r="GDH134" s="3"/>
      <c r="GDI134" s="3"/>
      <c r="GDJ134" s="3"/>
      <c r="GDK134" s="3"/>
      <c r="GDL134" s="3"/>
      <c r="GDM134" s="3"/>
      <c r="GDN134" s="3"/>
      <c r="GDO134" s="3"/>
      <c r="GDP134" s="3"/>
      <c r="GDQ134" s="3"/>
      <c r="GDR134" s="3"/>
      <c r="GDS134" s="3"/>
      <c r="GDT134" s="3"/>
      <c r="GDU134" s="3"/>
      <c r="GDV134" s="3"/>
      <c r="GDW134" s="3"/>
      <c r="GDX134" s="3"/>
      <c r="GDY134" s="3"/>
      <c r="GDZ134" s="3"/>
      <c r="GEA134" s="3"/>
      <c r="GEB134" s="3"/>
      <c r="GEC134" s="3"/>
      <c r="GED134" s="3"/>
      <c r="GEE134" s="3"/>
      <c r="GEF134" s="3"/>
      <c r="GEG134" s="3"/>
      <c r="GEH134" s="3"/>
      <c r="GEI134" s="3"/>
      <c r="GEJ134" s="3"/>
      <c r="GEK134" s="3"/>
      <c r="GEL134" s="3"/>
      <c r="GEM134" s="3"/>
      <c r="GEN134" s="3"/>
      <c r="GEO134" s="3"/>
      <c r="GEP134" s="3"/>
      <c r="GEQ134" s="3"/>
      <c r="GER134" s="3"/>
      <c r="GES134" s="3"/>
      <c r="GET134" s="3"/>
      <c r="GEU134" s="3"/>
      <c r="GEV134" s="3"/>
      <c r="GEW134" s="3"/>
      <c r="GEX134" s="3"/>
      <c r="GEY134" s="3"/>
      <c r="GEZ134" s="3"/>
      <c r="GFA134" s="3"/>
      <c r="GFB134" s="3"/>
      <c r="GFC134" s="3"/>
      <c r="GFD134" s="3"/>
      <c r="GFE134" s="3"/>
      <c r="GFF134" s="3"/>
      <c r="GFG134" s="3"/>
      <c r="GFH134" s="3"/>
      <c r="GFI134" s="3"/>
      <c r="GFJ134" s="3"/>
      <c r="GFK134" s="3"/>
      <c r="GFL134" s="3"/>
      <c r="GFM134" s="3"/>
      <c r="GFN134" s="3"/>
      <c r="GFO134" s="3"/>
      <c r="GFP134" s="3"/>
      <c r="GFQ134" s="3"/>
      <c r="GFR134" s="3"/>
      <c r="GFS134" s="3"/>
      <c r="GFT134" s="3"/>
      <c r="GFU134" s="3"/>
      <c r="GFV134" s="3"/>
      <c r="GFW134" s="3"/>
      <c r="GFX134" s="3"/>
      <c r="GFY134" s="3"/>
      <c r="GFZ134" s="3"/>
      <c r="GGA134" s="3"/>
      <c r="GGB134" s="3"/>
      <c r="GGC134" s="3"/>
      <c r="GGD134" s="3"/>
      <c r="GGE134" s="3"/>
      <c r="GGF134" s="3"/>
      <c r="GGG134" s="3"/>
      <c r="GGH134" s="3"/>
      <c r="GGI134" s="3"/>
      <c r="GGJ134" s="3"/>
      <c r="GGK134" s="3"/>
      <c r="GGL134" s="3"/>
      <c r="GGM134" s="3"/>
      <c r="GGN134" s="3"/>
      <c r="GGO134" s="3"/>
      <c r="GGP134" s="3"/>
      <c r="GGQ134" s="3"/>
      <c r="GGR134" s="3"/>
      <c r="GGS134" s="3"/>
      <c r="GGT134" s="3"/>
      <c r="GGU134" s="3"/>
      <c r="GGV134" s="3"/>
      <c r="GGW134" s="3"/>
      <c r="GGX134" s="3"/>
      <c r="GGY134" s="3"/>
      <c r="GGZ134" s="3"/>
      <c r="GHA134" s="3"/>
      <c r="GHB134" s="3"/>
      <c r="GHC134" s="3"/>
      <c r="GHD134" s="3"/>
      <c r="GHE134" s="3"/>
      <c r="GHF134" s="3"/>
      <c r="GHG134" s="3"/>
      <c r="GHH134" s="3"/>
      <c r="GHI134" s="3"/>
      <c r="GHJ134" s="3"/>
      <c r="GHK134" s="3"/>
      <c r="GHL134" s="3"/>
      <c r="GHM134" s="3"/>
      <c r="GHN134" s="3"/>
      <c r="GHO134" s="3"/>
      <c r="GHP134" s="3"/>
      <c r="GHQ134" s="3"/>
      <c r="GHR134" s="3"/>
      <c r="GHS134" s="3"/>
      <c r="GHT134" s="3"/>
      <c r="GHU134" s="3"/>
      <c r="GHV134" s="3"/>
      <c r="GHW134" s="3"/>
      <c r="GHX134" s="3"/>
      <c r="GHY134" s="3"/>
      <c r="GHZ134" s="3"/>
      <c r="GIA134" s="3"/>
      <c r="GIB134" s="3"/>
      <c r="GIC134" s="3"/>
      <c r="GID134" s="3"/>
      <c r="GIE134" s="3"/>
      <c r="GIF134" s="3"/>
      <c r="GIG134" s="3"/>
      <c r="GIH134" s="3"/>
      <c r="GII134" s="3"/>
      <c r="GIJ134" s="3"/>
      <c r="GIK134" s="3"/>
      <c r="GIL134" s="3"/>
      <c r="GIM134" s="3"/>
      <c r="GIN134" s="3"/>
      <c r="GIO134" s="3"/>
      <c r="GIP134" s="3"/>
      <c r="GIQ134" s="3"/>
      <c r="GIR134" s="3"/>
      <c r="GIS134" s="3"/>
      <c r="GIT134" s="3"/>
      <c r="GIU134" s="3"/>
      <c r="GIV134" s="3"/>
      <c r="GIW134" s="3"/>
      <c r="GIX134" s="3"/>
      <c r="GIY134" s="3"/>
      <c r="GIZ134" s="3"/>
      <c r="GJA134" s="3"/>
      <c r="GJB134" s="3"/>
      <c r="GJC134" s="3"/>
      <c r="GJD134" s="3"/>
      <c r="GJE134" s="3"/>
      <c r="GJF134" s="3"/>
      <c r="GJG134" s="3"/>
      <c r="GJH134" s="3"/>
      <c r="GJI134" s="3"/>
      <c r="GJJ134" s="3"/>
      <c r="GJK134" s="3"/>
      <c r="GJL134" s="3"/>
      <c r="GJM134" s="3"/>
      <c r="GJN134" s="3"/>
      <c r="GJO134" s="3"/>
      <c r="GJP134" s="3"/>
      <c r="GJQ134" s="3"/>
      <c r="GJR134" s="3"/>
      <c r="GJS134" s="3"/>
      <c r="GJT134" s="3"/>
      <c r="GJU134" s="3"/>
      <c r="GJV134" s="3"/>
      <c r="GJW134" s="3"/>
      <c r="GJX134" s="3"/>
      <c r="GJY134" s="3"/>
      <c r="GJZ134" s="3"/>
      <c r="GKA134" s="3"/>
      <c r="GKB134" s="3"/>
      <c r="GKC134" s="3"/>
      <c r="GKD134" s="3"/>
      <c r="GKE134" s="3"/>
      <c r="GKF134" s="3"/>
      <c r="GKG134" s="3"/>
      <c r="GKH134" s="3"/>
      <c r="GKI134" s="3"/>
      <c r="GKJ134" s="3"/>
      <c r="GKK134" s="3"/>
      <c r="GKL134" s="3"/>
      <c r="GKM134" s="3"/>
      <c r="GKN134" s="3"/>
      <c r="GKO134" s="3"/>
      <c r="GKP134" s="3"/>
      <c r="GKQ134" s="3"/>
      <c r="GKR134" s="3"/>
      <c r="GKS134" s="3"/>
      <c r="GKT134" s="3"/>
      <c r="GKU134" s="3"/>
      <c r="GKV134" s="3"/>
      <c r="GKW134" s="3"/>
      <c r="GKX134" s="3"/>
      <c r="GKY134" s="3"/>
      <c r="GKZ134" s="3"/>
      <c r="GLA134" s="3"/>
      <c r="GLB134" s="3"/>
      <c r="GLC134" s="3"/>
      <c r="GLD134" s="3"/>
      <c r="GLE134" s="3"/>
      <c r="GLF134" s="3"/>
      <c r="GLG134" s="3"/>
      <c r="GLH134" s="3"/>
      <c r="GLI134" s="3"/>
      <c r="GLJ134" s="3"/>
      <c r="GLK134" s="3"/>
      <c r="GLL134" s="3"/>
      <c r="GLM134" s="3"/>
      <c r="GLN134" s="3"/>
      <c r="GLO134" s="3"/>
      <c r="GLP134" s="3"/>
      <c r="GLQ134" s="3"/>
      <c r="GLR134" s="3"/>
      <c r="GLS134" s="3"/>
      <c r="GLT134" s="3"/>
      <c r="GLU134" s="3"/>
      <c r="GLV134" s="3"/>
      <c r="GLW134" s="3"/>
      <c r="GLX134" s="3"/>
      <c r="GLY134" s="3"/>
      <c r="GLZ134" s="3"/>
      <c r="GMA134" s="3"/>
      <c r="GMB134" s="3"/>
      <c r="GMC134" s="3"/>
      <c r="GMD134" s="3"/>
      <c r="GME134" s="3"/>
      <c r="GMF134" s="3"/>
      <c r="GMG134" s="3"/>
      <c r="GMH134" s="3"/>
      <c r="GMI134" s="3"/>
      <c r="GMJ134" s="3"/>
      <c r="GMK134" s="3"/>
      <c r="GML134" s="3"/>
      <c r="GMM134" s="3"/>
      <c r="GMN134" s="3"/>
      <c r="GMO134" s="3"/>
      <c r="GMP134" s="3"/>
      <c r="GMQ134" s="3"/>
      <c r="GMR134" s="3"/>
      <c r="GMS134" s="3"/>
      <c r="GMT134" s="3"/>
      <c r="GMU134" s="3"/>
      <c r="GMV134" s="3"/>
      <c r="GMW134" s="3"/>
      <c r="GMX134" s="3"/>
      <c r="GMY134" s="3"/>
      <c r="GMZ134" s="3"/>
      <c r="GNA134" s="3"/>
      <c r="GNB134" s="3"/>
      <c r="GNC134" s="3"/>
      <c r="GND134" s="3"/>
      <c r="GNE134" s="3"/>
      <c r="GNF134" s="3"/>
      <c r="GNG134" s="3"/>
      <c r="GNH134" s="3"/>
      <c r="GNI134" s="3"/>
      <c r="GNJ134" s="3"/>
      <c r="GNK134" s="3"/>
      <c r="GNL134" s="3"/>
      <c r="GNM134" s="3"/>
      <c r="GNN134" s="3"/>
      <c r="GNO134" s="3"/>
      <c r="GNP134" s="3"/>
      <c r="GNQ134" s="3"/>
      <c r="GNR134" s="3"/>
      <c r="GNS134" s="3"/>
      <c r="GNT134" s="3"/>
      <c r="GNU134" s="3"/>
      <c r="GNV134" s="3"/>
      <c r="GNW134" s="3"/>
      <c r="GNX134" s="3"/>
      <c r="GNY134" s="3"/>
      <c r="GNZ134" s="3"/>
      <c r="GOA134" s="3"/>
      <c r="GOB134" s="3"/>
      <c r="GOC134" s="3"/>
      <c r="GOD134" s="3"/>
      <c r="GOE134" s="3"/>
      <c r="GOF134" s="3"/>
      <c r="GOG134" s="3"/>
      <c r="GOH134" s="3"/>
      <c r="GOI134" s="3"/>
      <c r="GOJ134" s="3"/>
      <c r="GOK134" s="3"/>
      <c r="GOL134" s="3"/>
      <c r="GOM134" s="3"/>
      <c r="GON134" s="3"/>
      <c r="GOO134" s="3"/>
      <c r="GOP134" s="3"/>
      <c r="GOQ134" s="3"/>
      <c r="GOR134" s="3"/>
      <c r="GOS134" s="3"/>
      <c r="GOT134" s="3"/>
      <c r="GOU134" s="3"/>
      <c r="GOV134" s="3"/>
      <c r="GOW134" s="3"/>
      <c r="GOX134" s="3"/>
      <c r="GOY134" s="3"/>
      <c r="GOZ134" s="3"/>
      <c r="GPA134" s="3"/>
      <c r="GPB134" s="3"/>
      <c r="GPC134" s="3"/>
      <c r="GPD134" s="3"/>
      <c r="GPE134" s="3"/>
      <c r="GPF134" s="3"/>
      <c r="GPG134" s="3"/>
      <c r="GPH134" s="3"/>
      <c r="GPI134" s="3"/>
      <c r="GPJ134" s="3"/>
      <c r="GPK134" s="3"/>
      <c r="GPL134" s="3"/>
      <c r="GPM134" s="3"/>
      <c r="GPN134" s="3"/>
      <c r="GPO134" s="3"/>
      <c r="GPP134" s="3"/>
      <c r="GPQ134" s="3"/>
      <c r="GPR134" s="3"/>
      <c r="GPS134" s="3"/>
      <c r="GPT134" s="3"/>
      <c r="GPU134" s="3"/>
      <c r="GPV134" s="3"/>
      <c r="GPW134" s="3"/>
      <c r="GPX134" s="3"/>
      <c r="GPY134" s="3"/>
      <c r="GPZ134" s="3"/>
      <c r="GQA134" s="3"/>
      <c r="GQB134" s="3"/>
      <c r="GQC134" s="3"/>
      <c r="GQD134" s="3"/>
      <c r="GQE134" s="3"/>
      <c r="GQF134" s="3"/>
      <c r="GQG134" s="3"/>
      <c r="GQH134" s="3"/>
      <c r="GQI134" s="3"/>
      <c r="GQJ134" s="3"/>
      <c r="GQK134" s="3"/>
      <c r="GQL134" s="3"/>
      <c r="GQM134" s="3"/>
      <c r="GQN134" s="3"/>
      <c r="GQO134" s="3"/>
      <c r="GQP134" s="3"/>
      <c r="GQQ134" s="3"/>
      <c r="GQR134" s="3"/>
      <c r="GQS134" s="3"/>
      <c r="GQT134" s="3"/>
      <c r="GQU134" s="3"/>
      <c r="GQV134" s="3"/>
      <c r="GQW134" s="3"/>
      <c r="GQX134" s="3"/>
      <c r="GQY134" s="3"/>
      <c r="GQZ134" s="3"/>
      <c r="GRA134" s="3"/>
      <c r="GRB134" s="3"/>
      <c r="GRC134" s="3"/>
      <c r="GRD134" s="3"/>
      <c r="GRE134" s="3"/>
      <c r="GRF134" s="3"/>
      <c r="GRG134" s="3"/>
      <c r="GRH134" s="3"/>
      <c r="GRI134" s="3"/>
      <c r="GRJ134" s="3"/>
      <c r="GRK134" s="3"/>
      <c r="GRL134" s="3"/>
      <c r="GRM134" s="3"/>
      <c r="GRN134" s="3"/>
      <c r="GRO134" s="3"/>
      <c r="GRP134" s="3"/>
      <c r="GRQ134" s="3"/>
      <c r="GRR134" s="3"/>
      <c r="GRS134" s="3"/>
      <c r="GRT134" s="3"/>
      <c r="GRU134" s="3"/>
      <c r="GRV134" s="3"/>
      <c r="GRW134" s="3"/>
      <c r="GRX134" s="3"/>
      <c r="GRY134" s="3"/>
      <c r="GRZ134" s="3"/>
      <c r="GSA134" s="3"/>
      <c r="GSB134" s="3"/>
      <c r="GSC134" s="3"/>
      <c r="GSD134" s="3"/>
      <c r="GSE134" s="3"/>
      <c r="GSF134" s="3"/>
      <c r="GSG134" s="3"/>
      <c r="GSH134" s="3"/>
      <c r="GSI134" s="3"/>
      <c r="GSJ134" s="3"/>
      <c r="GSK134" s="3"/>
      <c r="GSL134" s="3"/>
      <c r="GSM134" s="3"/>
      <c r="GSN134" s="3"/>
      <c r="GSO134" s="3"/>
      <c r="GSP134" s="3"/>
      <c r="GSQ134" s="3"/>
      <c r="GSR134" s="3"/>
      <c r="GSS134" s="3"/>
      <c r="GST134" s="3"/>
      <c r="GSU134" s="3"/>
      <c r="GSV134" s="3"/>
      <c r="GSW134" s="3"/>
      <c r="GSX134" s="3"/>
      <c r="GSY134" s="3"/>
      <c r="GSZ134" s="3"/>
      <c r="GTA134" s="3"/>
      <c r="GTB134" s="3"/>
      <c r="GTC134" s="3"/>
      <c r="GTD134" s="3"/>
      <c r="GTE134" s="3"/>
      <c r="GTF134" s="3"/>
      <c r="GTG134" s="3"/>
      <c r="GTH134" s="3"/>
      <c r="GTI134" s="3"/>
      <c r="GTJ134" s="3"/>
      <c r="GTK134" s="3"/>
      <c r="GTL134" s="3"/>
      <c r="GTM134" s="3"/>
      <c r="GTN134" s="3"/>
      <c r="GTO134" s="3"/>
      <c r="GTP134" s="3"/>
      <c r="GTQ134" s="3"/>
      <c r="GTR134" s="3"/>
      <c r="GTS134" s="3"/>
      <c r="GTT134" s="3"/>
      <c r="GTU134" s="3"/>
      <c r="GTV134" s="3"/>
      <c r="GTW134" s="3"/>
      <c r="GTX134" s="3"/>
      <c r="GTY134" s="3"/>
      <c r="GTZ134" s="3"/>
      <c r="GUA134" s="3"/>
      <c r="GUB134" s="3"/>
      <c r="GUC134" s="3"/>
      <c r="GUD134" s="3"/>
      <c r="GUE134" s="3"/>
      <c r="GUF134" s="3"/>
      <c r="GUG134" s="3"/>
      <c r="GUH134" s="3"/>
      <c r="GUI134" s="3"/>
      <c r="GUJ134" s="3"/>
      <c r="GUK134" s="3"/>
      <c r="GUL134" s="3"/>
      <c r="GUM134" s="3"/>
      <c r="GUN134" s="3"/>
      <c r="GUO134" s="3"/>
      <c r="GUP134" s="3"/>
      <c r="GUQ134" s="3"/>
      <c r="GUR134" s="3"/>
      <c r="GUS134" s="3"/>
      <c r="GUT134" s="3"/>
      <c r="GUU134" s="3"/>
      <c r="GUV134" s="3"/>
      <c r="GUW134" s="3"/>
      <c r="GUX134" s="3"/>
      <c r="GUY134" s="3"/>
      <c r="GUZ134" s="3"/>
      <c r="GVA134" s="3"/>
      <c r="GVB134" s="3"/>
      <c r="GVC134" s="3"/>
      <c r="GVD134" s="3"/>
      <c r="GVE134" s="3"/>
      <c r="GVF134" s="3"/>
      <c r="GVG134" s="3"/>
      <c r="GVH134" s="3"/>
      <c r="GVI134" s="3"/>
      <c r="GVJ134" s="3"/>
      <c r="GVK134" s="3"/>
      <c r="GVL134" s="3"/>
      <c r="GVM134" s="3"/>
      <c r="GVN134" s="3"/>
      <c r="GVO134" s="3"/>
      <c r="GVP134" s="3"/>
      <c r="GVQ134" s="3"/>
      <c r="GVR134" s="3"/>
      <c r="GVS134" s="3"/>
      <c r="GVT134" s="3"/>
      <c r="GVU134" s="3"/>
      <c r="GVV134" s="3"/>
      <c r="GVW134" s="3"/>
      <c r="GVX134" s="3"/>
      <c r="GVY134" s="3"/>
      <c r="GVZ134" s="3"/>
      <c r="GWA134" s="3"/>
      <c r="GWB134" s="3"/>
      <c r="GWC134" s="3"/>
      <c r="GWD134" s="3"/>
      <c r="GWE134" s="3"/>
      <c r="GWF134" s="3"/>
      <c r="GWG134" s="3"/>
      <c r="GWH134" s="3"/>
      <c r="GWI134" s="3"/>
      <c r="GWJ134" s="3"/>
      <c r="GWK134" s="3"/>
      <c r="GWL134" s="3"/>
      <c r="GWM134" s="3"/>
      <c r="GWN134" s="3"/>
      <c r="GWO134" s="3"/>
      <c r="GWP134" s="3"/>
      <c r="GWQ134" s="3"/>
      <c r="GWR134" s="3"/>
      <c r="GWS134" s="3"/>
      <c r="GWT134" s="3"/>
      <c r="GWU134" s="3"/>
      <c r="GWV134" s="3"/>
      <c r="GWW134" s="3"/>
      <c r="GWX134" s="3"/>
      <c r="GWY134" s="3"/>
      <c r="GWZ134" s="3"/>
      <c r="GXA134" s="3"/>
      <c r="GXB134" s="3"/>
      <c r="GXC134" s="3"/>
      <c r="GXD134" s="3"/>
      <c r="GXE134" s="3"/>
      <c r="GXF134" s="3"/>
      <c r="GXG134" s="3"/>
      <c r="GXH134" s="3"/>
      <c r="GXI134" s="3"/>
      <c r="GXJ134" s="3"/>
      <c r="GXK134" s="3"/>
      <c r="GXL134" s="3"/>
      <c r="GXM134" s="3"/>
      <c r="GXN134" s="3"/>
      <c r="GXO134" s="3"/>
      <c r="GXP134" s="3"/>
      <c r="GXQ134" s="3"/>
      <c r="GXR134" s="3"/>
      <c r="GXS134" s="3"/>
      <c r="GXT134" s="3"/>
      <c r="GXU134" s="3"/>
      <c r="GXV134" s="3"/>
      <c r="GXW134" s="3"/>
      <c r="GXX134" s="3"/>
      <c r="GXY134" s="3"/>
      <c r="GXZ134" s="3"/>
      <c r="GYA134" s="3"/>
      <c r="GYB134" s="3"/>
      <c r="GYC134" s="3"/>
      <c r="GYD134" s="3"/>
      <c r="GYE134" s="3"/>
      <c r="GYF134" s="3"/>
      <c r="GYG134" s="3"/>
      <c r="GYH134" s="3"/>
      <c r="GYI134" s="3"/>
      <c r="GYJ134" s="3"/>
      <c r="GYK134" s="3"/>
      <c r="GYL134" s="3"/>
      <c r="GYM134" s="3"/>
      <c r="GYN134" s="3"/>
      <c r="GYO134" s="3"/>
      <c r="GYP134" s="3"/>
      <c r="GYQ134" s="3"/>
      <c r="GYR134" s="3"/>
      <c r="GYS134" s="3"/>
      <c r="GYT134" s="3"/>
      <c r="GYU134" s="3"/>
      <c r="GYV134" s="3"/>
      <c r="GYW134" s="3"/>
      <c r="GYX134" s="3"/>
      <c r="GYY134" s="3"/>
      <c r="GYZ134" s="3"/>
      <c r="GZA134" s="3"/>
      <c r="GZB134" s="3"/>
      <c r="GZC134" s="3"/>
      <c r="GZD134" s="3"/>
      <c r="GZE134" s="3"/>
      <c r="GZF134" s="3"/>
      <c r="GZG134" s="3"/>
      <c r="GZH134" s="3"/>
      <c r="GZI134" s="3"/>
      <c r="GZJ134" s="3"/>
      <c r="GZK134" s="3"/>
      <c r="GZL134" s="3"/>
      <c r="GZM134" s="3"/>
      <c r="GZN134" s="3"/>
      <c r="GZO134" s="3"/>
      <c r="GZP134" s="3"/>
      <c r="GZQ134" s="3"/>
      <c r="GZR134" s="3"/>
      <c r="GZS134" s="3"/>
      <c r="GZT134" s="3"/>
      <c r="GZU134" s="3"/>
      <c r="GZV134" s="3"/>
      <c r="GZW134" s="3"/>
      <c r="GZX134" s="3"/>
      <c r="GZY134" s="3"/>
      <c r="GZZ134" s="3"/>
      <c r="HAA134" s="3"/>
      <c r="HAB134" s="3"/>
      <c r="HAC134" s="3"/>
      <c r="HAD134" s="3"/>
      <c r="HAE134" s="3"/>
      <c r="HAF134" s="3"/>
      <c r="HAG134" s="3"/>
      <c r="HAH134" s="3"/>
      <c r="HAI134" s="3"/>
      <c r="HAJ134" s="3"/>
      <c r="HAK134" s="3"/>
      <c r="HAL134" s="3"/>
      <c r="HAM134" s="3"/>
      <c r="HAN134" s="3"/>
      <c r="HAO134" s="3"/>
      <c r="HAP134" s="3"/>
      <c r="HAQ134" s="3"/>
      <c r="HAR134" s="3"/>
      <c r="HAS134" s="3"/>
      <c r="HAT134" s="3"/>
      <c r="HAU134" s="3"/>
      <c r="HAV134" s="3"/>
      <c r="HAW134" s="3"/>
      <c r="HAX134" s="3"/>
      <c r="HAY134" s="3"/>
      <c r="HAZ134" s="3"/>
      <c r="HBA134" s="3"/>
      <c r="HBB134" s="3"/>
      <c r="HBC134" s="3"/>
      <c r="HBD134" s="3"/>
      <c r="HBE134" s="3"/>
      <c r="HBF134" s="3"/>
      <c r="HBG134" s="3"/>
      <c r="HBH134" s="3"/>
      <c r="HBI134" s="3"/>
      <c r="HBJ134" s="3"/>
      <c r="HBK134" s="3"/>
      <c r="HBL134" s="3"/>
      <c r="HBM134" s="3"/>
      <c r="HBN134" s="3"/>
      <c r="HBO134" s="3"/>
      <c r="HBP134" s="3"/>
      <c r="HBQ134" s="3"/>
      <c r="HBR134" s="3"/>
      <c r="HBS134" s="3"/>
      <c r="HBT134" s="3"/>
      <c r="HBU134" s="3"/>
      <c r="HBV134" s="3"/>
      <c r="HBW134" s="3"/>
      <c r="HBX134" s="3"/>
      <c r="HBY134" s="3"/>
      <c r="HBZ134" s="3"/>
      <c r="HCA134" s="3"/>
      <c r="HCB134" s="3"/>
      <c r="HCC134" s="3"/>
      <c r="HCD134" s="3"/>
      <c r="HCE134" s="3"/>
      <c r="HCF134" s="3"/>
      <c r="HCG134" s="3"/>
      <c r="HCH134" s="3"/>
      <c r="HCI134" s="3"/>
      <c r="HCJ134" s="3"/>
      <c r="HCK134" s="3"/>
      <c r="HCL134" s="3"/>
      <c r="HCM134" s="3"/>
      <c r="HCN134" s="3"/>
      <c r="HCO134" s="3"/>
      <c r="HCP134" s="3"/>
      <c r="HCQ134" s="3"/>
      <c r="HCR134" s="3"/>
      <c r="HCS134" s="3"/>
      <c r="HCT134" s="3"/>
      <c r="HCU134" s="3"/>
      <c r="HCV134" s="3"/>
      <c r="HCW134" s="3"/>
      <c r="HCX134" s="3"/>
      <c r="HCY134" s="3"/>
      <c r="HCZ134" s="3"/>
      <c r="HDA134" s="3"/>
      <c r="HDB134" s="3"/>
      <c r="HDC134" s="3"/>
      <c r="HDD134" s="3"/>
      <c r="HDE134" s="3"/>
      <c r="HDF134" s="3"/>
      <c r="HDG134" s="3"/>
      <c r="HDH134" s="3"/>
      <c r="HDI134" s="3"/>
      <c r="HDJ134" s="3"/>
      <c r="HDK134" s="3"/>
      <c r="HDL134" s="3"/>
      <c r="HDM134" s="3"/>
      <c r="HDN134" s="3"/>
      <c r="HDO134" s="3"/>
      <c r="HDP134" s="3"/>
      <c r="HDQ134" s="3"/>
      <c r="HDR134" s="3"/>
      <c r="HDS134" s="3"/>
      <c r="HDT134" s="3"/>
      <c r="HDU134" s="3"/>
      <c r="HDV134" s="3"/>
      <c r="HDW134" s="3"/>
      <c r="HDX134" s="3"/>
      <c r="HDY134" s="3"/>
      <c r="HDZ134" s="3"/>
      <c r="HEA134" s="3"/>
      <c r="HEB134" s="3"/>
      <c r="HEC134" s="3"/>
      <c r="HED134" s="3"/>
      <c r="HEE134" s="3"/>
      <c r="HEF134" s="3"/>
      <c r="HEG134" s="3"/>
      <c r="HEH134" s="3"/>
      <c r="HEI134" s="3"/>
      <c r="HEJ134" s="3"/>
      <c r="HEK134" s="3"/>
      <c r="HEL134" s="3"/>
      <c r="HEM134" s="3"/>
      <c r="HEN134" s="3"/>
      <c r="HEO134" s="3"/>
      <c r="HEP134" s="3"/>
      <c r="HEQ134" s="3"/>
      <c r="HER134" s="3"/>
      <c r="HES134" s="3"/>
      <c r="HET134" s="3"/>
      <c r="HEU134" s="3"/>
      <c r="HEV134" s="3"/>
      <c r="HEW134" s="3"/>
      <c r="HEX134" s="3"/>
      <c r="HEY134" s="3"/>
      <c r="HEZ134" s="3"/>
      <c r="HFA134" s="3"/>
      <c r="HFB134" s="3"/>
      <c r="HFC134" s="3"/>
      <c r="HFD134" s="3"/>
      <c r="HFE134" s="3"/>
      <c r="HFF134" s="3"/>
      <c r="HFG134" s="3"/>
      <c r="HFH134" s="3"/>
      <c r="HFI134" s="3"/>
      <c r="HFJ134" s="3"/>
      <c r="HFK134" s="3"/>
      <c r="HFL134" s="3"/>
      <c r="HFM134" s="3"/>
      <c r="HFN134" s="3"/>
      <c r="HFO134" s="3"/>
      <c r="HFP134" s="3"/>
      <c r="HFQ134" s="3"/>
      <c r="HFR134" s="3"/>
      <c r="HFS134" s="3"/>
      <c r="HFT134" s="3"/>
      <c r="HFU134" s="3"/>
      <c r="HFV134" s="3"/>
      <c r="HFW134" s="3"/>
      <c r="HFX134" s="3"/>
      <c r="HFY134" s="3"/>
      <c r="HFZ134" s="3"/>
      <c r="HGA134" s="3"/>
      <c r="HGB134" s="3"/>
      <c r="HGC134" s="3"/>
      <c r="HGD134" s="3"/>
      <c r="HGE134" s="3"/>
      <c r="HGF134" s="3"/>
      <c r="HGG134" s="3"/>
      <c r="HGH134" s="3"/>
      <c r="HGI134" s="3"/>
      <c r="HGJ134" s="3"/>
      <c r="HGK134" s="3"/>
      <c r="HGL134" s="3"/>
      <c r="HGM134" s="3"/>
      <c r="HGN134" s="3"/>
      <c r="HGO134" s="3"/>
      <c r="HGP134" s="3"/>
      <c r="HGQ134" s="3"/>
      <c r="HGR134" s="3"/>
      <c r="HGS134" s="3"/>
      <c r="HGT134" s="3"/>
      <c r="HGU134" s="3"/>
      <c r="HGV134" s="3"/>
      <c r="HGW134" s="3"/>
      <c r="HGX134" s="3"/>
      <c r="HGY134" s="3"/>
      <c r="HGZ134" s="3"/>
      <c r="HHA134" s="3"/>
      <c r="HHB134" s="3"/>
      <c r="HHC134" s="3"/>
      <c r="HHD134" s="3"/>
      <c r="HHE134" s="3"/>
      <c r="HHF134" s="3"/>
      <c r="HHG134" s="3"/>
      <c r="HHH134" s="3"/>
      <c r="HHI134" s="3"/>
      <c r="HHJ134" s="3"/>
      <c r="HHK134" s="3"/>
      <c r="HHL134" s="3"/>
      <c r="HHM134" s="3"/>
      <c r="HHN134" s="3"/>
      <c r="HHO134" s="3"/>
      <c r="HHP134" s="3"/>
      <c r="HHQ134" s="3"/>
      <c r="HHR134" s="3"/>
      <c r="HHS134" s="3"/>
      <c r="HHT134" s="3"/>
      <c r="HHU134" s="3"/>
      <c r="HHV134" s="3"/>
      <c r="HHW134" s="3"/>
      <c r="HHX134" s="3"/>
      <c r="HHY134" s="3"/>
      <c r="HHZ134" s="3"/>
      <c r="HIA134" s="3"/>
      <c r="HIB134" s="3"/>
      <c r="HIC134" s="3"/>
      <c r="HID134" s="3"/>
      <c r="HIE134" s="3"/>
      <c r="HIF134" s="3"/>
      <c r="HIG134" s="3"/>
      <c r="HIH134" s="3"/>
      <c r="HII134" s="3"/>
      <c r="HIJ134" s="3"/>
      <c r="HIK134" s="3"/>
      <c r="HIL134" s="3"/>
      <c r="HIM134" s="3"/>
      <c r="HIN134" s="3"/>
      <c r="HIO134" s="3"/>
      <c r="HIP134" s="3"/>
      <c r="HIQ134" s="3"/>
      <c r="HIR134" s="3"/>
      <c r="HIS134" s="3"/>
      <c r="HIT134" s="3"/>
      <c r="HIU134" s="3"/>
      <c r="HIV134" s="3"/>
      <c r="HIW134" s="3"/>
      <c r="HIX134" s="3"/>
      <c r="HIY134" s="3"/>
      <c r="HIZ134" s="3"/>
      <c r="HJA134" s="3"/>
      <c r="HJB134" s="3"/>
      <c r="HJC134" s="3"/>
      <c r="HJD134" s="3"/>
      <c r="HJE134" s="3"/>
      <c r="HJF134" s="3"/>
      <c r="HJG134" s="3"/>
      <c r="HJH134" s="3"/>
      <c r="HJI134" s="3"/>
      <c r="HJJ134" s="3"/>
      <c r="HJK134" s="3"/>
      <c r="HJL134" s="3"/>
      <c r="HJM134" s="3"/>
      <c r="HJN134" s="3"/>
      <c r="HJO134" s="3"/>
      <c r="HJP134" s="3"/>
      <c r="HJQ134" s="3"/>
      <c r="HJR134" s="3"/>
      <c r="HJS134" s="3"/>
      <c r="HJT134" s="3"/>
      <c r="HJU134" s="3"/>
      <c r="HJV134" s="3"/>
      <c r="HJW134" s="3"/>
      <c r="HJX134" s="3"/>
      <c r="HJY134" s="3"/>
      <c r="HJZ134" s="3"/>
      <c r="HKA134" s="3"/>
      <c r="HKB134" s="3"/>
      <c r="HKC134" s="3"/>
      <c r="HKD134" s="3"/>
      <c r="HKE134" s="3"/>
      <c r="HKF134" s="3"/>
      <c r="HKG134" s="3"/>
      <c r="HKH134" s="3"/>
      <c r="HKI134" s="3"/>
      <c r="HKJ134" s="3"/>
      <c r="HKK134" s="3"/>
      <c r="HKL134" s="3"/>
      <c r="HKM134" s="3"/>
      <c r="HKN134" s="3"/>
      <c r="HKO134" s="3"/>
      <c r="HKP134" s="3"/>
      <c r="HKQ134" s="3"/>
      <c r="HKR134" s="3"/>
      <c r="HKS134" s="3"/>
      <c r="HKT134" s="3"/>
      <c r="HKU134" s="3"/>
      <c r="HKV134" s="3"/>
      <c r="HKW134" s="3"/>
      <c r="HKX134" s="3"/>
      <c r="HKY134" s="3"/>
      <c r="HKZ134" s="3"/>
      <c r="HLA134" s="3"/>
      <c r="HLB134" s="3"/>
      <c r="HLC134" s="3"/>
      <c r="HLD134" s="3"/>
      <c r="HLE134" s="3"/>
      <c r="HLF134" s="3"/>
      <c r="HLG134" s="3"/>
      <c r="HLH134" s="3"/>
      <c r="HLI134" s="3"/>
      <c r="HLJ134" s="3"/>
      <c r="HLK134" s="3"/>
      <c r="HLL134" s="3"/>
      <c r="HLM134" s="3"/>
      <c r="HLN134" s="3"/>
      <c r="HLO134" s="3"/>
      <c r="HLP134" s="3"/>
      <c r="HLQ134" s="3"/>
      <c r="HLR134" s="3"/>
      <c r="HLS134" s="3"/>
      <c r="HLT134" s="3"/>
      <c r="HLU134" s="3"/>
      <c r="HLV134" s="3"/>
      <c r="HLW134" s="3"/>
      <c r="HLX134" s="3"/>
      <c r="HLY134" s="3"/>
      <c r="HLZ134" s="3"/>
      <c r="HMA134" s="3"/>
      <c r="HMB134" s="3"/>
      <c r="HMC134" s="3"/>
      <c r="HMD134" s="3"/>
      <c r="HME134" s="3"/>
      <c r="HMF134" s="3"/>
      <c r="HMG134" s="3"/>
      <c r="HMH134" s="3"/>
      <c r="HMI134" s="3"/>
      <c r="HMJ134" s="3"/>
      <c r="HMK134" s="3"/>
      <c r="HML134" s="3"/>
      <c r="HMM134" s="3"/>
      <c r="HMN134" s="3"/>
      <c r="HMO134" s="3"/>
      <c r="HMP134" s="3"/>
      <c r="HMQ134" s="3"/>
      <c r="HMR134" s="3"/>
      <c r="HMS134" s="3"/>
      <c r="HMT134" s="3"/>
      <c r="HMU134" s="3"/>
      <c r="HMV134" s="3"/>
      <c r="HMW134" s="3"/>
      <c r="HMX134" s="3"/>
      <c r="HMY134" s="3"/>
      <c r="HMZ134" s="3"/>
      <c r="HNA134" s="3"/>
      <c r="HNB134" s="3"/>
      <c r="HNC134" s="3"/>
      <c r="HND134" s="3"/>
      <c r="HNE134" s="3"/>
      <c r="HNF134" s="3"/>
      <c r="HNG134" s="3"/>
      <c r="HNH134" s="3"/>
      <c r="HNI134" s="3"/>
      <c r="HNJ134" s="3"/>
      <c r="HNK134" s="3"/>
      <c r="HNL134" s="3"/>
      <c r="HNM134" s="3"/>
      <c r="HNN134" s="3"/>
      <c r="HNO134" s="3"/>
      <c r="HNP134" s="3"/>
      <c r="HNQ134" s="3"/>
      <c r="HNR134" s="3"/>
      <c r="HNS134" s="3"/>
      <c r="HNT134" s="3"/>
      <c r="HNU134" s="3"/>
      <c r="HNV134" s="3"/>
      <c r="HNW134" s="3"/>
      <c r="HNX134" s="3"/>
      <c r="HNY134" s="3"/>
      <c r="HNZ134" s="3"/>
      <c r="HOA134" s="3"/>
      <c r="HOB134" s="3"/>
      <c r="HOC134" s="3"/>
      <c r="HOD134" s="3"/>
      <c r="HOE134" s="3"/>
      <c r="HOF134" s="3"/>
      <c r="HOG134" s="3"/>
      <c r="HOH134" s="3"/>
      <c r="HOI134" s="3"/>
      <c r="HOJ134" s="3"/>
      <c r="HOK134" s="3"/>
      <c r="HOL134" s="3"/>
      <c r="HOM134" s="3"/>
      <c r="HON134" s="3"/>
      <c r="HOO134" s="3"/>
      <c r="HOP134" s="3"/>
      <c r="HOQ134" s="3"/>
      <c r="HOR134" s="3"/>
      <c r="HOS134" s="3"/>
      <c r="HOT134" s="3"/>
      <c r="HOU134" s="3"/>
      <c r="HOV134" s="3"/>
      <c r="HOW134" s="3"/>
      <c r="HOX134" s="3"/>
      <c r="HOY134" s="3"/>
      <c r="HOZ134" s="3"/>
      <c r="HPA134" s="3"/>
      <c r="HPB134" s="3"/>
      <c r="HPC134" s="3"/>
      <c r="HPD134" s="3"/>
      <c r="HPE134" s="3"/>
      <c r="HPF134" s="3"/>
      <c r="HPG134" s="3"/>
      <c r="HPH134" s="3"/>
      <c r="HPI134" s="3"/>
      <c r="HPJ134" s="3"/>
      <c r="HPK134" s="3"/>
      <c r="HPL134" s="3"/>
      <c r="HPM134" s="3"/>
      <c r="HPN134" s="3"/>
      <c r="HPO134" s="3"/>
      <c r="HPP134" s="3"/>
      <c r="HPQ134" s="3"/>
      <c r="HPR134" s="3"/>
      <c r="HPS134" s="3"/>
      <c r="HPT134" s="3"/>
      <c r="HPU134" s="3"/>
      <c r="HPV134" s="3"/>
      <c r="HPW134" s="3"/>
      <c r="HPX134" s="3"/>
      <c r="HPY134" s="3"/>
      <c r="HPZ134" s="3"/>
      <c r="HQA134" s="3"/>
      <c r="HQB134" s="3"/>
      <c r="HQC134" s="3"/>
      <c r="HQD134" s="3"/>
      <c r="HQE134" s="3"/>
      <c r="HQF134" s="3"/>
      <c r="HQG134" s="3"/>
      <c r="HQH134" s="3"/>
      <c r="HQI134" s="3"/>
      <c r="HQJ134" s="3"/>
      <c r="HQK134" s="3"/>
      <c r="HQL134" s="3"/>
      <c r="HQM134" s="3"/>
      <c r="HQN134" s="3"/>
      <c r="HQO134" s="3"/>
      <c r="HQP134" s="3"/>
      <c r="HQQ134" s="3"/>
      <c r="HQR134" s="3"/>
      <c r="HQS134" s="3"/>
      <c r="HQT134" s="3"/>
      <c r="HQU134" s="3"/>
      <c r="HQV134" s="3"/>
      <c r="HQW134" s="3"/>
      <c r="HQX134" s="3"/>
      <c r="HQY134" s="3"/>
      <c r="HQZ134" s="3"/>
      <c r="HRA134" s="3"/>
      <c r="HRB134" s="3"/>
      <c r="HRC134" s="3"/>
      <c r="HRD134" s="3"/>
      <c r="HRE134" s="3"/>
      <c r="HRF134" s="3"/>
      <c r="HRG134" s="3"/>
      <c r="HRH134" s="3"/>
      <c r="HRI134" s="3"/>
      <c r="HRJ134" s="3"/>
      <c r="HRK134" s="3"/>
      <c r="HRL134" s="3"/>
      <c r="HRM134" s="3"/>
      <c r="HRN134" s="3"/>
      <c r="HRO134" s="3"/>
      <c r="HRP134" s="3"/>
      <c r="HRQ134" s="3"/>
      <c r="HRR134" s="3"/>
      <c r="HRS134" s="3"/>
      <c r="HRT134" s="3"/>
      <c r="HRU134" s="3"/>
      <c r="HRV134" s="3"/>
      <c r="HRW134" s="3"/>
      <c r="HRX134" s="3"/>
      <c r="HRY134" s="3"/>
      <c r="HRZ134" s="3"/>
      <c r="HSA134" s="3"/>
      <c r="HSB134" s="3"/>
      <c r="HSC134" s="3"/>
      <c r="HSD134" s="3"/>
      <c r="HSE134" s="3"/>
      <c r="HSF134" s="3"/>
      <c r="HSG134" s="3"/>
      <c r="HSH134" s="3"/>
      <c r="HSI134" s="3"/>
      <c r="HSJ134" s="3"/>
      <c r="HSK134" s="3"/>
      <c r="HSL134" s="3"/>
      <c r="HSM134" s="3"/>
      <c r="HSN134" s="3"/>
      <c r="HSO134" s="3"/>
      <c r="HSP134" s="3"/>
      <c r="HSQ134" s="3"/>
      <c r="HSR134" s="3"/>
      <c r="HSS134" s="3"/>
      <c r="HST134" s="3"/>
      <c r="HSU134" s="3"/>
      <c r="HSV134" s="3"/>
      <c r="HSW134" s="3"/>
      <c r="HSX134" s="3"/>
      <c r="HSY134" s="3"/>
      <c r="HSZ134" s="3"/>
      <c r="HTA134" s="3"/>
      <c r="HTB134" s="3"/>
      <c r="HTC134" s="3"/>
      <c r="HTD134" s="3"/>
      <c r="HTE134" s="3"/>
      <c r="HTF134" s="3"/>
      <c r="HTG134" s="3"/>
      <c r="HTH134" s="3"/>
      <c r="HTI134" s="3"/>
      <c r="HTJ134" s="3"/>
      <c r="HTK134" s="3"/>
      <c r="HTL134" s="3"/>
      <c r="HTM134" s="3"/>
      <c r="HTN134" s="3"/>
      <c r="HTO134" s="3"/>
      <c r="HTP134" s="3"/>
      <c r="HTQ134" s="3"/>
      <c r="HTR134" s="3"/>
      <c r="HTS134" s="3"/>
      <c r="HTT134" s="3"/>
      <c r="HTU134" s="3"/>
      <c r="HTV134" s="3"/>
      <c r="HTW134" s="3"/>
      <c r="HTX134" s="3"/>
      <c r="HTY134" s="3"/>
      <c r="HTZ134" s="3"/>
      <c r="HUA134" s="3"/>
      <c r="HUB134" s="3"/>
      <c r="HUC134" s="3"/>
      <c r="HUD134" s="3"/>
      <c r="HUE134" s="3"/>
      <c r="HUF134" s="3"/>
      <c r="HUG134" s="3"/>
      <c r="HUH134" s="3"/>
      <c r="HUI134" s="3"/>
      <c r="HUJ134" s="3"/>
      <c r="HUK134" s="3"/>
      <c r="HUL134" s="3"/>
      <c r="HUM134" s="3"/>
      <c r="HUN134" s="3"/>
      <c r="HUO134" s="3"/>
      <c r="HUP134" s="3"/>
      <c r="HUQ134" s="3"/>
      <c r="HUR134" s="3"/>
      <c r="HUS134" s="3"/>
      <c r="HUT134" s="3"/>
      <c r="HUU134" s="3"/>
      <c r="HUV134" s="3"/>
      <c r="HUW134" s="3"/>
      <c r="HUX134" s="3"/>
      <c r="HUY134" s="3"/>
      <c r="HUZ134" s="3"/>
      <c r="HVA134" s="3"/>
      <c r="HVB134" s="3"/>
      <c r="HVC134" s="3"/>
      <c r="HVD134" s="3"/>
      <c r="HVE134" s="3"/>
      <c r="HVF134" s="3"/>
      <c r="HVG134" s="3"/>
      <c r="HVH134" s="3"/>
      <c r="HVI134" s="3"/>
      <c r="HVJ134" s="3"/>
      <c r="HVK134" s="3"/>
      <c r="HVL134" s="3"/>
      <c r="HVM134" s="3"/>
      <c r="HVN134" s="3"/>
      <c r="HVO134" s="3"/>
      <c r="HVP134" s="3"/>
      <c r="HVQ134" s="3"/>
      <c r="HVR134" s="3"/>
      <c r="HVS134" s="3"/>
      <c r="HVT134" s="3"/>
      <c r="HVU134" s="3"/>
      <c r="HVV134" s="3"/>
      <c r="HVW134" s="3"/>
      <c r="HVX134" s="3"/>
      <c r="HVY134" s="3"/>
      <c r="HVZ134" s="3"/>
      <c r="HWA134" s="3"/>
      <c r="HWB134" s="3"/>
      <c r="HWC134" s="3"/>
      <c r="HWD134" s="3"/>
      <c r="HWE134" s="3"/>
      <c r="HWF134" s="3"/>
      <c r="HWG134" s="3"/>
      <c r="HWH134" s="3"/>
      <c r="HWI134" s="3"/>
      <c r="HWJ134" s="3"/>
      <c r="HWK134" s="3"/>
      <c r="HWL134" s="3"/>
      <c r="HWM134" s="3"/>
      <c r="HWN134" s="3"/>
      <c r="HWO134" s="3"/>
      <c r="HWP134" s="3"/>
      <c r="HWQ134" s="3"/>
      <c r="HWR134" s="3"/>
      <c r="HWS134" s="3"/>
      <c r="HWT134" s="3"/>
      <c r="HWU134" s="3"/>
      <c r="HWV134" s="3"/>
      <c r="HWW134" s="3"/>
      <c r="HWX134" s="3"/>
      <c r="HWY134" s="3"/>
      <c r="HWZ134" s="3"/>
      <c r="HXA134" s="3"/>
      <c r="HXB134" s="3"/>
      <c r="HXC134" s="3"/>
      <c r="HXD134" s="3"/>
      <c r="HXE134" s="3"/>
      <c r="HXF134" s="3"/>
      <c r="HXG134" s="3"/>
      <c r="HXH134" s="3"/>
      <c r="HXI134" s="3"/>
      <c r="HXJ134" s="3"/>
      <c r="HXK134" s="3"/>
      <c r="HXL134" s="3"/>
      <c r="HXM134" s="3"/>
      <c r="HXN134" s="3"/>
      <c r="HXO134" s="3"/>
      <c r="HXP134" s="3"/>
      <c r="HXQ134" s="3"/>
      <c r="HXR134" s="3"/>
      <c r="HXS134" s="3"/>
      <c r="HXT134" s="3"/>
      <c r="HXU134" s="3"/>
      <c r="HXV134" s="3"/>
      <c r="HXW134" s="3"/>
      <c r="HXX134" s="3"/>
      <c r="HXY134" s="3"/>
      <c r="HXZ134" s="3"/>
      <c r="HYA134" s="3"/>
      <c r="HYB134" s="3"/>
      <c r="HYC134" s="3"/>
      <c r="HYD134" s="3"/>
      <c r="HYE134" s="3"/>
      <c r="HYF134" s="3"/>
      <c r="HYG134" s="3"/>
      <c r="HYH134" s="3"/>
      <c r="HYI134" s="3"/>
      <c r="HYJ134" s="3"/>
      <c r="HYK134" s="3"/>
      <c r="HYL134" s="3"/>
      <c r="HYM134" s="3"/>
      <c r="HYN134" s="3"/>
      <c r="HYO134" s="3"/>
      <c r="HYP134" s="3"/>
      <c r="HYQ134" s="3"/>
      <c r="HYR134" s="3"/>
      <c r="HYS134" s="3"/>
      <c r="HYT134" s="3"/>
      <c r="HYU134" s="3"/>
      <c r="HYV134" s="3"/>
      <c r="HYW134" s="3"/>
      <c r="HYX134" s="3"/>
      <c r="HYY134" s="3"/>
      <c r="HYZ134" s="3"/>
      <c r="HZA134" s="3"/>
      <c r="HZB134" s="3"/>
      <c r="HZC134" s="3"/>
      <c r="HZD134" s="3"/>
      <c r="HZE134" s="3"/>
      <c r="HZF134" s="3"/>
      <c r="HZG134" s="3"/>
      <c r="HZH134" s="3"/>
      <c r="HZI134" s="3"/>
      <c r="HZJ134" s="3"/>
      <c r="HZK134" s="3"/>
      <c r="HZL134" s="3"/>
      <c r="HZM134" s="3"/>
      <c r="HZN134" s="3"/>
      <c r="HZO134" s="3"/>
      <c r="HZP134" s="3"/>
      <c r="HZQ134" s="3"/>
      <c r="HZR134" s="3"/>
      <c r="HZS134" s="3"/>
      <c r="HZT134" s="3"/>
      <c r="HZU134" s="3"/>
      <c r="HZV134" s="3"/>
      <c r="HZW134" s="3"/>
      <c r="HZX134" s="3"/>
      <c r="HZY134" s="3"/>
      <c r="HZZ134" s="3"/>
      <c r="IAA134" s="3"/>
      <c r="IAB134" s="3"/>
      <c r="IAC134" s="3"/>
      <c r="IAD134" s="3"/>
      <c r="IAE134" s="3"/>
      <c r="IAF134" s="3"/>
      <c r="IAG134" s="3"/>
      <c r="IAH134" s="3"/>
      <c r="IAI134" s="3"/>
      <c r="IAJ134" s="3"/>
      <c r="IAK134" s="3"/>
      <c r="IAL134" s="3"/>
      <c r="IAM134" s="3"/>
      <c r="IAN134" s="3"/>
      <c r="IAO134" s="3"/>
      <c r="IAP134" s="3"/>
      <c r="IAQ134" s="3"/>
      <c r="IAR134" s="3"/>
      <c r="IAS134" s="3"/>
      <c r="IAT134" s="3"/>
      <c r="IAU134" s="3"/>
      <c r="IAV134" s="3"/>
      <c r="IAW134" s="3"/>
      <c r="IAX134" s="3"/>
      <c r="IAY134" s="3"/>
      <c r="IAZ134" s="3"/>
      <c r="IBA134" s="3"/>
      <c r="IBB134" s="3"/>
      <c r="IBC134" s="3"/>
      <c r="IBD134" s="3"/>
      <c r="IBE134" s="3"/>
      <c r="IBF134" s="3"/>
      <c r="IBG134" s="3"/>
      <c r="IBH134" s="3"/>
      <c r="IBI134" s="3"/>
      <c r="IBJ134" s="3"/>
      <c r="IBK134" s="3"/>
      <c r="IBL134" s="3"/>
      <c r="IBM134" s="3"/>
      <c r="IBN134" s="3"/>
      <c r="IBO134" s="3"/>
      <c r="IBP134" s="3"/>
      <c r="IBQ134" s="3"/>
      <c r="IBR134" s="3"/>
      <c r="IBS134" s="3"/>
      <c r="IBT134" s="3"/>
      <c r="IBU134" s="3"/>
      <c r="IBV134" s="3"/>
      <c r="IBW134" s="3"/>
      <c r="IBX134" s="3"/>
      <c r="IBY134" s="3"/>
      <c r="IBZ134" s="3"/>
      <c r="ICA134" s="3"/>
      <c r="ICB134" s="3"/>
      <c r="ICC134" s="3"/>
      <c r="ICD134" s="3"/>
      <c r="ICE134" s="3"/>
      <c r="ICF134" s="3"/>
      <c r="ICG134" s="3"/>
      <c r="ICH134" s="3"/>
      <c r="ICI134" s="3"/>
      <c r="ICJ134" s="3"/>
      <c r="ICK134" s="3"/>
      <c r="ICL134" s="3"/>
      <c r="ICM134" s="3"/>
      <c r="ICN134" s="3"/>
      <c r="ICO134" s="3"/>
      <c r="ICP134" s="3"/>
      <c r="ICQ134" s="3"/>
      <c r="ICR134" s="3"/>
      <c r="ICS134" s="3"/>
      <c r="ICT134" s="3"/>
      <c r="ICU134" s="3"/>
      <c r="ICV134" s="3"/>
      <c r="ICW134" s="3"/>
      <c r="ICX134" s="3"/>
      <c r="ICY134" s="3"/>
      <c r="ICZ134" s="3"/>
      <c r="IDA134" s="3"/>
      <c r="IDB134" s="3"/>
      <c r="IDC134" s="3"/>
      <c r="IDD134" s="3"/>
      <c r="IDE134" s="3"/>
      <c r="IDF134" s="3"/>
      <c r="IDG134" s="3"/>
      <c r="IDH134" s="3"/>
      <c r="IDI134" s="3"/>
      <c r="IDJ134" s="3"/>
      <c r="IDK134" s="3"/>
      <c r="IDL134" s="3"/>
      <c r="IDM134" s="3"/>
      <c r="IDN134" s="3"/>
      <c r="IDO134" s="3"/>
      <c r="IDP134" s="3"/>
      <c r="IDQ134" s="3"/>
      <c r="IDR134" s="3"/>
      <c r="IDS134" s="3"/>
      <c r="IDT134" s="3"/>
      <c r="IDU134" s="3"/>
      <c r="IDV134" s="3"/>
      <c r="IDW134" s="3"/>
      <c r="IDX134" s="3"/>
      <c r="IDY134" s="3"/>
      <c r="IDZ134" s="3"/>
      <c r="IEA134" s="3"/>
      <c r="IEB134" s="3"/>
      <c r="IEC134" s="3"/>
      <c r="IED134" s="3"/>
      <c r="IEE134" s="3"/>
      <c r="IEF134" s="3"/>
      <c r="IEG134" s="3"/>
      <c r="IEH134" s="3"/>
      <c r="IEI134" s="3"/>
      <c r="IEJ134" s="3"/>
      <c r="IEK134" s="3"/>
      <c r="IEL134" s="3"/>
      <c r="IEM134" s="3"/>
      <c r="IEN134" s="3"/>
      <c r="IEO134" s="3"/>
      <c r="IEP134" s="3"/>
      <c r="IEQ134" s="3"/>
      <c r="IER134" s="3"/>
      <c r="IES134" s="3"/>
      <c r="IET134" s="3"/>
      <c r="IEU134" s="3"/>
      <c r="IEV134" s="3"/>
      <c r="IEW134" s="3"/>
      <c r="IEX134" s="3"/>
      <c r="IEY134" s="3"/>
      <c r="IEZ134" s="3"/>
      <c r="IFA134" s="3"/>
      <c r="IFB134" s="3"/>
      <c r="IFC134" s="3"/>
      <c r="IFD134" s="3"/>
      <c r="IFE134" s="3"/>
      <c r="IFF134" s="3"/>
      <c r="IFG134" s="3"/>
      <c r="IFH134" s="3"/>
      <c r="IFI134" s="3"/>
      <c r="IFJ134" s="3"/>
      <c r="IFK134" s="3"/>
      <c r="IFL134" s="3"/>
      <c r="IFM134" s="3"/>
      <c r="IFN134" s="3"/>
      <c r="IFO134" s="3"/>
      <c r="IFP134" s="3"/>
      <c r="IFQ134" s="3"/>
      <c r="IFR134" s="3"/>
      <c r="IFS134" s="3"/>
      <c r="IFT134" s="3"/>
      <c r="IFU134" s="3"/>
      <c r="IFV134" s="3"/>
      <c r="IFW134" s="3"/>
      <c r="IFX134" s="3"/>
      <c r="IFY134" s="3"/>
      <c r="IFZ134" s="3"/>
      <c r="IGA134" s="3"/>
      <c r="IGB134" s="3"/>
      <c r="IGC134" s="3"/>
      <c r="IGD134" s="3"/>
      <c r="IGE134" s="3"/>
      <c r="IGF134" s="3"/>
      <c r="IGG134" s="3"/>
      <c r="IGH134" s="3"/>
      <c r="IGI134" s="3"/>
      <c r="IGJ134" s="3"/>
      <c r="IGK134" s="3"/>
      <c r="IGL134" s="3"/>
      <c r="IGM134" s="3"/>
      <c r="IGN134" s="3"/>
      <c r="IGO134" s="3"/>
      <c r="IGP134" s="3"/>
      <c r="IGQ134" s="3"/>
      <c r="IGR134" s="3"/>
      <c r="IGS134" s="3"/>
      <c r="IGT134" s="3"/>
      <c r="IGU134" s="3"/>
      <c r="IGV134" s="3"/>
      <c r="IGW134" s="3"/>
      <c r="IGX134" s="3"/>
      <c r="IGY134" s="3"/>
      <c r="IGZ134" s="3"/>
      <c r="IHA134" s="3"/>
      <c r="IHB134" s="3"/>
      <c r="IHC134" s="3"/>
      <c r="IHD134" s="3"/>
      <c r="IHE134" s="3"/>
      <c r="IHF134" s="3"/>
      <c r="IHG134" s="3"/>
      <c r="IHH134" s="3"/>
      <c r="IHI134" s="3"/>
      <c r="IHJ134" s="3"/>
      <c r="IHK134" s="3"/>
      <c r="IHL134" s="3"/>
      <c r="IHM134" s="3"/>
      <c r="IHN134" s="3"/>
      <c r="IHO134" s="3"/>
      <c r="IHP134" s="3"/>
      <c r="IHQ134" s="3"/>
      <c r="IHR134" s="3"/>
      <c r="IHS134" s="3"/>
      <c r="IHT134" s="3"/>
      <c r="IHU134" s="3"/>
      <c r="IHV134" s="3"/>
      <c r="IHW134" s="3"/>
      <c r="IHX134" s="3"/>
      <c r="IHY134" s="3"/>
      <c r="IHZ134" s="3"/>
      <c r="IIA134" s="3"/>
      <c r="IIB134" s="3"/>
      <c r="IIC134" s="3"/>
      <c r="IID134" s="3"/>
      <c r="IIE134" s="3"/>
      <c r="IIF134" s="3"/>
      <c r="IIG134" s="3"/>
      <c r="IIH134" s="3"/>
      <c r="III134" s="3"/>
      <c r="IIJ134" s="3"/>
      <c r="IIK134" s="3"/>
      <c r="IIL134" s="3"/>
      <c r="IIM134" s="3"/>
      <c r="IIN134" s="3"/>
      <c r="IIO134" s="3"/>
      <c r="IIP134" s="3"/>
      <c r="IIQ134" s="3"/>
      <c r="IIR134" s="3"/>
      <c r="IIS134" s="3"/>
      <c r="IIT134" s="3"/>
      <c r="IIU134" s="3"/>
      <c r="IIV134" s="3"/>
      <c r="IIW134" s="3"/>
      <c r="IIX134" s="3"/>
      <c r="IIY134" s="3"/>
      <c r="IIZ134" s="3"/>
      <c r="IJA134" s="3"/>
      <c r="IJB134" s="3"/>
      <c r="IJC134" s="3"/>
      <c r="IJD134" s="3"/>
      <c r="IJE134" s="3"/>
      <c r="IJF134" s="3"/>
      <c r="IJG134" s="3"/>
      <c r="IJH134" s="3"/>
      <c r="IJI134" s="3"/>
      <c r="IJJ134" s="3"/>
      <c r="IJK134" s="3"/>
      <c r="IJL134" s="3"/>
      <c r="IJM134" s="3"/>
      <c r="IJN134" s="3"/>
      <c r="IJO134" s="3"/>
      <c r="IJP134" s="3"/>
      <c r="IJQ134" s="3"/>
      <c r="IJR134" s="3"/>
      <c r="IJS134" s="3"/>
      <c r="IJT134" s="3"/>
      <c r="IJU134" s="3"/>
      <c r="IJV134" s="3"/>
      <c r="IJW134" s="3"/>
      <c r="IJX134" s="3"/>
      <c r="IJY134" s="3"/>
      <c r="IJZ134" s="3"/>
      <c r="IKA134" s="3"/>
      <c r="IKB134" s="3"/>
      <c r="IKC134" s="3"/>
      <c r="IKD134" s="3"/>
      <c r="IKE134" s="3"/>
      <c r="IKF134" s="3"/>
      <c r="IKG134" s="3"/>
      <c r="IKH134" s="3"/>
      <c r="IKI134" s="3"/>
      <c r="IKJ134" s="3"/>
      <c r="IKK134" s="3"/>
      <c r="IKL134" s="3"/>
      <c r="IKM134" s="3"/>
      <c r="IKN134" s="3"/>
      <c r="IKO134" s="3"/>
      <c r="IKP134" s="3"/>
      <c r="IKQ134" s="3"/>
      <c r="IKR134" s="3"/>
      <c r="IKS134" s="3"/>
      <c r="IKT134" s="3"/>
      <c r="IKU134" s="3"/>
      <c r="IKV134" s="3"/>
      <c r="IKW134" s="3"/>
      <c r="IKX134" s="3"/>
      <c r="IKY134" s="3"/>
      <c r="IKZ134" s="3"/>
      <c r="ILA134" s="3"/>
      <c r="ILB134" s="3"/>
      <c r="ILC134" s="3"/>
      <c r="ILD134" s="3"/>
      <c r="ILE134" s="3"/>
      <c r="ILF134" s="3"/>
      <c r="ILG134" s="3"/>
      <c r="ILH134" s="3"/>
      <c r="ILI134" s="3"/>
      <c r="ILJ134" s="3"/>
      <c r="ILK134" s="3"/>
      <c r="ILL134" s="3"/>
      <c r="ILM134" s="3"/>
      <c r="ILN134" s="3"/>
      <c r="ILO134" s="3"/>
      <c r="ILP134" s="3"/>
      <c r="ILQ134" s="3"/>
      <c r="ILR134" s="3"/>
      <c r="ILS134" s="3"/>
      <c r="ILT134" s="3"/>
      <c r="ILU134" s="3"/>
      <c r="ILV134" s="3"/>
      <c r="ILW134" s="3"/>
      <c r="ILX134" s="3"/>
      <c r="ILY134" s="3"/>
      <c r="ILZ134" s="3"/>
      <c r="IMA134" s="3"/>
      <c r="IMB134" s="3"/>
      <c r="IMC134" s="3"/>
      <c r="IMD134" s="3"/>
      <c r="IME134" s="3"/>
      <c r="IMF134" s="3"/>
      <c r="IMG134" s="3"/>
      <c r="IMH134" s="3"/>
      <c r="IMI134" s="3"/>
      <c r="IMJ134" s="3"/>
      <c r="IMK134" s="3"/>
      <c r="IML134" s="3"/>
      <c r="IMM134" s="3"/>
      <c r="IMN134" s="3"/>
      <c r="IMO134" s="3"/>
      <c r="IMP134" s="3"/>
      <c r="IMQ134" s="3"/>
      <c r="IMR134" s="3"/>
      <c r="IMS134" s="3"/>
      <c r="IMT134" s="3"/>
      <c r="IMU134" s="3"/>
      <c r="IMV134" s="3"/>
      <c r="IMW134" s="3"/>
      <c r="IMX134" s="3"/>
      <c r="IMY134" s="3"/>
      <c r="IMZ134" s="3"/>
      <c r="INA134" s="3"/>
      <c r="INB134" s="3"/>
      <c r="INC134" s="3"/>
      <c r="IND134" s="3"/>
      <c r="INE134" s="3"/>
      <c r="INF134" s="3"/>
      <c r="ING134" s="3"/>
      <c r="INH134" s="3"/>
      <c r="INI134" s="3"/>
      <c r="INJ134" s="3"/>
      <c r="INK134" s="3"/>
      <c r="INL134" s="3"/>
      <c r="INM134" s="3"/>
      <c r="INN134" s="3"/>
      <c r="INO134" s="3"/>
      <c r="INP134" s="3"/>
      <c r="INQ134" s="3"/>
      <c r="INR134" s="3"/>
      <c r="INS134" s="3"/>
      <c r="INT134" s="3"/>
      <c r="INU134" s="3"/>
      <c r="INV134" s="3"/>
      <c r="INW134" s="3"/>
      <c r="INX134" s="3"/>
      <c r="INY134" s="3"/>
      <c r="INZ134" s="3"/>
      <c r="IOA134" s="3"/>
      <c r="IOB134" s="3"/>
      <c r="IOC134" s="3"/>
      <c r="IOD134" s="3"/>
      <c r="IOE134" s="3"/>
      <c r="IOF134" s="3"/>
      <c r="IOG134" s="3"/>
      <c r="IOH134" s="3"/>
      <c r="IOI134" s="3"/>
      <c r="IOJ134" s="3"/>
      <c r="IOK134" s="3"/>
      <c r="IOL134" s="3"/>
      <c r="IOM134" s="3"/>
      <c r="ION134" s="3"/>
      <c r="IOO134" s="3"/>
      <c r="IOP134" s="3"/>
      <c r="IOQ134" s="3"/>
      <c r="IOR134" s="3"/>
      <c r="IOS134" s="3"/>
      <c r="IOT134" s="3"/>
      <c r="IOU134" s="3"/>
      <c r="IOV134" s="3"/>
      <c r="IOW134" s="3"/>
      <c r="IOX134" s="3"/>
      <c r="IOY134" s="3"/>
      <c r="IOZ134" s="3"/>
      <c r="IPA134" s="3"/>
      <c r="IPB134" s="3"/>
      <c r="IPC134" s="3"/>
      <c r="IPD134" s="3"/>
      <c r="IPE134" s="3"/>
      <c r="IPF134" s="3"/>
      <c r="IPG134" s="3"/>
      <c r="IPH134" s="3"/>
      <c r="IPI134" s="3"/>
      <c r="IPJ134" s="3"/>
      <c r="IPK134" s="3"/>
      <c r="IPL134" s="3"/>
      <c r="IPM134" s="3"/>
      <c r="IPN134" s="3"/>
      <c r="IPO134" s="3"/>
      <c r="IPP134" s="3"/>
      <c r="IPQ134" s="3"/>
      <c r="IPR134" s="3"/>
      <c r="IPS134" s="3"/>
      <c r="IPT134" s="3"/>
      <c r="IPU134" s="3"/>
      <c r="IPV134" s="3"/>
      <c r="IPW134" s="3"/>
      <c r="IPX134" s="3"/>
      <c r="IPY134" s="3"/>
      <c r="IPZ134" s="3"/>
      <c r="IQA134" s="3"/>
      <c r="IQB134" s="3"/>
      <c r="IQC134" s="3"/>
      <c r="IQD134" s="3"/>
      <c r="IQE134" s="3"/>
      <c r="IQF134" s="3"/>
      <c r="IQG134" s="3"/>
      <c r="IQH134" s="3"/>
      <c r="IQI134" s="3"/>
      <c r="IQJ134" s="3"/>
      <c r="IQK134" s="3"/>
      <c r="IQL134" s="3"/>
      <c r="IQM134" s="3"/>
      <c r="IQN134" s="3"/>
      <c r="IQO134" s="3"/>
      <c r="IQP134" s="3"/>
      <c r="IQQ134" s="3"/>
      <c r="IQR134" s="3"/>
      <c r="IQS134" s="3"/>
      <c r="IQT134" s="3"/>
      <c r="IQU134" s="3"/>
      <c r="IQV134" s="3"/>
      <c r="IQW134" s="3"/>
      <c r="IQX134" s="3"/>
      <c r="IQY134" s="3"/>
      <c r="IQZ134" s="3"/>
      <c r="IRA134" s="3"/>
      <c r="IRB134" s="3"/>
      <c r="IRC134" s="3"/>
      <c r="IRD134" s="3"/>
      <c r="IRE134" s="3"/>
      <c r="IRF134" s="3"/>
      <c r="IRG134" s="3"/>
      <c r="IRH134" s="3"/>
      <c r="IRI134" s="3"/>
      <c r="IRJ134" s="3"/>
      <c r="IRK134" s="3"/>
      <c r="IRL134" s="3"/>
      <c r="IRM134" s="3"/>
      <c r="IRN134" s="3"/>
      <c r="IRO134" s="3"/>
      <c r="IRP134" s="3"/>
      <c r="IRQ134" s="3"/>
      <c r="IRR134" s="3"/>
      <c r="IRS134" s="3"/>
      <c r="IRT134" s="3"/>
      <c r="IRU134" s="3"/>
      <c r="IRV134" s="3"/>
      <c r="IRW134" s="3"/>
      <c r="IRX134" s="3"/>
      <c r="IRY134" s="3"/>
      <c r="IRZ134" s="3"/>
      <c r="ISA134" s="3"/>
      <c r="ISB134" s="3"/>
      <c r="ISC134" s="3"/>
      <c r="ISD134" s="3"/>
      <c r="ISE134" s="3"/>
      <c r="ISF134" s="3"/>
      <c r="ISG134" s="3"/>
      <c r="ISH134" s="3"/>
      <c r="ISI134" s="3"/>
      <c r="ISJ134" s="3"/>
      <c r="ISK134" s="3"/>
      <c r="ISL134" s="3"/>
      <c r="ISM134" s="3"/>
      <c r="ISN134" s="3"/>
      <c r="ISO134" s="3"/>
      <c r="ISP134" s="3"/>
      <c r="ISQ134" s="3"/>
      <c r="ISR134" s="3"/>
      <c r="ISS134" s="3"/>
      <c r="IST134" s="3"/>
      <c r="ISU134" s="3"/>
      <c r="ISV134" s="3"/>
      <c r="ISW134" s="3"/>
      <c r="ISX134" s="3"/>
      <c r="ISY134" s="3"/>
      <c r="ISZ134" s="3"/>
      <c r="ITA134" s="3"/>
      <c r="ITB134" s="3"/>
      <c r="ITC134" s="3"/>
      <c r="ITD134" s="3"/>
      <c r="ITE134" s="3"/>
      <c r="ITF134" s="3"/>
      <c r="ITG134" s="3"/>
      <c r="ITH134" s="3"/>
      <c r="ITI134" s="3"/>
      <c r="ITJ134" s="3"/>
      <c r="ITK134" s="3"/>
      <c r="ITL134" s="3"/>
      <c r="ITM134" s="3"/>
      <c r="ITN134" s="3"/>
      <c r="ITO134" s="3"/>
      <c r="ITP134" s="3"/>
      <c r="ITQ134" s="3"/>
      <c r="ITR134" s="3"/>
      <c r="ITS134" s="3"/>
      <c r="ITT134" s="3"/>
      <c r="ITU134" s="3"/>
      <c r="ITV134" s="3"/>
      <c r="ITW134" s="3"/>
      <c r="ITX134" s="3"/>
      <c r="ITY134" s="3"/>
      <c r="ITZ134" s="3"/>
      <c r="IUA134" s="3"/>
      <c r="IUB134" s="3"/>
      <c r="IUC134" s="3"/>
      <c r="IUD134" s="3"/>
      <c r="IUE134" s="3"/>
      <c r="IUF134" s="3"/>
      <c r="IUG134" s="3"/>
      <c r="IUH134" s="3"/>
      <c r="IUI134" s="3"/>
      <c r="IUJ134" s="3"/>
      <c r="IUK134" s="3"/>
      <c r="IUL134" s="3"/>
      <c r="IUM134" s="3"/>
      <c r="IUN134" s="3"/>
      <c r="IUO134" s="3"/>
      <c r="IUP134" s="3"/>
      <c r="IUQ134" s="3"/>
      <c r="IUR134" s="3"/>
      <c r="IUS134" s="3"/>
      <c r="IUT134" s="3"/>
      <c r="IUU134" s="3"/>
      <c r="IUV134" s="3"/>
      <c r="IUW134" s="3"/>
      <c r="IUX134" s="3"/>
      <c r="IUY134" s="3"/>
      <c r="IUZ134" s="3"/>
      <c r="IVA134" s="3"/>
      <c r="IVB134" s="3"/>
      <c r="IVC134" s="3"/>
      <c r="IVD134" s="3"/>
      <c r="IVE134" s="3"/>
      <c r="IVF134" s="3"/>
      <c r="IVG134" s="3"/>
      <c r="IVH134" s="3"/>
      <c r="IVI134" s="3"/>
      <c r="IVJ134" s="3"/>
      <c r="IVK134" s="3"/>
      <c r="IVL134" s="3"/>
      <c r="IVM134" s="3"/>
      <c r="IVN134" s="3"/>
      <c r="IVO134" s="3"/>
      <c r="IVP134" s="3"/>
      <c r="IVQ134" s="3"/>
      <c r="IVR134" s="3"/>
      <c r="IVS134" s="3"/>
      <c r="IVT134" s="3"/>
      <c r="IVU134" s="3"/>
      <c r="IVV134" s="3"/>
      <c r="IVW134" s="3"/>
      <c r="IVX134" s="3"/>
      <c r="IVY134" s="3"/>
      <c r="IVZ134" s="3"/>
      <c r="IWA134" s="3"/>
      <c r="IWB134" s="3"/>
      <c r="IWC134" s="3"/>
      <c r="IWD134" s="3"/>
      <c r="IWE134" s="3"/>
      <c r="IWF134" s="3"/>
      <c r="IWG134" s="3"/>
      <c r="IWH134" s="3"/>
      <c r="IWI134" s="3"/>
      <c r="IWJ134" s="3"/>
      <c r="IWK134" s="3"/>
      <c r="IWL134" s="3"/>
      <c r="IWM134" s="3"/>
      <c r="IWN134" s="3"/>
      <c r="IWO134" s="3"/>
      <c r="IWP134" s="3"/>
      <c r="IWQ134" s="3"/>
      <c r="IWR134" s="3"/>
      <c r="IWS134" s="3"/>
      <c r="IWT134" s="3"/>
      <c r="IWU134" s="3"/>
      <c r="IWV134" s="3"/>
      <c r="IWW134" s="3"/>
      <c r="IWX134" s="3"/>
      <c r="IWY134" s="3"/>
      <c r="IWZ134" s="3"/>
      <c r="IXA134" s="3"/>
      <c r="IXB134" s="3"/>
      <c r="IXC134" s="3"/>
      <c r="IXD134" s="3"/>
      <c r="IXE134" s="3"/>
      <c r="IXF134" s="3"/>
      <c r="IXG134" s="3"/>
      <c r="IXH134" s="3"/>
      <c r="IXI134" s="3"/>
      <c r="IXJ134" s="3"/>
      <c r="IXK134" s="3"/>
      <c r="IXL134" s="3"/>
      <c r="IXM134" s="3"/>
      <c r="IXN134" s="3"/>
      <c r="IXO134" s="3"/>
      <c r="IXP134" s="3"/>
      <c r="IXQ134" s="3"/>
      <c r="IXR134" s="3"/>
      <c r="IXS134" s="3"/>
      <c r="IXT134" s="3"/>
      <c r="IXU134" s="3"/>
      <c r="IXV134" s="3"/>
      <c r="IXW134" s="3"/>
      <c r="IXX134" s="3"/>
      <c r="IXY134" s="3"/>
      <c r="IXZ134" s="3"/>
      <c r="IYA134" s="3"/>
      <c r="IYB134" s="3"/>
      <c r="IYC134" s="3"/>
      <c r="IYD134" s="3"/>
      <c r="IYE134" s="3"/>
      <c r="IYF134" s="3"/>
      <c r="IYG134" s="3"/>
      <c r="IYH134" s="3"/>
      <c r="IYI134" s="3"/>
      <c r="IYJ134" s="3"/>
      <c r="IYK134" s="3"/>
      <c r="IYL134" s="3"/>
      <c r="IYM134" s="3"/>
      <c r="IYN134" s="3"/>
      <c r="IYO134" s="3"/>
      <c r="IYP134" s="3"/>
      <c r="IYQ134" s="3"/>
      <c r="IYR134" s="3"/>
      <c r="IYS134" s="3"/>
      <c r="IYT134" s="3"/>
      <c r="IYU134" s="3"/>
      <c r="IYV134" s="3"/>
      <c r="IYW134" s="3"/>
      <c r="IYX134" s="3"/>
      <c r="IYY134" s="3"/>
      <c r="IYZ134" s="3"/>
      <c r="IZA134" s="3"/>
      <c r="IZB134" s="3"/>
      <c r="IZC134" s="3"/>
      <c r="IZD134" s="3"/>
      <c r="IZE134" s="3"/>
      <c r="IZF134" s="3"/>
      <c r="IZG134" s="3"/>
      <c r="IZH134" s="3"/>
      <c r="IZI134" s="3"/>
      <c r="IZJ134" s="3"/>
      <c r="IZK134" s="3"/>
      <c r="IZL134" s="3"/>
      <c r="IZM134" s="3"/>
      <c r="IZN134" s="3"/>
      <c r="IZO134" s="3"/>
      <c r="IZP134" s="3"/>
      <c r="IZQ134" s="3"/>
      <c r="IZR134" s="3"/>
      <c r="IZS134" s="3"/>
      <c r="IZT134" s="3"/>
      <c r="IZU134" s="3"/>
      <c r="IZV134" s="3"/>
      <c r="IZW134" s="3"/>
      <c r="IZX134" s="3"/>
      <c r="IZY134" s="3"/>
      <c r="IZZ134" s="3"/>
      <c r="JAA134" s="3"/>
      <c r="JAB134" s="3"/>
      <c r="JAC134" s="3"/>
      <c r="JAD134" s="3"/>
      <c r="JAE134" s="3"/>
      <c r="JAF134" s="3"/>
      <c r="JAG134" s="3"/>
      <c r="JAH134" s="3"/>
      <c r="JAI134" s="3"/>
      <c r="JAJ134" s="3"/>
      <c r="JAK134" s="3"/>
      <c r="JAL134" s="3"/>
      <c r="JAM134" s="3"/>
      <c r="JAN134" s="3"/>
      <c r="JAO134" s="3"/>
      <c r="JAP134" s="3"/>
      <c r="JAQ134" s="3"/>
      <c r="JAR134" s="3"/>
      <c r="JAS134" s="3"/>
      <c r="JAT134" s="3"/>
      <c r="JAU134" s="3"/>
      <c r="JAV134" s="3"/>
      <c r="JAW134" s="3"/>
      <c r="JAX134" s="3"/>
      <c r="JAY134" s="3"/>
      <c r="JAZ134" s="3"/>
      <c r="JBA134" s="3"/>
      <c r="JBB134" s="3"/>
      <c r="JBC134" s="3"/>
      <c r="JBD134" s="3"/>
      <c r="JBE134" s="3"/>
      <c r="JBF134" s="3"/>
      <c r="JBG134" s="3"/>
      <c r="JBH134" s="3"/>
      <c r="JBI134" s="3"/>
      <c r="JBJ134" s="3"/>
      <c r="JBK134" s="3"/>
      <c r="JBL134" s="3"/>
      <c r="JBM134" s="3"/>
      <c r="JBN134" s="3"/>
      <c r="JBO134" s="3"/>
      <c r="JBP134" s="3"/>
      <c r="JBQ134" s="3"/>
      <c r="JBR134" s="3"/>
      <c r="JBS134" s="3"/>
      <c r="JBT134" s="3"/>
      <c r="JBU134" s="3"/>
      <c r="JBV134" s="3"/>
      <c r="JBW134" s="3"/>
      <c r="JBX134" s="3"/>
      <c r="JBY134" s="3"/>
      <c r="JBZ134" s="3"/>
      <c r="JCA134" s="3"/>
      <c r="JCB134" s="3"/>
      <c r="JCC134" s="3"/>
      <c r="JCD134" s="3"/>
      <c r="JCE134" s="3"/>
      <c r="JCF134" s="3"/>
      <c r="JCG134" s="3"/>
      <c r="JCH134" s="3"/>
      <c r="JCI134" s="3"/>
      <c r="JCJ134" s="3"/>
      <c r="JCK134" s="3"/>
      <c r="JCL134" s="3"/>
      <c r="JCM134" s="3"/>
      <c r="JCN134" s="3"/>
      <c r="JCO134" s="3"/>
      <c r="JCP134" s="3"/>
      <c r="JCQ134" s="3"/>
      <c r="JCR134" s="3"/>
      <c r="JCS134" s="3"/>
      <c r="JCT134" s="3"/>
      <c r="JCU134" s="3"/>
      <c r="JCV134" s="3"/>
      <c r="JCW134" s="3"/>
      <c r="JCX134" s="3"/>
      <c r="JCY134" s="3"/>
      <c r="JCZ134" s="3"/>
      <c r="JDA134" s="3"/>
      <c r="JDB134" s="3"/>
      <c r="JDC134" s="3"/>
      <c r="JDD134" s="3"/>
      <c r="JDE134" s="3"/>
      <c r="JDF134" s="3"/>
      <c r="JDG134" s="3"/>
      <c r="JDH134" s="3"/>
      <c r="JDI134" s="3"/>
      <c r="JDJ134" s="3"/>
      <c r="JDK134" s="3"/>
      <c r="JDL134" s="3"/>
      <c r="JDM134" s="3"/>
      <c r="JDN134" s="3"/>
      <c r="JDO134" s="3"/>
      <c r="JDP134" s="3"/>
      <c r="JDQ134" s="3"/>
      <c r="JDR134" s="3"/>
      <c r="JDS134" s="3"/>
      <c r="JDT134" s="3"/>
      <c r="JDU134" s="3"/>
      <c r="JDV134" s="3"/>
      <c r="JDW134" s="3"/>
      <c r="JDX134" s="3"/>
      <c r="JDY134" s="3"/>
      <c r="JDZ134" s="3"/>
      <c r="JEA134" s="3"/>
      <c r="JEB134" s="3"/>
      <c r="JEC134" s="3"/>
      <c r="JED134" s="3"/>
      <c r="JEE134" s="3"/>
      <c r="JEF134" s="3"/>
      <c r="JEG134" s="3"/>
      <c r="JEH134" s="3"/>
      <c r="JEI134" s="3"/>
      <c r="JEJ134" s="3"/>
      <c r="JEK134" s="3"/>
      <c r="JEL134" s="3"/>
      <c r="JEM134" s="3"/>
      <c r="JEN134" s="3"/>
      <c r="JEO134" s="3"/>
      <c r="JEP134" s="3"/>
      <c r="JEQ134" s="3"/>
      <c r="JER134" s="3"/>
      <c r="JES134" s="3"/>
      <c r="JET134" s="3"/>
      <c r="JEU134" s="3"/>
      <c r="JEV134" s="3"/>
      <c r="JEW134" s="3"/>
      <c r="JEX134" s="3"/>
      <c r="JEY134" s="3"/>
      <c r="JEZ134" s="3"/>
      <c r="JFA134" s="3"/>
      <c r="JFB134" s="3"/>
      <c r="JFC134" s="3"/>
      <c r="JFD134" s="3"/>
      <c r="JFE134" s="3"/>
      <c r="JFF134" s="3"/>
      <c r="JFG134" s="3"/>
      <c r="JFH134" s="3"/>
      <c r="JFI134" s="3"/>
      <c r="JFJ134" s="3"/>
      <c r="JFK134" s="3"/>
      <c r="JFL134" s="3"/>
      <c r="JFM134" s="3"/>
      <c r="JFN134" s="3"/>
      <c r="JFO134" s="3"/>
      <c r="JFP134" s="3"/>
      <c r="JFQ134" s="3"/>
      <c r="JFR134" s="3"/>
      <c r="JFS134" s="3"/>
      <c r="JFT134" s="3"/>
      <c r="JFU134" s="3"/>
      <c r="JFV134" s="3"/>
      <c r="JFW134" s="3"/>
      <c r="JFX134" s="3"/>
      <c r="JFY134" s="3"/>
      <c r="JFZ134" s="3"/>
      <c r="JGA134" s="3"/>
      <c r="JGB134" s="3"/>
      <c r="JGC134" s="3"/>
      <c r="JGD134" s="3"/>
      <c r="JGE134" s="3"/>
      <c r="JGF134" s="3"/>
      <c r="JGG134" s="3"/>
      <c r="JGH134" s="3"/>
      <c r="JGI134" s="3"/>
      <c r="JGJ134" s="3"/>
      <c r="JGK134" s="3"/>
      <c r="JGL134" s="3"/>
      <c r="JGM134" s="3"/>
      <c r="JGN134" s="3"/>
      <c r="JGO134" s="3"/>
      <c r="JGP134" s="3"/>
      <c r="JGQ134" s="3"/>
      <c r="JGR134" s="3"/>
      <c r="JGS134" s="3"/>
      <c r="JGT134" s="3"/>
      <c r="JGU134" s="3"/>
      <c r="JGV134" s="3"/>
      <c r="JGW134" s="3"/>
      <c r="JGX134" s="3"/>
      <c r="JGY134" s="3"/>
      <c r="JGZ134" s="3"/>
      <c r="JHA134" s="3"/>
      <c r="JHB134" s="3"/>
      <c r="JHC134" s="3"/>
      <c r="JHD134" s="3"/>
      <c r="JHE134" s="3"/>
      <c r="JHF134" s="3"/>
      <c r="JHG134" s="3"/>
      <c r="JHH134" s="3"/>
      <c r="JHI134" s="3"/>
      <c r="JHJ134" s="3"/>
      <c r="JHK134" s="3"/>
      <c r="JHL134" s="3"/>
      <c r="JHM134" s="3"/>
      <c r="JHN134" s="3"/>
      <c r="JHO134" s="3"/>
      <c r="JHP134" s="3"/>
      <c r="JHQ134" s="3"/>
      <c r="JHR134" s="3"/>
      <c r="JHS134" s="3"/>
      <c r="JHT134" s="3"/>
      <c r="JHU134" s="3"/>
      <c r="JHV134" s="3"/>
      <c r="JHW134" s="3"/>
      <c r="JHX134" s="3"/>
      <c r="JHY134" s="3"/>
      <c r="JHZ134" s="3"/>
      <c r="JIA134" s="3"/>
      <c r="JIB134" s="3"/>
      <c r="JIC134" s="3"/>
      <c r="JID134" s="3"/>
      <c r="JIE134" s="3"/>
      <c r="JIF134" s="3"/>
      <c r="JIG134" s="3"/>
      <c r="JIH134" s="3"/>
      <c r="JII134" s="3"/>
      <c r="JIJ134" s="3"/>
      <c r="JIK134" s="3"/>
      <c r="JIL134" s="3"/>
      <c r="JIM134" s="3"/>
      <c r="JIN134" s="3"/>
      <c r="JIO134" s="3"/>
      <c r="JIP134" s="3"/>
      <c r="JIQ134" s="3"/>
      <c r="JIR134" s="3"/>
      <c r="JIS134" s="3"/>
      <c r="JIT134" s="3"/>
      <c r="JIU134" s="3"/>
      <c r="JIV134" s="3"/>
      <c r="JIW134" s="3"/>
      <c r="JIX134" s="3"/>
      <c r="JIY134" s="3"/>
      <c r="JIZ134" s="3"/>
      <c r="JJA134" s="3"/>
      <c r="JJB134" s="3"/>
      <c r="JJC134" s="3"/>
      <c r="JJD134" s="3"/>
      <c r="JJE134" s="3"/>
      <c r="JJF134" s="3"/>
      <c r="JJG134" s="3"/>
      <c r="JJH134" s="3"/>
      <c r="JJI134" s="3"/>
      <c r="JJJ134" s="3"/>
      <c r="JJK134" s="3"/>
      <c r="JJL134" s="3"/>
      <c r="JJM134" s="3"/>
      <c r="JJN134" s="3"/>
      <c r="JJO134" s="3"/>
      <c r="JJP134" s="3"/>
      <c r="JJQ134" s="3"/>
      <c r="JJR134" s="3"/>
      <c r="JJS134" s="3"/>
      <c r="JJT134" s="3"/>
      <c r="JJU134" s="3"/>
      <c r="JJV134" s="3"/>
      <c r="JJW134" s="3"/>
      <c r="JJX134" s="3"/>
      <c r="JJY134" s="3"/>
      <c r="JJZ134" s="3"/>
      <c r="JKA134" s="3"/>
      <c r="JKB134" s="3"/>
      <c r="JKC134" s="3"/>
      <c r="JKD134" s="3"/>
      <c r="JKE134" s="3"/>
      <c r="JKF134" s="3"/>
      <c r="JKG134" s="3"/>
      <c r="JKH134" s="3"/>
      <c r="JKI134" s="3"/>
      <c r="JKJ134" s="3"/>
      <c r="JKK134" s="3"/>
      <c r="JKL134" s="3"/>
      <c r="JKM134" s="3"/>
      <c r="JKN134" s="3"/>
      <c r="JKO134" s="3"/>
      <c r="JKP134" s="3"/>
      <c r="JKQ134" s="3"/>
      <c r="JKR134" s="3"/>
      <c r="JKS134" s="3"/>
      <c r="JKT134" s="3"/>
      <c r="JKU134" s="3"/>
      <c r="JKV134" s="3"/>
      <c r="JKW134" s="3"/>
      <c r="JKX134" s="3"/>
      <c r="JKY134" s="3"/>
      <c r="JKZ134" s="3"/>
      <c r="JLA134" s="3"/>
      <c r="JLB134" s="3"/>
      <c r="JLC134" s="3"/>
      <c r="JLD134" s="3"/>
      <c r="JLE134" s="3"/>
      <c r="JLF134" s="3"/>
      <c r="JLG134" s="3"/>
      <c r="JLH134" s="3"/>
      <c r="JLI134" s="3"/>
      <c r="JLJ134" s="3"/>
      <c r="JLK134" s="3"/>
      <c r="JLL134" s="3"/>
      <c r="JLM134" s="3"/>
      <c r="JLN134" s="3"/>
      <c r="JLO134" s="3"/>
      <c r="JLP134" s="3"/>
      <c r="JLQ134" s="3"/>
      <c r="JLR134" s="3"/>
      <c r="JLS134" s="3"/>
      <c r="JLT134" s="3"/>
      <c r="JLU134" s="3"/>
      <c r="JLV134" s="3"/>
      <c r="JLW134" s="3"/>
      <c r="JLX134" s="3"/>
      <c r="JLY134" s="3"/>
      <c r="JLZ134" s="3"/>
      <c r="JMA134" s="3"/>
      <c r="JMB134" s="3"/>
      <c r="JMC134" s="3"/>
      <c r="JMD134" s="3"/>
      <c r="JME134" s="3"/>
      <c r="JMF134" s="3"/>
      <c r="JMG134" s="3"/>
      <c r="JMH134" s="3"/>
      <c r="JMI134" s="3"/>
      <c r="JMJ134" s="3"/>
      <c r="JMK134" s="3"/>
      <c r="JML134" s="3"/>
      <c r="JMM134" s="3"/>
      <c r="JMN134" s="3"/>
      <c r="JMO134" s="3"/>
      <c r="JMP134" s="3"/>
      <c r="JMQ134" s="3"/>
      <c r="JMR134" s="3"/>
      <c r="JMS134" s="3"/>
      <c r="JMT134" s="3"/>
      <c r="JMU134" s="3"/>
      <c r="JMV134" s="3"/>
      <c r="JMW134" s="3"/>
      <c r="JMX134" s="3"/>
      <c r="JMY134" s="3"/>
      <c r="JMZ134" s="3"/>
      <c r="JNA134" s="3"/>
      <c r="JNB134" s="3"/>
      <c r="JNC134" s="3"/>
      <c r="JND134" s="3"/>
      <c r="JNE134" s="3"/>
      <c r="JNF134" s="3"/>
      <c r="JNG134" s="3"/>
      <c r="JNH134" s="3"/>
      <c r="JNI134" s="3"/>
      <c r="JNJ134" s="3"/>
      <c r="JNK134" s="3"/>
      <c r="JNL134" s="3"/>
      <c r="JNM134" s="3"/>
      <c r="JNN134" s="3"/>
      <c r="JNO134" s="3"/>
      <c r="JNP134" s="3"/>
      <c r="JNQ134" s="3"/>
      <c r="JNR134" s="3"/>
      <c r="JNS134" s="3"/>
      <c r="JNT134" s="3"/>
      <c r="JNU134" s="3"/>
      <c r="JNV134" s="3"/>
      <c r="JNW134" s="3"/>
      <c r="JNX134" s="3"/>
      <c r="JNY134" s="3"/>
      <c r="JNZ134" s="3"/>
      <c r="JOA134" s="3"/>
      <c r="JOB134" s="3"/>
      <c r="JOC134" s="3"/>
      <c r="JOD134" s="3"/>
      <c r="JOE134" s="3"/>
      <c r="JOF134" s="3"/>
      <c r="JOG134" s="3"/>
      <c r="JOH134" s="3"/>
      <c r="JOI134" s="3"/>
      <c r="JOJ134" s="3"/>
      <c r="JOK134" s="3"/>
      <c r="JOL134" s="3"/>
      <c r="JOM134" s="3"/>
      <c r="JON134" s="3"/>
      <c r="JOO134" s="3"/>
      <c r="JOP134" s="3"/>
      <c r="JOQ134" s="3"/>
      <c r="JOR134" s="3"/>
      <c r="JOS134" s="3"/>
      <c r="JOT134" s="3"/>
      <c r="JOU134" s="3"/>
      <c r="JOV134" s="3"/>
      <c r="JOW134" s="3"/>
      <c r="JOX134" s="3"/>
      <c r="JOY134" s="3"/>
      <c r="JOZ134" s="3"/>
      <c r="JPA134" s="3"/>
      <c r="JPB134" s="3"/>
      <c r="JPC134" s="3"/>
      <c r="JPD134" s="3"/>
      <c r="JPE134" s="3"/>
      <c r="JPF134" s="3"/>
      <c r="JPG134" s="3"/>
      <c r="JPH134" s="3"/>
      <c r="JPI134" s="3"/>
      <c r="JPJ134" s="3"/>
      <c r="JPK134" s="3"/>
      <c r="JPL134" s="3"/>
      <c r="JPM134" s="3"/>
      <c r="JPN134" s="3"/>
      <c r="JPO134" s="3"/>
      <c r="JPP134" s="3"/>
      <c r="JPQ134" s="3"/>
      <c r="JPR134" s="3"/>
      <c r="JPS134" s="3"/>
      <c r="JPT134" s="3"/>
      <c r="JPU134" s="3"/>
      <c r="JPV134" s="3"/>
      <c r="JPW134" s="3"/>
      <c r="JPX134" s="3"/>
      <c r="JPY134" s="3"/>
      <c r="JPZ134" s="3"/>
      <c r="JQA134" s="3"/>
      <c r="JQB134" s="3"/>
      <c r="JQC134" s="3"/>
      <c r="JQD134" s="3"/>
      <c r="JQE134" s="3"/>
      <c r="JQF134" s="3"/>
      <c r="JQG134" s="3"/>
      <c r="JQH134" s="3"/>
      <c r="JQI134" s="3"/>
      <c r="JQJ134" s="3"/>
      <c r="JQK134" s="3"/>
      <c r="JQL134" s="3"/>
      <c r="JQM134" s="3"/>
      <c r="JQN134" s="3"/>
      <c r="JQO134" s="3"/>
      <c r="JQP134" s="3"/>
      <c r="JQQ134" s="3"/>
      <c r="JQR134" s="3"/>
      <c r="JQS134" s="3"/>
      <c r="JQT134" s="3"/>
      <c r="JQU134" s="3"/>
      <c r="JQV134" s="3"/>
      <c r="JQW134" s="3"/>
      <c r="JQX134" s="3"/>
      <c r="JQY134" s="3"/>
      <c r="JQZ134" s="3"/>
      <c r="JRA134" s="3"/>
      <c r="JRB134" s="3"/>
      <c r="JRC134" s="3"/>
      <c r="JRD134" s="3"/>
      <c r="JRE134" s="3"/>
      <c r="JRF134" s="3"/>
      <c r="JRG134" s="3"/>
      <c r="JRH134" s="3"/>
      <c r="JRI134" s="3"/>
      <c r="JRJ134" s="3"/>
      <c r="JRK134" s="3"/>
      <c r="JRL134" s="3"/>
      <c r="JRM134" s="3"/>
      <c r="JRN134" s="3"/>
      <c r="JRO134" s="3"/>
      <c r="JRP134" s="3"/>
      <c r="JRQ134" s="3"/>
      <c r="JRR134" s="3"/>
      <c r="JRS134" s="3"/>
      <c r="JRT134" s="3"/>
      <c r="JRU134" s="3"/>
      <c r="JRV134" s="3"/>
      <c r="JRW134" s="3"/>
      <c r="JRX134" s="3"/>
      <c r="JRY134" s="3"/>
      <c r="JRZ134" s="3"/>
      <c r="JSA134" s="3"/>
      <c r="JSB134" s="3"/>
      <c r="JSC134" s="3"/>
      <c r="JSD134" s="3"/>
      <c r="JSE134" s="3"/>
      <c r="JSF134" s="3"/>
      <c r="JSG134" s="3"/>
      <c r="JSH134" s="3"/>
      <c r="JSI134" s="3"/>
      <c r="JSJ134" s="3"/>
      <c r="JSK134" s="3"/>
      <c r="JSL134" s="3"/>
      <c r="JSM134" s="3"/>
      <c r="JSN134" s="3"/>
      <c r="JSO134" s="3"/>
      <c r="JSP134" s="3"/>
      <c r="JSQ134" s="3"/>
      <c r="JSR134" s="3"/>
      <c r="JSS134" s="3"/>
      <c r="JST134" s="3"/>
      <c r="JSU134" s="3"/>
      <c r="JSV134" s="3"/>
      <c r="JSW134" s="3"/>
      <c r="JSX134" s="3"/>
      <c r="JSY134" s="3"/>
      <c r="JSZ134" s="3"/>
      <c r="JTA134" s="3"/>
      <c r="JTB134" s="3"/>
      <c r="JTC134" s="3"/>
      <c r="JTD134" s="3"/>
      <c r="JTE134" s="3"/>
      <c r="JTF134" s="3"/>
      <c r="JTG134" s="3"/>
      <c r="JTH134" s="3"/>
      <c r="JTI134" s="3"/>
      <c r="JTJ134" s="3"/>
      <c r="JTK134" s="3"/>
      <c r="JTL134" s="3"/>
      <c r="JTM134" s="3"/>
      <c r="JTN134" s="3"/>
      <c r="JTO134" s="3"/>
      <c r="JTP134" s="3"/>
      <c r="JTQ134" s="3"/>
      <c r="JTR134" s="3"/>
      <c r="JTS134" s="3"/>
      <c r="JTT134" s="3"/>
      <c r="JTU134" s="3"/>
      <c r="JTV134" s="3"/>
      <c r="JTW134" s="3"/>
      <c r="JTX134" s="3"/>
      <c r="JTY134" s="3"/>
      <c r="JTZ134" s="3"/>
      <c r="JUA134" s="3"/>
      <c r="JUB134" s="3"/>
      <c r="JUC134" s="3"/>
      <c r="JUD134" s="3"/>
      <c r="JUE134" s="3"/>
      <c r="JUF134" s="3"/>
      <c r="JUG134" s="3"/>
      <c r="JUH134" s="3"/>
      <c r="JUI134" s="3"/>
      <c r="JUJ134" s="3"/>
      <c r="JUK134" s="3"/>
      <c r="JUL134" s="3"/>
      <c r="JUM134" s="3"/>
      <c r="JUN134" s="3"/>
      <c r="JUO134" s="3"/>
      <c r="JUP134" s="3"/>
      <c r="JUQ134" s="3"/>
      <c r="JUR134" s="3"/>
      <c r="JUS134" s="3"/>
      <c r="JUT134" s="3"/>
      <c r="JUU134" s="3"/>
      <c r="JUV134" s="3"/>
      <c r="JUW134" s="3"/>
      <c r="JUX134" s="3"/>
      <c r="JUY134" s="3"/>
      <c r="JUZ134" s="3"/>
      <c r="JVA134" s="3"/>
      <c r="JVB134" s="3"/>
      <c r="JVC134" s="3"/>
      <c r="JVD134" s="3"/>
      <c r="JVE134" s="3"/>
      <c r="JVF134" s="3"/>
      <c r="JVG134" s="3"/>
      <c r="JVH134" s="3"/>
      <c r="JVI134" s="3"/>
      <c r="JVJ134" s="3"/>
      <c r="JVK134" s="3"/>
      <c r="JVL134" s="3"/>
      <c r="JVM134" s="3"/>
      <c r="JVN134" s="3"/>
      <c r="JVO134" s="3"/>
      <c r="JVP134" s="3"/>
      <c r="JVQ134" s="3"/>
      <c r="JVR134" s="3"/>
      <c r="JVS134" s="3"/>
      <c r="JVT134" s="3"/>
      <c r="JVU134" s="3"/>
      <c r="JVV134" s="3"/>
      <c r="JVW134" s="3"/>
      <c r="JVX134" s="3"/>
      <c r="JVY134" s="3"/>
      <c r="JVZ134" s="3"/>
      <c r="JWA134" s="3"/>
      <c r="JWB134" s="3"/>
      <c r="JWC134" s="3"/>
      <c r="JWD134" s="3"/>
      <c r="JWE134" s="3"/>
      <c r="JWF134" s="3"/>
      <c r="JWG134" s="3"/>
      <c r="JWH134" s="3"/>
      <c r="JWI134" s="3"/>
      <c r="JWJ134" s="3"/>
      <c r="JWK134" s="3"/>
      <c r="JWL134" s="3"/>
      <c r="JWM134" s="3"/>
      <c r="JWN134" s="3"/>
      <c r="JWO134" s="3"/>
      <c r="JWP134" s="3"/>
      <c r="JWQ134" s="3"/>
      <c r="JWR134" s="3"/>
      <c r="JWS134" s="3"/>
      <c r="JWT134" s="3"/>
      <c r="JWU134" s="3"/>
      <c r="JWV134" s="3"/>
      <c r="JWW134" s="3"/>
      <c r="JWX134" s="3"/>
      <c r="JWY134" s="3"/>
      <c r="JWZ134" s="3"/>
      <c r="JXA134" s="3"/>
      <c r="JXB134" s="3"/>
      <c r="JXC134" s="3"/>
      <c r="JXD134" s="3"/>
      <c r="JXE134" s="3"/>
      <c r="JXF134" s="3"/>
      <c r="JXG134" s="3"/>
      <c r="JXH134" s="3"/>
      <c r="JXI134" s="3"/>
      <c r="JXJ134" s="3"/>
      <c r="JXK134" s="3"/>
      <c r="JXL134" s="3"/>
      <c r="JXM134" s="3"/>
      <c r="JXN134" s="3"/>
      <c r="JXO134" s="3"/>
      <c r="JXP134" s="3"/>
      <c r="JXQ134" s="3"/>
      <c r="JXR134" s="3"/>
      <c r="JXS134" s="3"/>
      <c r="JXT134" s="3"/>
      <c r="JXU134" s="3"/>
      <c r="JXV134" s="3"/>
      <c r="JXW134" s="3"/>
      <c r="JXX134" s="3"/>
      <c r="JXY134" s="3"/>
      <c r="JXZ134" s="3"/>
      <c r="JYA134" s="3"/>
      <c r="JYB134" s="3"/>
      <c r="JYC134" s="3"/>
      <c r="JYD134" s="3"/>
      <c r="JYE134" s="3"/>
      <c r="JYF134" s="3"/>
      <c r="JYG134" s="3"/>
      <c r="JYH134" s="3"/>
      <c r="JYI134" s="3"/>
      <c r="JYJ134" s="3"/>
      <c r="JYK134" s="3"/>
      <c r="JYL134" s="3"/>
      <c r="JYM134" s="3"/>
      <c r="JYN134" s="3"/>
      <c r="JYO134" s="3"/>
      <c r="JYP134" s="3"/>
      <c r="JYQ134" s="3"/>
      <c r="JYR134" s="3"/>
      <c r="JYS134" s="3"/>
      <c r="JYT134" s="3"/>
      <c r="JYU134" s="3"/>
      <c r="JYV134" s="3"/>
      <c r="JYW134" s="3"/>
      <c r="JYX134" s="3"/>
      <c r="JYY134" s="3"/>
      <c r="JYZ134" s="3"/>
      <c r="JZA134" s="3"/>
      <c r="JZB134" s="3"/>
      <c r="JZC134" s="3"/>
      <c r="JZD134" s="3"/>
      <c r="JZE134" s="3"/>
      <c r="JZF134" s="3"/>
      <c r="JZG134" s="3"/>
      <c r="JZH134" s="3"/>
      <c r="JZI134" s="3"/>
      <c r="JZJ134" s="3"/>
      <c r="JZK134" s="3"/>
      <c r="JZL134" s="3"/>
      <c r="JZM134" s="3"/>
      <c r="JZN134" s="3"/>
      <c r="JZO134" s="3"/>
      <c r="JZP134" s="3"/>
      <c r="JZQ134" s="3"/>
      <c r="JZR134" s="3"/>
      <c r="JZS134" s="3"/>
      <c r="JZT134" s="3"/>
      <c r="JZU134" s="3"/>
      <c r="JZV134" s="3"/>
      <c r="JZW134" s="3"/>
      <c r="JZX134" s="3"/>
      <c r="JZY134" s="3"/>
      <c r="JZZ134" s="3"/>
      <c r="KAA134" s="3"/>
      <c r="KAB134" s="3"/>
      <c r="KAC134" s="3"/>
      <c r="KAD134" s="3"/>
      <c r="KAE134" s="3"/>
      <c r="KAF134" s="3"/>
      <c r="KAG134" s="3"/>
      <c r="KAH134" s="3"/>
      <c r="KAI134" s="3"/>
      <c r="KAJ134" s="3"/>
      <c r="KAK134" s="3"/>
      <c r="KAL134" s="3"/>
      <c r="KAM134" s="3"/>
      <c r="KAN134" s="3"/>
      <c r="KAO134" s="3"/>
      <c r="KAP134" s="3"/>
      <c r="KAQ134" s="3"/>
      <c r="KAR134" s="3"/>
      <c r="KAS134" s="3"/>
      <c r="KAT134" s="3"/>
      <c r="KAU134" s="3"/>
      <c r="KAV134" s="3"/>
      <c r="KAW134" s="3"/>
      <c r="KAX134" s="3"/>
      <c r="KAY134" s="3"/>
      <c r="KAZ134" s="3"/>
      <c r="KBA134" s="3"/>
      <c r="KBB134" s="3"/>
      <c r="KBC134" s="3"/>
      <c r="KBD134" s="3"/>
      <c r="KBE134" s="3"/>
      <c r="KBF134" s="3"/>
      <c r="KBG134" s="3"/>
      <c r="KBH134" s="3"/>
      <c r="KBI134" s="3"/>
      <c r="KBJ134" s="3"/>
      <c r="KBK134" s="3"/>
      <c r="KBL134" s="3"/>
      <c r="KBM134" s="3"/>
      <c r="KBN134" s="3"/>
      <c r="KBO134" s="3"/>
      <c r="KBP134" s="3"/>
      <c r="KBQ134" s="3"/>
      <c r="KBR134" s="3"/>
      <c r="KBS134" s="3"/>
      <c r="KBT134" s="3"/>
      <c r="KBU134" s="3"/>
      <c r="KBV134" s="3"/>
      <c r="KBW134" s="3"/>
      <c r="KBX134" s="3"/>
      <c r="KBY134" s="3"/>
      <c r="KBZ134" s="3"/>
      <c r="KCA134" s="3"/>
      <c r="KCB134" s="3"/>
      <c r="KCC134" s="3"/>
      <c r="KCD134" s="3"/>
      <c r="KCE134" s="3"/>
      <c r="KCF134" s="3"/>
      <c r="KCG134" s="3"/>
      <c r="KCH134" s="3"/>
      <c r="KCI134" s="3"/>
      <c r="KCJ134" s="3"/>
      <c r="KCK134" s="3"/>
      <c r="KCL134" s="3"/>
      <c r="KCM134" s="3"/>
      <c r="KCN134" s="3"/>
      <c r="KCO134" s="3"/>
      <c r="KCP134" s="3"/>
      <c r="KCQ134" s="3"/>
      <c r="KCR134" s="3"/>
      <c r="KCS134" s="3"/>
      <c r="KCT134" s="3"/>
      <c r="KCU134" s="3"/>
      <c r="KCV134" s="3"/>
      <c r="KCW134" s="3"/>
      <c r="KCX134" s="3"/>
      <c r="KCY134" s="3"/>
      <c r="KCZ134" s="3"/>
      <c r="KDA134" s="3"/>
      <c r="KDB134" s="3"/>
      <c r="KDC134" s="3"/>
      <c r="KDD134" s="3"/>
      <c r="KDE134" s="3"/>
      <c r="KDF134" s="3"/>
      <c r="KDG134" s="3"/>
      <c r="KDH134" s="3"/>
      <c r="KDI134" s="3"/>
      <c r="KDJ134" s="3"/>
      <c r="KDK134" s="3"/>
      <c r="KDL134" s="3"/>
      <c r="KDM134" s="3"/>
      <c r="KDN134" s="3"/>
      <c r="KDO134" s="3"/>
      <c r="KDP134" s="3"/>
      <c r="KDQ134" s="3"/>
      <c r="KDR134" s="3"/>
      <c r="KDS134" s="3"/>
      <c r="KDT134" s="3"/>
      <c r="KDU134" s="3"/>
      <c r="KDV134" s="3"/>
      <c r="KDW134" s="3"/>
      <c r="KDX134" s="3"/>
      <c r="KDY134" s="3"/>
      <c r="KDZ134" s="3"/>
      <c r="KEA134" s="3"/>
      <c r="KEB134" s="3"/>
      <c r="KEC134" s="3"/>
      <c r="KED134" s="3"/>
      <c r="KEE134" s="3"/>
      <c r="KEF134" s="3"/>
      <c r="KEG134" s="3"/>
      <c r="KEH134" s="3"/>
      <c r="KEI134" s="3"/>
      <c r="KEJ134" s="3"/>
      <c r="KEK134" s="3"/>
      <c r="KEL134" s="3"/>
      <c r="KEM134" s="3"/>
      <c r="KEN134" s="3"/>
      <c r="KEO134" s="3"/>
      <c r="KEP134" s="3"/>
      <c r="KEQ134" s="3"/>
      <c r="KER134" s="3"/>
      <c r="KES134" s="3"/>
      <c r="KET134" s="3"/>
      <c r="KEU134" s="3"/>
      <c r="KEV134" s="3"/>
      <c r="KEW134" s="3"/>
      <c r="KEX134" s="3"/>
      <c r="KEY134" s="3"/>
      <c r="KEZ134" s="3"/>
      <c r="KFA134" s="3"/>
      <c r="KFB134" s="3"/>
      <c r="KFC134" s="3"/>
      <c r="KFD134" s="3"/>
      <c r="KFE134" s="3"/>
      <c r="KFF134" s="3"/>
      <c r="KFG134" s="3"/>
      <c r="KFH134" s="3"/>
      <c r="KFI134" s="3"/>
      <c r="KFJ134" s="3"/>
      <c r="KFK134" s="3"/>
      <c r="KFL134" s="3"/>
      <c r="KFM134" s="3"/>
      <c r="KFN134" s="3"/>
      <c r="KFO134" s="3"/>
      <c r="KFP134" s="3"/>
      <c r="KFQ134" s="3"/>
      <c r="KFR134" s="3"/>
      <c r="KFS134" s="3"/>
      <c r="KFT134" s="3"/>
      <c r="KFU134" s="3"/>
      <c r="KFV134" s="3"/>
      <c r="KFW134" s="3"/>
      <c r="KFX134" s="3"/>
      <c r="KFY134" s="3"/>
      <c r="KFZ134" s="3"/>
      <c r="KGA134" s="3"/>
      <c r="KGB134" s="3"/>
      <c r="KGC134" s="3"/>
      <c r="KGD134" s="3"/>
      <c r="KGE134" s="3"/>
      <c r="KGF134" s="3"/>
      <c r="KGG134" s="3"/>
      <c r="KGH134" s="3"/>
      <c r="KGI134" s="3"/>
      <c r="KGJ134" s="3"/>
      <c r="KGK134" s="3"/>
      <c r="KGL134" s="3"/>
      <c r="KGM134" s="3"/>
      <c r="KGN134" s="3"/>
      <c r="KGO134" s="3"/>
      <c r="KGP134" s="3"/>
      <c r="KGQ134" s="3"/>
      <c r="KGR134" s="3"/>
      <c r="KGS134" s="3"/>
      <c r="KGT134" s="3"/>
      <c r="KGU134" s="3"/>
      <c r="KGV134" s="3"/>
      <c r="KGW134" s="3"/>
      <c r="KGX134" s="3"/>
      <c r="KGY134" s="3"/>
      <c r="KGZ134" s="3"/>
      <c r="KHA134" s="3"/>
      <c r="KHB134" s="3"/>
      <c r="KHC134" s="3"/>
      <c r="KHD134" s="3"/>
      <c r="KHE134" s="3"/>
      <c r="KHF134" s="3"/>
      <c r="KHG134" s="3"/>
      <c r="KHH134" s="3"/>
      <c r="KHI134" s="3"/>
      <c r="KHJ134" s="3"/>
      <c r="KHK134" s="3"/>
      <c r="KHL134" s="3"/>
      <c r="KHM134" s="3"/>
      <c r="KHN134" s="3"/>
      <c r="KHO134" s="3"/>
      <c r="KHP134" s="3"/>
      <c r="KHQ134" s="3"/>
      <c r="KHR134" s="3"/>
      <c r="KHS134" s="3"/>
      <c r="KHT134" s="3"/>
      <c r="KHU134" s="3"/>
      <c r="KHV134" s="3"/>
      <c r="KHW134" s="3"/>
      <c r="KHX134" s="3"/>
      <c r="KHY134" s="3"/>
      <c r="KHZ134" s="3"/>
      <c r="KIA134" s="3"/>
      <c r="KIB134" s="3"/>
      <c r="KIC134" s="3"/>
      <c r="KID134" s="3"/>
      <c r="KIE134" s="3"/>
      <c r="KIF134" s="3"/>
      <c r="KIG134" s="3"/>
      <c r="KIH134" s="3"/>
      <c r="KII134" s="3"/>
      <c r="KIJ134" s="3"/>
      <c r="KIK134" s="3"/>
      <c r="KIL134" s="3"/>
      <c r="KIM134" s="3"/>
      <c r="KIN134" s="3"/>
      <c r="KIO134" s="3"/>
      <c r="KIP134" s="3"/>
      <c r="KIQ134" s="3"/>
      <c r="KIR134" s="3"/>
      <c r="KIS134" s="3"/>
      <c r="KIT134" s="3"/>
      <c r="KIU134" s="3"/>
      <c r="KIV134" s="3"/>
      <c r="KIW134" s="3"/>
      <c r="KIX134" s="3"/>
      <c r="KIY134" s="3"/>
      <c r="KIZ134" s="3"/>
      <c r="KJA134" s="3"/>
      <c r="KJB134" s="3"/>
      <c r="KJC134" s="3"/>
      <c r="KJD134" s="3"/>
      <c r="KJE134" s="3"/>
      <c r="KJF134" s="3"/>
      <c r="KJG134" s="3"/>
      <c r="KJH134" s="3"/>
      <c r="KJI134" s="3"/>
      <c r="KJJ134" s="3"/>
      <c r="KJK134" s="3"/>
      <c r="KJL134" s="3"/>
      <c r="KJM134" s="3"/>
      <c r="KJN134" s="3"/>
      <c r="KJO134" s="3"/>
      <c r="KJP134" s="3"/>
      <c r="KJQ134" s="3"/>
      <c r="KJR134" s="3"/>
      <c r="KJS134" s="3"/>
      <c r="KJT134" s="3"/>
      <c r="KJU134" s="3"/>
      <c r="KJV134" s="3"/>
      <c r="KJW134" s="3"/>
      <c r="KJX134" s="3"/>
      <c r="KJY134" s="3"/>
      <c r="KJZ134" s="3"/>
      <c r="KKA134" s="3"/>
      <c r="KKB134" s="3"/>
      <c r="KKC134" s="3"/>
      <c r="KKD134" s="3"/>
      <c r="KKE134" s="3"/>
      <c r="KKF134" s="3"/>
      <c r="KKG134" s="3"/>
      <c r="KKH134" s="3"/>
      <c r="KKI134" s="3"/>
      <c r="KKJ134" s="3"/>
      <c r="KKK134" s="3"/>
      <c r="KKL134" s="3"/>
      <c r="KKM134" s="3"/>
      <c r="KKN134" s="3"/>
      <c r="KKO134" s="3"/>
      <c r="KKP134" s="3"/>
      <c r="KKQ134" s="3"/>
      <c r="KKR134" s="3"/>
      <c r="KKS134" s="3"/>
      <c r="KKT134" s="3"/>
      <c r="KKU134" s="3"/>
      <c r="KKV134" s="3"/>
      <c r="KKW134" s="3"/>
      <c r="KKX134" s="3"/>
      <c r="KKY134" s="3"/>
      <c r="KKZ134" s="3"/>
      <c r="KLA134" s="3"/>
      <c r="KLB134" s="3"/>
      <c r="KLC134" s="3"/>
      <c r="KLD134" s="3"/>
      <c r="KLE134" s="3"/>
      <c r="KLF134" s="3"/>
      <c r="KLG134" s="3"/>
      <c r="KLH134" s="3"/>
      <c r="KLI134" s="3"/>
      <c r="KLJ134" s="3"/>
      <c r="KLK134" s="3"/>
      <c r="KLL134" s="3"/>
      <c r="KLM134" s="3"/>
      <c r="KLN134" s="3"/>
      <c r="KLO134" s="3"/>
      <c r="KLP134" s="3"/>
      <c r="KLQ134" s="3"/>
      <c r="KLR134" s="3"/>
      <c r="KLS134" s="3"/>
      <c r="KLT134" s="3"/>
      <c r="KLU134" s="3"/>
      <c r="KLV134" s="3"/>
      <c r="KLW134" s="3"/>
      <c r="KLX134" s="3"/>
      <c r="KLY134" s="3"/>
      <c r="KLZ134" s="3"/>
      <c r="KMA134" s="3"/>
      <c r="KMB134" s="3"/>
      <c r="KMC134" s="3"/>
      <c r="KMD134" s="3"/>
      <c r="KME134" s="3"/>
      <c r="KMF134" s="3"/>
      <c r="KMG134" s="3"/>
      <c r="KMH134" s="3"/>
      <c r="KMI134" s="3"/>
      <c r="KMJ134" s="3"/>
      <c r="KMK134" s="3"/>
      <c r="KML134" s="3"/>
      <c r="KMM134" s="3"/>
      <c r="KMN134" s="3"/>
      <c r="KMO134" s="3"/>
      <c r="KMP134" s="3"/>
      <c r="KMQ134" s="3"/>
      <c r="KMR134" s="3"/>
      <c r="KMS134" s="3"/>
      <c r="KMT134" s="3"/>
      <c r="KMU134" s="3"/>
      <c r="KMV134" s="3"/>
      <c r="KMW134" s="3"/>
      <c r="KMX134" s="3"/>
      <c r="KMY134" s="3"/>
      <c r="KMZ134" s="3"/>
      <c r="KNA134" s="3"/>
      <c r="KNB134" s="3"/>
      <c r="KNC134" s="3"/>
      <c r="KND134" s="3"/>
      <c r="KNE134" s="3"/>
      <c r="KNF134" s="3"/>
      <c r="KNG134" s="3"/>
      <c r="KNH134" s="3"/>
      <c r="KNI134" s="3"/>
      <c r="KNJ134" s="3"/>
      <c r="KNK134" s="3"/>
      <c r="KNL134" s="3"/>
      <c r="KNM134" s="3"/>
      <c r="KNN134" s="3"/>
      <c r="KNO134" s="3"/>
      <c r="KNP134" s="3"/>
      <c r="KNQ134" s="3"/>
      <c r="KNR134" s="3"/>
      <c r="KNS134" s="3"/>
      <c r="KNT134" s="3"/>
      <c r="KNU134" s="3"/>
      <c r="KNV134" s="3"/>
      <c r="KNW134" s="3"/>
      <c r="KNX134" s="3"/>
      <c r="KNY134" s="3"/>
      <c r="KNZ134" s="3"/>
      <c r="KOA134" s="3"/>
      <c r="KOB134" s="3"/>
      <c r="KOC134" s="3"/>
      <c r="KOD134" s="3"/>
      <c r="KOE134" s="3"/>
      <c r="KOF134" s="3"/>
      <c r="KOG134" s="3"/>
      <c r="KOH134" s="3"/>
      <c r="KOI134" s="3"/>
      <c r="KOJ134" s="3"/>
      <c r="KOK134" s="3"/>
      <c r="KOL134" s="3"/>
      <c r="KOM134" s="3"/>
      <c r="KON134" s="3"/>
      <c r="KOO134" s="3"/>
      <c r="KOP134" s="3"/>
      <c r="KOQ134" s="3"/>
      <c r="KOR134" s="3"/>
      <c r="KOS134" s="3"/>
      <c r="KOT134" s="3"/>
      <c r="KOU134" s="3"/>
      <c r="KOV134" s="3"/>
      <c r="KOW134" s="3"/>
      <c r="KOX134" s="3"/>
      <c r="KOY134" s="3"/>
      <c r="KOZ134" s="3"/>
      <c r="KPA134" s="3"/>
      <c r="KPB134" s="3"/>
      <c r="KPC134" s="3"/>
      <c r="KPD134" s="3"/>
      <c r="KPE134" s="3"/>
      <c r="KPF134" s="3"/>
      <c r="KPG134" s="3"/>
      <c r="KPH134" s="3"/>
      <c r="KPI134" s="3"/>
      <c r="KPJ134" s="3"/>
      <c r="KPK134" s="3"/>
      <c r="KPL134" s="3"/>
      <c r="KPM134" s="3"/>
      <c r="KPN134" s="3"/>
      <c r="KPO134" s="3"/>
      <c r="KPP134" s="3"/>
      <c r="KPQ134" s="3"/>
      <c r="KPR134" s="3"/>
      <c r="KPS134" s="3"/>
      <c r="KPT134" s="3"/>
      <c r="KPU134" s="3"/>
      <c r="KPV134" s="3"/>
      <c r="KPW134" s="3"/>
      <c r="KPX134" s="3"/>
      <c r="KPY134" s="3"/>
      <c r="KPZ134" s="3"/>
      <c r="KQA134" s="3"/>
      <c r="KQB134" s="3"/>
      <c r="KQC134" s="3"/>
      <c r="KQD134" s="3"/>
      <c r="KQE134" s="3"/>
      <c r="KQF134" s="3"/>
      <c r="KQG134" s="3"/>
      <c r="KQH134" s="3"/>
      <c r="KQI134" s="3"/>
      <c r="KQJ134" s="3"/>
      <c r="KQK134" s="3"/>
      <c r="KQL134" s="3"/>
      <c r="KQM134" s="3"/>
      <c r="KQN134" s="3"/>
      <c r="KQO134" s="3"/>
      <c r="KQP134" s="3"/>
      <c r="KQQ134" s="3"/>
      <c r="KQR134" s="3"/>
      <c r="KQS134" s="3"/>
      <c r="KQT134" s="3"/>
      <c r="KQU134" s="3"/>
      <c r="KQV134" s="3"/>
      <c r="KQW134" s="3"/>
      <c r="KQX134" s="3"/>
      <c r="KQY134" s="3"/>
      <c r="KQZ134" s="3"/>
      <c r="KRA134" s="3"/>
      <c r="KRB134" s="3"/>
      <c r="KRC134" s="3"/>
      <c r="KRD134" s="3"/>
      <c r="KRE134" s="3"/>
      <c r="KRF134" s="3"/>
      <c r="KRG134" s="3"/>
      <c r="KRH134" s="3"/>
      <c r="KRI134" s="3"/>
      <c r="KRJ134" s="3"/>
      <c r="KRK134" s="3"/>
      <c r="KRL134" s="3"/>
      <c r="KRM134" s="3"/>
      <c r="KRN134" s="3"/>
      <c r="KRO134" s="3"/>
      <c r="KRP134" s="3"/>
      <c r="KRQ134" s="3"/>
      <c r="KRR134" s="3"/>
      <c r="KRS134" s="3"/>
      <c r="KRT134" s="3"/>
      <c r="KRU134" s="3"/>
      <c r="KRV134" s="3"/>
      <c r="KRW134" s="3"/>
      <c r="KRX134" s="3"/>
      <c r="KRY134" s="3"/>
      <c r="KRZ134" s="3"/>
      <c r="KSA134" s="3"/>
      <c r="KSB134" s="3"/>
      <c r="KSC134" s="3"/>
      <c r="KSD134" s="3"/>
      <c r="KSE134" s="3"/>
      <c r="KSF134" s="3"/>
      <c r="KSG134" s="3"/>
      <c r="KSH134" s="3"/>
      <c r="KSI134" s="3"/>
      <c r="KSJ134" s="3"/>
      <c r="KSK134" s="3"/>
      <c r="KSL134" s="3"/>
      <c r="KSM134" s="3"/>
      <c r="KSN134" s="3"/>
      <c r="KSO134" s="3"/>
      <c r="KSP134" s="3"/>
      <c r="KSQ134" s="3"/>
      <c r="KSR134" s="3"/>
      <c r="KSS134" s="3"/>
      <c r="KST134" s="3"/>
      <c r="KSU134" s="3"/>
      <c r="KSV134" s="3"/>
      <c r="KSW134" s="3"/>
      <c r="KSX134" s="3"/>
      <c r="KSY134" s="3"/>
      <c r="KSZ134" s="3"/>
      <c r="KTA134" s="3"/>
      <c r="KTB134" s="3"/>
      <c r="KTC134" s="3"/>
      <c r="KTD134" s="3"/>
      <c r="KTE134" s="3"/>
      <c r="KTF134" s="3"/>
      <c r="KTG134" s="3"/>
      <c r="KTH134" s="3"/>
      <c r="KTI134" s="3"/>
      <c r="KTJ134" s="3"/>
      <c r="KTK134" s="3"/>
      <c r="KTL134" s="3"/>
      <c r="KTM134" s="3"/>
      <c r="KTN134" s="3"/>
      <c r="KTO134" s="3"/>
      <c r="KTP134" s="3"/>
      <c r="KTQ134" s="3"/>
      <c r="KTR134" s="3"/>
      <c r="KTS134" s="3"/>
      <c r="KTT134" s="3"/>
      <c r="KTU134" s="3"/>
      <c r="KTV134" s="3"/>
      <c r="KTW134" s="3"/>
      <c r="KTX134" s="3"/>
      <c r="KTY134" s="3"/>
      <c r="KTZ134" s="3"/>
      <c r="KUA134" s="3"/>
      <c r="KUB134" s="3"/>
      <c r="KUC134" s="3"/>
      <c r="KUD134" s="3"/>
      <c r="KUE134" s="3"/>
      <c r="KUF134" s="3"/>
      <c r="KUG134" s="3"/>
      <c r="KUH134" s="3"/>
      <c r="KUI134" s="3"/>
      <c r="KUJ134" s="3"/>
      <c r="KUK134" s="3"/>
      <c r="KUL134" s="3"/>
      <c r="KUM134" s="3"/>
      <c r="KUN134" s="3"/>
      <c r="KUO134" s="3"/>
      <c r="KUP134" s="3"/>
      <c r="KUQ134" s="3"/>
      <c r="KUR134" s="3"/>
      <c r="KUS134" s="3"/>
      <c r="KUT134" s="3"/>
      <c r="KUU134" s="3"/>
      <c r="KUV134" s="3"/>
      <c r="KUW134" s="3"/>
      <c r="KUX134" s="3"/>
      <c r="KUY134" s="3"/>
      <c r="KUZ134" s="3"/>
      <c r="KVA134" s="3"/>
      <c r="KVB134" s="3"/>
      <c r="KVC134" s="3"/>
      <c r="KVD134" s="3"/>
      <c r="KVE134" s="3"/>
      <c r="KVF134" s="3"/>
      <c r="KVG134" s="3"/>
      <c r="KVH134" s="3"/>
      <c r="KVI134" s="3"/>
      <c r="KVJ134" s="3"/>
      <c r="KVK134" s="3"/>
      <c r="KVL134" s="3"/>
      <c r="KVM134" s="3"/>
      <c r="KVN134" s="3"/>
      <c r="KVO134" s="3"/>
      <c r="KVP134" s="3"/>
      <c r="KVQ134" s="3"/>
      <c r="KVR134" s="3"/>
      <c r="KVS134" s="3"/>
      <c r="KVT134" s="3"/>
      <c r="KVU134" s="3"/>
      <c r="KVV134" s="3"/>
      <c r="KVW134" s="3"/>
      <c r="KVX134" s="3"/>
      <c r="KVY134" s="3"/>
      <c r="KVZ134" s="3"/>
      <c r="KWA134" s="3"/>
      <c r="KWB134" s="3"/>
      <c r="KWC134" s="3"/>
      <c r="KWD134" s="3"/>
      <c r="KWE134" s="3"/>
      <c r="KWF134" s="3"/>
      <c r="KWG134" s="3"/>
      <c r="KWH134" s="3"/>
      <c r="KWI134" s="3"/>
      <c r="KWJ134" s="3"/>
      <c r="KWK134" s="3"/>
      <c r="KWL134" s="3"/>
      <c r="KWM134" s="3"/>
      <c r="KWN134" s="3"/>
      <c r="KWO134" s="3"/>
      <c r="KWP134" s="3"/>
      <c r="KWQ134" s="3"/>
      <c r="KWR134" s="3"/>
      <c r="KWS134" s="3"/>
      <c r="KWT134" s="3"/>
      <c r="KWU134" s="3"/>
      <c r="KWV134" s="3"/>
      <c r="KWW134" s="3"/>
      <c r="KWX134" s="3"/>
      <c r="KWY134" s="3"/>
      <c r="KWZ134" s="3"/>
      <c r="KXA134" s="3"/>
      <c r="KXB134" s="3"/>
      <c r="KXC134" s="3"/>
      <c r="KXD134" s="3"/>
      <c r="KXE134" s="3"/>
      <c r="KXF134" s="3"/>
      <c r="KXG134" s="3"/>
      <c r="KXH134" s="3"/>
      <c r="KXI134" s="3"/>
      <c r="KXJ134" s="3"/>
      <c r="KXK134" s="3"/>
      <c r="KXL134" s="3"/>
      <c r="KXM134" s="3"/>
      <c r="KXN134" s="3"/>
      <c r="KXO134" s="3"/>
      <c r="KXP134" s="3"/>
      <c r="KXQ134" s="3"/>
      <c r="KXR134" s="3"/>
      <c r="KXS134" s="3"/>
      <c r="KXT134" s="3"/>
      <c r="KXU134" s="3"/>
      <c r="KXV134" s="3"/>
      <c r="KXW134" s="3"/>
      <c r="KXX134" s="3"/>
      <c r="KXY134" s="3"/>
      <c r="KXZ134" s="3"/>
      <c r="KYA134" s="3"/>
      <c r="KYB134" s="3"/>
      <c r="KYC134" s="3"/>
      <c r="KYD134" s="3"/>
      <c r="KYE134" s="3"/>
      <c r="KYF134" s="3"/>
      <c r="KYG134" s="3"/>
      <c r="KYH134" s="3"/>
      <c r="KYI134" s="3"/>
      <c r="KYJ134" s="3"/>
      <c r="KYK134" s="3"/>
      <c r="KYL134" s="3"/>
      <c r="KYM134" s="3"/>
      <c r="KYN134" s="3"/>
      <c r="KYO134" s="3"/>
      <c r="KYP134" s="3"/>
      <c r="KYQ134" s="3"/>
      <c r="KYR134" s="3"/>
      <c r="KYS134" s="3"/>
      <c r="KYT134" s="3"/>
      <c r="KYU134" s="3"/>
      <c r="KYV134" s="3"/>
      <c r="KYW134" s="3"/>
      <c r="KYX134" s="3"/>
      <c r="KYY134" s="3"/>
      <c r="KYZ134" s="3"/>
      <c r="KZA134" s="3"/>
      <c r="KZB134" s="3"/>
      <c r="KZC134" s="3"/>
      <c r="KZD134" s="3"/>
      <c r="KZE134" s="3"/>
      <c r="KZF134" s="3"/>
      <c r="KZG134" s="3"/>
      <c r="KZH134" s="3"/>
      <c r="KZI134" s="3"/>
      <c r="KZJ134" s="3"/>
      <c r="KZK134" s="3"/>
      <c r="KZL134" s="3"/>
      <c r="KZM134" s="3"/>
      <c r="KZN134" s="3"/>
      <c r="KZO134" s="3"/>
      <c r="KZP134" s="3"/>
      <c r="KZQ134" s="3"/>
      <c r="KZR134" s="3"/>
      <c r="KZS134" s="3"/>
      <c r="KZT134" s="3"/>
      <c r="KZU134" s="3"/>
      <c r="KZV134" s="3"/>
      <c r="KZW134" s="3"/>
      <c r="KZX134" s="3"/>
      <c r="KZY134" s="3"/>
      <c r="KZZ134" s="3"/>
      <c r="LAA134" s="3"/>
      <c r="LAB134" s="3"/>
      <c r="LAC134" s="3"/>
      <c r="LAD134" s="3"/>
      <c r="LAE134" s="3"/>
      <c r="LAF134" s="3"/>
      <c r="LAG134" s="3"/>
      <c r="LAH134" s="3"/>
      <c r="LAI134" s="3"/>
      <c r="LAJ134" s="3"/>
      <c r="LAK134" s="3"/>
      <c r="LAL134" s="3"/>
      <c r="LAM134" s="3"/>
      <c r="LAN134" s="3"/>
      <c r="LAO134" s="3"/>
      <c r="LAP134" s="3"/>
      <c r="LAQ134" s="3"/>
      <c r="LAR134" s="3"/>
      <c r="LAS134" s="3"/>
      <c r="LAT134" s="3"/>
      <c r="LAU134" s="3"/>
      <c r="LAV134" s="3"/>
      <c r="LAW134" s="3"/>
      <c r="LAX134" s="3"/>
      <c r="LAY134" s="3"/>
      <c r="LAZ134" s="3"/>
      <c r="LBA134" s="3"/>
      <c r="LBB134" s="3"/>
      <c r="LBC134" s="3"/>
      <c r="LBD134" s="3"/>
      <c r="LBE134" s="3"/>
      <c r="LBF134" s="3"/>
      <c r="LBG134" s="3"/>
      <c r="LBH134" s="3"/>
      <c r="LBI134" s="3"/>
      <c r="LBJ134" s="3"/>
      <c r="LBK134" s="3"/>
      <c r="LBL134" s="3"/>
      <c r="LBM134" s="3"/>
      <c r="LBN134" s="3"/>
      <c r="LBO134" s="3"/>
      <c r="LBP134" s="3"/>
      <c r="LBQ134" s="3"/>
      <c r="LBR134" s="3"/>
      <c r="LBS134" s="3"/>
      <c r="LBT134" s="3"/>
      <c r="LBU134" s="3"/>
      <c r="LBV134" s="3"/>
      <c r="LBW134" s="3"/>
      <c r="LBX134" s="3"/>
      <c r="LBY134" s="3"/>
      <c r="LBZ134" s="3"/>
      <c r="LCA134" s="3"/>
      <c r="LCB134" s="3"/>
      <c r="LCC134" s="3"/>
      <c r="LCD134" s="3"/>
      <c r="LCE134" s="3"/>
      <c r="LCF134" s="3"/>
      <c r="LCG134" s="3"/>
      <c r="LCH134" s="3"/>
      <c r="LCI134" s="3"/>
      <c r="LCJ134" s="3"/>
      <c r="LCK134" s="3"/>
      <c r="LCL134" s="3"/>
      <c r="LCM134" s="3"/>
      <c r="LCN134" s="3"/>
      <c r="LCO134" s="3"/>
      <c r="LCP134" s="3"/>
      <c r="LCQ134" s="3"/>
      <c r="LCR134" s="3"/>
      <c r="LCS134" s="3"/>
      <c r="LCT134" s="3"/>
      <c r="LCU134" s="3"/>
      <c r="LCV134" s="3"/>
      <c r="LCW134" s="3"/>
      <c r="LCX134" s="3"/>
      <c r="LCY134" s="3"/>
      <c r="LCZ134" s="3"/>
      <c r="LDA134" s="3"/>
      <c r="LDB134" s="3"/>
      <c r="LDC134" s="3"/>
      <c r="LDD134" s="3"/>
      <c r="LDE134" s="3"/>
      <c r="LDF134" s="3"/>
      <c r="LDG134" s="3"/>
      <c r="LDH134" s="3"/>
      <c r="LDI134" s="3"/>
      <c r="LDJ134" s="3"/>
      <c r="LDK134" s="3"/>
      <c r="LDL134" s="3"/>
      <c r="LDM134" s="3"/>
      <c r="LDN134" s="3"/>
      <c r="LDO134" s="3"/>
      <c r="LDP134" s="3"/>
      <c r="LDQ134" s="3"/>
      <c r="LDR134" s="3"/>
      <c r="LDS134" s="3"/>
      <c r="LDT134" s="3"/>
      <c r="LDU134" s="3"/>
      <c r="LDV134" s="3"/>
      <c r="LDW134" s="3"/>
      <c r="LDX134" s="3"/>
      <c r="LDY134" s="3"/>
      <c r="LDZ134" s="3"/>
      <c r="LEA134" s="3"/>
      <c r="LEB134" s="3"/>
      <c r="LEC134" s="3"/>
      <c r="LED134" s="3"/>
      <c r="LEE134" s="3"/>
      <c r="LEF134" s="3"/>
      <c r="LEG134" s="3"/>
      <c r="LEH134" s="3"/>
      <c r="LEI134" s="3"/>
      <c r="LEJ134" s="3"/>
      <c r="LEK134" s="3"/>
      <c r="LEL134" s="3"/>
      <c r="LEM134" s="3"/>
      <c r="LEN134" s="3"/>
      <c r="LEO134" s="3"/>
      <c r="LEP134" s="3"/>
      <c r="LEQ134" s="3"/>
      <c r="LER134" s="3"/>
      <c r="LES134" s="3"/>
      <c r="LET134" s="3"/>
      <c r="LEU134" s="3"/>
      <c r="LEV134" s="3"/>
      <c r="LEW134" s="3"/>
      <c r="LEX134" s="3"/>
      <c r="LEY134" s="3"/>
      <c r="LEZ134" s="3"/>
      <c r="LFA134" s="3"/>
      <c r="LFB134" s="3"/>
      <c r="LFC134" s="3"/>
      <c r="LFD134" s="3"/>
      <c r="LFE134" s="3"/>
      <c r="LFF134" s="3"/>
      <c r="LFG134" s="3"/>
      <c r="LFH134" s="3"/>
      <c r="LFI134" s="3"/>
      <c r="LFJ134" s="3"/>
      <c r="LFK134" s="3"/>
      <c r="LFL134" s="3"/>
      <c r="LFM134" s="3"/>
      <c r="LFN134" s="3"/>
      <c r="LFO134" s="3"/>
      <c r="LFP134" s="3"/>
      <c r="LFQ134" s="3"/>
      <c r="LFR134" s="3"/>
      <c r="LFS134" s="3"/>
      <c r="LFT134" s="3"/>
      <c r="LFU134" s="3"/>
      <c r="LFV134" s="3"/>
      <c r="LFW134" s="3"/>
      <c r="LFX134" s="3"/>
      <c r="LFY134" s="3"/>
      <c r="LFZ134" s="3"/>
      <c r="LGA134" s="3"/>
      <c r="LGB134" s="3"/>
      <c r="LGC134" s="3"/>
      <c r="LGD134" s="3"/>
      <c r="LGE134" s="3"/>
      <c r="LGF134" s="3"/>
      <c r="LGG134" s="3"/>
      <c r="LGH134" s="3"/>
      <c r="LGI134" s="3"/>
      <c r="LGJ134" s="3"/>
      <c r="LGK134" s="3"/>
      <c r="LGL134" s="3"/>
      <c r="LGM134" s="3"/>
      <c r="LGN134" s="3"/>
      <c r="LGO134" s="3"/>
      <c r="LGP134" s="3"/>
      <c r="LGQ134" s="3"/>
      <c r="LGR134" s="3"/>
      <c r="LGS134" s="3"/>
      <c r="LGT134" s="3"/>
      <c r="LGU134" s="3"/>
      <c r="LGV134" s="3"/>
      <c r="LGW134" s="3"/>
      <c r="LGX134" s="3"/>
      <c r="LGY134" s="3"/>
      <c r="LGZ134" s="3"/>
      <c r="LHA134" s="3"/>
      <c r="LHB134" s="3"/>
      <c r="LHC134" s="3"/>
      <c r="LHD134" s="3"/>
      <c r="LHE134" s="3"/>
      <c r="LHF134" s="3"/>
      <c r="LHG134" s="3"/>
      <c r="LHH134" s="3"/>
      <c r="LHI134" s="3"/>
      <c r="LHJ134" s="3"/>
      <c r="LHK134" s="3"/>
      <c r="LHL134" s="3"/>
      <c r="LHM134" s="3"/>
      <c r="LHN134" s="3"/>
      <c r="LHO134" s="3"/>
      <c r="LHP134" s="3"/>
      <c r="LHQ134" s="3"/>
      <c r="LHR134" s="3"/>
      <c r="LHS134" s="3"/>
      <c r="LHT134" s="3"/>
      <c r="LHU134" s="3"/>
      <c r="LHV134" s="3"/>
      <c r="LHW134" s="3"/>
      <c r="LHX134" s="3"/>
      <c r="LHY134" s="3"/>
      <c r="LHZ134" s="3"/>
      <c r="LIA134" s="3"/>
      <c r="LIB134" s="3"/>
      <c r="LIC134" s="3"/>
      <c r="LID134" s="3"/>
      <c r="LIE134" s="3"/>
      <c r="LIF134" s="3"/>
      <c r="LIG134" s="3"/>
      <c r="LIH134" s="3"/>
      <c r="LII134" s="3"/>
      <c r="LIJ134" s="3"/>
      <c r="LIK134" s="3"/>
      <c r="LIL134" s="3"/>
      <c r="LIM134" s="3"/>
      <c r="LIN134" s="3"/>
      <c r="LIO134" s="3"/>
      <c r="LIP134" s="3"/>
      <c r="LIQ134" s="3"/>
      <c r="LIR134" s="3"/>
      <c r="LIS134" s="3"/>
      <c r="LIT134" s="3"/>
      <c r="LIU134" s="3"/>
      <c r="LIV134" s="3"/>
      <c r="LIW134" s="3"/>
      <c r="LIX134" s="3"/>
      <c r="LIY134" s="3"/>
      <c r="LIZ134" s="3"/>
      <c r="LJA134" s="3"/>
      <c r="LJB134" s="3"/>
      <c r="LJC134" s="3"/>
      <c r="LJD134" s="3"/>
      <c r="LJE134" s="3"/>
      <c r="LJF134" s="3"/>
      <c r="LJG134" s="3"/>
      <c r="LJH134" s="3"/>
      <c r="LJI134" s="3"/>
      <c r="LJJ134" s="3"/>
      <c r="LJK134" s="3"/>
      <c r="LJL134" s="3"/>
      <c r="LJM134" s="3"/>
      <c r="LJN134" s="3"/>
      <c r="LJO134" s="3"/>
      <c r="LJP134" s="3"/>
      <c r="LJQ134" s="3"/>
      <c r="LJR134" s="3"/>
      <c r="LJS134" s="3"/>
      <c r="LJT134" s="3"/>
      <c r="LJU134" s="3"/>
      <c r="LJV134" s="3"/>
      <c r="LJW134" s="3"/>
      <c r="LJX134" s="3"/>
      <c r="LJY134" s="3"/>
      <c r="LJZ134" s="3"/>
      <c r="LKA134" s="3"/>
      <c r="LKB134" s="3"/>
      <c r="LKC134" s="3"/>
      <c r="LKD134" s="3"/>
      <c r="LKE134" s="3"/>
      <c r="LKF134" s="3"/>
      <c r="LKG134" s="3"/>
      <c r="LKH134" s="3"/>
      <c r="LKI134" s="3"/>
      <c r="LKJ134" s="3"/>
      <c r="LKK134" s="3"/>
      <c r="LKL134" s="3"/>
      <c r="LKM134" s="3"/>
      <c r="LKN134" s="3"/>
      <c r="LKO134" s="3"/>
      <c r="LKP134" s="3"/>
      <c r="LKQ134" s="3"/>
      <c r="LKR134" s="3"/>
      <c r="LKS134" s="3"/>
      <c r="LKT134" s="3"/>
      <c r="LKU134" s="3"/>
      <c r="LKV134" s="3"/>
      <c r="LKW134" s="3"/>
      <c r="LKX134" s="3"/>
      <c r="LKY134" s="3"/>
      <c r="LKZ134" s="3"/>
      <c r="LLA134" s="3"/>
      <c r="LLB134" s="3"/>
      <c r="LLC134" s="3"/>
      <c r="LLD134" s="3"/>
      <c r="LLE134" s="3"/>
      <c r="LLF134" s="3"/>
      <c r="LLG134" s="3"/>
      <c r="LLH134" s="3"/>
      <c r="LLI134" s="3"/>
      <c r="LLJ134" s="3"/>
      <c r="LLK134" s="3"/>
      <c r="LLL134" s="3"/>
      <c r="LLM134" s="3"/>
      <c r="LLN134" s="3"/>
      <c r="LLO134" s="3"/>
      <c r="LLP134" s="3"/>
      <c r="LLQ134" s="3"/>
      <c r="LLR134" s="3"/>
      <c r="LLS134" s="3"/>
      <c r="LLT134" s="3"/>
      <c r="LLU134" s="3"/>
      <c r="LLV134" s="3"/>
      <c r="LLW134" s="3"/>
      <c r="LLX134" s="3"/>
      <c r="LLY134" s="3"/>
      <c r="LLZ134" s="3"/>
      <c r="LMA134" s="3"/>
      <c r="LMB134" s="3"/>
      <c r="LMC134" s="3"/>
      <c r="LMD134" s="3"/>
      <c r="LME134" s="3"/>
      <c r="LMF134" s="3"/>
      <c r="LMG134" s="3"/>
      <c r="LMH134" s="3"/>
      <c r="LMI134" s="3"/>
      <c r="LMJ134" s="3"/>
      <c r="LMK134" s="3"/>
      <c r="LML134" s="3"/>
      <c r="LMM134" s="3"/>
      <c r="LMN134" s="3"/>
      <c r="LMO134" s="3"/>
      <c r="LMP134" s="3"/>
      <c r="LMQ134" s="3"/>
      <c r="LMR134" s="3"/>
      <c r="LMS134" s="3"/>
      <c r="LMT134" s="3"/>
      <c r="LMU134" s="3"/>
      <c r="LMV134" s="3"/>
      <c r="LMW134" s="3"/>
      <c r="LMX134" s="3"/>
      <c r="LMY134" s="3"/>
      <c r="LMZ134" s="3"/>
      <c r="LNA134" s="3"/>
      <c r="LNB134" s="3"/>
      <c r="LNC134" s="3"/>
      <c r="LND134" s="3"/>
      <c r="LNE134" s="3"/>
      <c r="LNF134" s="3"/>
      <c r="LNG134" s="3"/>
      <c r="LNH134" s="3"/>
      <c r="LNI134" s="3"/>
      <c r="LNJ134" s="3"/>
      <c r="LNK134" s="3"/>
      <c r="LNL134" s="3"/>
      <c r="LNM134" s="3"/>
      <c r="LNN134" s="3"/>
      <c r="LNO134" s="3"/>
      <c r="LNP134" s="3"/>
      <c r="LNQ134" s="3"/>
      <c r="LNR134" s="3"/>
      <c r="LNS134" s="3"/>
      <c r="LNT134" s="3"/>
      <c r="LNU134" s="3"/>
      <c r="LNV134" s="3"/>
      <c r="LNW134" s="3"/>
      <c r="LNX134" s="3"/>
      <c r="LNY134" s="3"/>
      <c r="LNZ134" s="3"/>
      <c r="LOA134" s="3"/>
      <c r="LOB134" s="3"/>
      <c r="LOC134" s="3"/>
      <c r="LOD134" s="3"/>
      <c r="LOE134" s="3"/>
      <c r="LOF134" s="3"/>
      <c r="LOG134" s="3"/>
      <c r="LOH134" s="3"/>
      <c r="LOI134" s="3"/>
      <c r="LOJ134" s="3"/>
      <c r="LOK134" s="3"/>
      <c r="LOL134" s="3"/>
      <c r="LOM134" s="3"/>
      <c r="LON134" s="3"/>
      <c r="LOO134" s="3"/>
      <c r="LOP134" s="3"/>
      <c r="LOQ134" s="3"/>
      <c r="LOR134" s="3"/>
      <c r="LOS134" s="3"/>
      <c r="LOT134" s="3"/>
      <c r="LOU134" s="3"/>
      <c r="LOV134" s="3"/>
      <c r="LOW134" s="3"/>
      <c r="LOX134" s="3"/>
      <c r="LOY134" s="3"/>
      <c r="LOZ134" s="3"/>
      <c r="LPA134" s="3"/>
      <c r="LPB134" s="3"/>
      <c r="LPC134" s="3"/>
      <c r="LPD134" s="3"/>
      <c r="LPE134" s="3"/>
      <c r="LPF134" s="3"/>
      <c r="LPG134" s="3"/>
      <c r="LPH134" s="3"/>
      <c r="LPI134" s="3"/>
      <c r="LPJ134" s="3"/>
      <c r="LPK134" s="3"/>
      <c r="LPL134" s="3"/>
      <c r="LPM134" s="3"/>
      <c r="LPN134" s="3"/>
      <c r="LPO134" s="3"/>
      <c r="LPP134" s="3"/>
      <c r="LPQ134" s="3"/>
      <c r="LPR134" s="3"/>
      <c r="LPS134" s="3"/>
      <c r="LPT134" s="3"/>
      <c r="LPU134" s="3"/>
      <c r="LPV134" s="3"/>
      <c r="LPW134" s="3"/>
      <c r="LPX134" s="3"/>
      <c r="LPY134" s="3"/>
      <c r="LPZ134" s="3"/>
      <c r="LQA134" s="3"/>
      <c r="LQB134" s="3"/>
      <c r="LQC134" s="3"/>
      <c r="LQD134" s="3"/>
      <c r="LQE134" s="3"/>
      <c r="LQF134" s="3"/>
      <c r="LQG134" s="3"/>
      <c r="LQH134" s="3"/>
      <c r="LQI134" s="3"/>
      <c r="LQJ134" s="3"/>
      <c r="LQK134" s="3"/>
      <c r="LQL134" s="3"/>
      <c r="LQM134" s="3"/>
      <c r="LQN134" s="3"/>
      <c r="LQO134" s="3"/>
      <c r="LQP134" s="3"/>
      <c r="LQQ134" s="3"/>
      <c r="LQR134" s="3"/>
      <c r="LQS134" s="3"/>
      <c r="LQT134" s="3"/>
      <c r="LQU134" s="3"/>
      <c r="LQV134" s="3"/>
      <c r="LQW134" s="3"/>
      <c r="LQX134" s="3"/>
      <c r="LQY134" s="3"/>
      <c r="LQZ134" s="3"/>
      <c r="LRA134" s="3"/>
      <c r="LRB134" s="3"/>
      <c r="LRC134" s="3"/>
      <c r="LRD134" s="3"/>
      <c r="LRE134" s="3"/>
      <c r="LRF134" s="3"/>
      <c r="LRG134" s="3"/>
      <c r="LRH134" s="3"/>
      <c r="LRI134" s="3"/>
      <c r="LRJ134" s="3"/>
      <c r="LRK134" s="3"/>
      <c r="LRL134" s="3"/>
      <c r="LRM134" s="3"/>
      <c r="LRN134" s="3"/>
      <c r="LRO134" s="3"/>
      <c r="LRP134" s="3"/>
      <c r="LRQ134" s="3"/>
      <c r="LRR134" s="3"/>
      <c r="LRS134" s="3"/>
      <c r="LRT134" s="3"/>
      <c r="LRU134" s="3"/>
      <c r="LRV134" s="3"/>
      <c r="LRW134" s="3"/>
      <c r="LRX134" s="3"/>
      <c r="LRY134" s="3"/>
      <c r="LRZ134" s="3"/>
      <c r="LSA134" s="3"/>
      <c r="LSB134" s="3"/>
      <c r="LSC134" s="3"/>
      <c r="LSD134" s="3"/>
      <c r="LSE134" s="3"/>
      <c r="LSF134" s="3"/>
      <c r="LSG134" s="3"/>
      <c r="LSH134" s="3"/>
      <c r="LSI134" s="3"/>
      <c r="LSJ134" s="3"/>
      <c r="LSK134" s="3"/>
      <c r="LSL134" s="3"/>
      <c r="LSM134" s="3"/>
      <c r="LSN134" s="3"/>
      <c r="LSO134" s="3"/>
      <c r="LSP134" s="3"/>
      <c r="LSQ134" s="3"/>
      <c r="LSR134" s="3"/>
      <c r="LSS134" s="3"/>
      <c r="LST134" s="3"/>
      <c r="LSU134" s="3"/>
      <c r="LSV134" s="3"/>
      <c r="LSW134" s="3"/>
      <c r="LSX134" s="3"/>
      <c r="LSY134" s="3"/>
      <c r="LSZ134" s="3"/>
      <c r="LTA134" s="3"/>
      <c r="LTB134" s="3"/>
      <c r="LTC134" s="3"/>
      <c r="LTD134" s="3"/>
      <c r="LTE134" s="3"/>
      <c r="LTF134" s="3"/>
      <c r="LTG134" s="3"/>
      <c r="LTH134" s="3"/>
      <c r="LTI134" s="3"/>
      <c r="LTJ134" s="3"/>
      <c r="LTK134" s="3"/>
      <c r="LTL134" s="3"/>
      <c r="LTM134" s="3"/>
      <c r="LTN134" s="3"/>
      <c r="LTO134" s="3"/>
      <c r="LTP134" s="3"/>
      <c r="LTQ134" s="3"/>
      <c r="LTR134" s="3"/>
      <c r="LTS134" s="3"/>
      <c r="LTT134" s="3"/>
      <c r="LTU134" s="3"/>
      <c r="LTV134" s="3"/>
      <c r="LTW134" s="3"/>
      <c r="LTX134" s="3"/>
      <c r="LTY134" s="3"/>
      <c r="LTZ134" s="3"/>
      <c r="LUA134" s="3"/>
      <c r="LUB134" s="3"/>
      <c r="LUC134" s="3"/>
      <c r="LUD134" s="3"/>
      <c r="LUE134" s="3"/>
      <c r="LUF134" s="3"/>
      <c r="LUG134" s="3"/>
      <c r="LUH134" s="3"/>
      <c r="LUI134" s="3"/>
      <c r="LUJ134" s="3"/>
      <c r="LUK134" s="3"/>
      <c r="LUL134" s="3"/>
      <c r="LUM134" s="3"/>
      <c r="LUN134" s="3"/>
      <c r="LUO134" s="3"/>
      <c r="LUP134" s="3"/>
      <c r="LUQ134" s="3"/>
      <c r="LUR134" s="3"/>
      <c r="LUS134" s="3"/>
      <c r="LUT134" s="3"/>
      <c r="LUU134" s="3"/>
      <c r="LUV134" s="3"/>
      <c r="LUW134" s="3"/>
      <c r="LUX134" s="3"/>
      <c r="LUY134" s="3"/>
      <c r="LUZ134" s="3"/>
      <c r="LVA134" s="3"/>
      <c r="LVB134" s="3"/>
      <c r="LVC134" s="3"/>
      <c r="LVD134" s="3"/>
      <c r="LVE134" s="3"/>
      <c r="LVF134" s="3"/>
      <c r="LVG134" s="3"/>
      <c r="LVH134" s="3"/>
      <c r="LVI134" s="3"/>
      <c r="LVJ134" s="3"/>
      <c r="LVK134" s="3"/>
      <c r="LVL134" s="3"/>
      <c r="LVM134" s="3"/>
      <c r="LVN134" s="3"/>
      <c r="LVO134" s="3"/>
      <c r="LVP134" s="3"/>
      <c r="LVQ134" s="3"/>
      <c r="LVR134" s="3"/>
      <c r="LVS134" s="3"/>
      <c r="LVT134" s="3"/>
      <c r="LVU134" s="3"/>
      <c r="LVV134" s="3"/>
      <c r="LVW134" s="3"/>
      <c r="LVX134" s="3"/>
      <c r="LVY134" s="3"/>
      <c r="LVZ134" s="3"/>
      <c r="LWA134" s="3"/>
      <c r="LWB134" s="3"/>
      <c r="LWC134" s="3"/>
      <c r="LWD134" s="3"/>
      <c r="LWE134" s="3"/>
      <c r="LWF134" s="3"/>
      <c r="LWG134" s="3"/>
      <c r="LWH134" s="3"/>
      <c r="LWI134" s="3"/>
      <c r="LWJ134" s="3"/>
      <c r="LWK134" s="3"/>
      <c r="LWL134" s="3"/>
      <c r="LWM134" s="3"/>
      <c r="LWN134" s="3"/>
      <c r="LWO134" s="3"/>
      <c r="LWP134" s="3"/>
      <c r="LWQ134" s="3"/>
      <c r="LWR134" s="3"/>
      <c r="LWS134" s="3"/>
      <c r="LWT134" s="3"/>
      <c r="LWU134" s="3"/>
      <c r="LWV134" s="3"/>
      <c r="LWW134" s="3"/>
      <c r="LWX134" s="3"/>
      <c r="LWY134" s="3"/>
      <c r="LWZ134" s="3"/>
      <c r="LXA134" s="3"/>
      <c r="LXB134" s="3"/>
      <c r="LXC134" s="3"/>
      <c r="LXD134" s="3"/>
      <c r="LXE134" s="3"/>
      <c r="LXF134" s="3"/>
      <c r="LXG134" s="3"/>
      <c r="LXH134" s="3"/>
      <c r="LXI134" s="3"/>
      <c r="LXJ134" s="3"/>
      <c r="LXK134" s="3"/>
      <c r="LXL134" s="3"/>
      <c r="LXM134" s="3"/>
      <c r="LXN134" s="3"/>
      <c r="LXO134" s="3"/>
      <c r="LXP134" s="3"/>
      <c r="LXQ134" s="3"/>
      <c r="LXR134" s="3"/>
      <c r="LXS134" s="3"/>
      <c r="LXT134" s="3"/>
      <c r="LXU134" s="3"/>
      <c r="LXV134" s="3"/>
      <c r="LXW134" s="3"/>
      <c r="LXX134" s="3"/>
      <c r="LXY134" s="3"/>
      <c r="LXZ134" s="3"/>
      <c r="LYA134" s="3"/>
      <c r="LYB134" s="3"/>
      <c r="LYC134" s="3"/>
      <c r="LYD134" s="3"/>
      <c r="LYE134" s="3"/>
      <c r="LYF134" s="3"/>
      <c r="LYG134" s="3"/>
      <c r="LYH134" s="3"/>
      <c r="LYI134" s="3"/>
      <c r="LYJ134" s="3"/>
      <c r="LYK134" s="3"/>
      <c r="LYL134" s="3"/>
      <c r="LYM134" s="3"/>
      <c r="LYN134" s="3"/>
      <c r="LYO134" s="3"/>
      <c r="LYP134" s="3"/>
      <c r="LYQ134" s="3"/>
      <c r="LYR134" s="3"/>
      <c r="LYS134" s="3"/>
      <c r="LYT134" s="3"/>
      <c r="LYU134" s="3"/>
      <c r="LYV134" s="3"/>
      <c r="LYW134" s="3"/>
      <c r="LYX134" s="3"/>
      <c r="LYY134" s="3"/>
      <c r="LYZ134" s="3"/>
      <c r="LZA134" s="3"/>
      <c r="LZB134" s="3"/>
      <c r="LZC134" s="3"/>
      <c r="LZD134" s="3"/>
      <c r="LZE134" s="3"/>
      <c r="LZF134" s="3"/>
      <c r="LZG134" s="3"/>
      <c r="LZH134" s="3"/>
      <c r="LZI134" s="3"/>
      <c r="LZJ134" s="3"/>
      <c r="LZK134" s="3"/>
      <c r="LZL134" s="3"/>
      <c r="LZM134" s="3"/>
      <c r="LZN134" s="3"/>
      <c r="LZO134" s="3"/>
      <c r="LZP134" s="3"/>
      <c r="LZQ134" s="3"/>
      <c r="LZR134" s="3"/>
      <c r="LZS134" s="3"/>
      <c r="LZT134" s="3"/>
      <c r="LZU134" s="3"/>
      <c r="LZV134" s="3"/>
      <c r="LZW134" s="3"/>
      <c r="LZX134" s="3"/>
      <c r="LZY134" s="3"/>
      <c r="LZZ134" s="3"/>
      <c r="MAA134" s="3"/>
      <c r="MAB134" s="3"/>
      <c r="MAC134" s="3"/>
      <c r="MAD134" s="3"/>
      <c r="MAE134" s="3"/>
      <c r="MAF134" s="3"/>
      <c r="MAG134" s="3"/>
      <c r="MAH134" s="3"/>
      <c r="MAI134" s="3"/>
      <c r="MAJ134" s="3"/>
      <c r="MAK134" s="3"/>
      <c r="MAL134" s="3"/>
      <c r="MAM134" s="3"/>
      <c r="MAN134" s="3"/>
      <c r="MAO134" s="3"/>
      <c r="MAP134" s="3"/>
      <c r="MAQ134" s="3"/>
      <c r="MAR134" s="3"/>
      <c r="MAS134" s="3"/>
      <c r="MAT134" s="3"/>
      <c r="MAU134" s="3"/>
      <c r="MAV134" s="3"/>
      <c r="MAW134" s="3"/>
      <c r="MAX134" s="3"/>
      <c r="MAY134" s="3"/>
      <c r="MAZ134" s="3"/>
      <c r="MBA134" s="3"/>
      <c r="MBB134" s="3"/>
      <c r="MBC134" s="3"/>
      <c r="MBD134" s="3"/>
      <c r="MBE134" s="3"/>
      <c r="MBF134" s="3"/>
      <c r="MBG134" s="3"/>
      <c r="MBH134" s="3"/>
      <c r="MBI134" s="3"/>
      <c r="MBJ134" s="3"/>
      <c r="MBK134" s="3"/>
      <c r="MBL134" s="3"/>
      <c r="MBM134" s="3"/>
      <c r="MBN134" s="3"/>
      <c r="MBO134" s="3"/>
      <c r="MBP134" s="3"/>
      <c r="MBQ134" s="3"/>
      <c r="MBR134" s="3"/>
      <c r="MBS134" s="3"/>
      <c r="MBT134" s="3"/>
      <c r="MBU134" s="3"/>
      <c r="MBV134" s="3"/>
      <c r="MBW134" s="3"/>
      <c r="MBX134" s="3"/>
      <c r="MBY134" s="3"/>
      <c r="MBZ134" s="3"/>
      <c r="MCA134" s="3"/>
      <c r="MCB134" s="3"/>
      <c r="MCC134" s="3"/>
      <c r="MCD134" s="3"/>
      <c r="MCE134" s="3"/>
      <c r="MCF134" s="3"/>
      <c r="MCG134" s="3"/>
      <c r="MCH134" s="3"/>
      <c r="MCI134" s="3"/>
      <c r="MCJ134" s="3"/>
      <c r="MCK134" s="3"/>
      <c r="MCL134" s="3"/>
      <c r="MCM134" s="3"/>
      <c r="MCN134" s="3"/>
      <c r="MCO134" s="3"/>
      <c r="MCP134" s="3"/>
      <c r="MCQ134" s="3"/>
      <c r="MCR134" s="3"/>
      <c r="MCS134" s="3"/>
      <c r="MCT134" s="3"/>
      <c r="MCU134" s="3"/>
      <c r="MCV134" s="3"/>
      <c r="MCW134" s="3"/>
      <c r="MCX134" s="3"/>
      <c r="MCY134" s="3"/>
      <c r="MCZ134" s="3"/>
      <c r="MDA134" s="3"/>
      <c r="MDB134" s="3"/>
      <c r="MDC134" s="3"/>
      <c r="MDD134" s="3"/>
      <c r="MDE134" s="3"/>
      <c r="MDF134" s="3"/>
      <c r="MDG134" s="3"/>
      <c r="MDH134" s="3"/>
      <c r="MDI134" s="3"/>
      <c r="MDJ134" s="3"/>
      <c r="MDK134" s="3"/>
      <c r="MDL134" s="3"/>
      <c r="MDM134" s="3"/>
      <c r="MDN134" s="3"/>
      <c r="MDO134" s="3"/>
      <c r="MDP134" s="3"/>
      <c r="MDQ134" s="3"/>
      <c r="MDR134" s="3"/>
      <c r="MDS134" s="3"/>
      <c r="MDT134" s="3"/>
      <c r="MDU134" s="3"/>
      <c r="MDV134" s="3"/>
      <c r="MDW134" s="3"/>
      <c r="MDX134" s="3"/>
      <c r="MDY134" s="3"/>
      <c r="MDZ134" s="3"/>
      <c r="MEA134" s="3"/>
      <c r="MEB134" s="3"/>
      <c r="MEC134" s="3"/>
      <c r="MED134" s="3"/>
      <c r="MEE134" s="3"/>
      <c r="MEF134" s="3"/>
      <c r="MEG134" s="3"/>
      <c r="MEH134" s="3"/>
      <c r="MEI134" s="3"/>
      <c r="MEJ134" s="3"/>
      <c r="MEK134" s="3"/>
      <c r="MEL134" s="3"/>
      <c r="MEM134" s="3"/>
      <c r="MEN134" s="3"/>
      <c r="MEO134" s="3"/>
      <c r="MEP134" s="3"/>
      <c r="MEQ134" s="3"/>
      <c r="MER134" s="3"/>
      <c r="MES134" s="3"/>
      <c r="MET134" s="3"/>
      <c r="MEU134" s="3"/>
      <c r="MEV134" s="3"/>
      <c r="MEW134" s="3"/>
      <c r="MEX134" s="3"/>
      <c r="MEY134" s="3"/>
      <c r="MEZ134" s="3"/>
      <c r="MFA134" s="3"/>
      <c r="MFB134" s="3"/>
      <c r="MFC134" s="3"/>
      <c r="MFD134" s="3"/>
      <c r="MFE134" s="3"/>
      <c r="MFF134" s="3"/>
      <c r="MFG134" s="3"/>
      <c r="MFH134" s="3"/>
      <c r="MFI134" s="3"/>
      <c r="MFJ134" s="3"/>
      <c r="MFK134" s="3"/>
      <c r="MFL134" s="3"/>
      <c r="MFM134" s="3"/>
      <c r="MFN134" s="3"/>
      <c r="MFO134" s="3"/>
      <c r="MFP134" s="3"/>
      <c r="MFQ134" s="3"/>
      <c r="MFR134" s="3"/>
      <c r="MFS134" s="3"/>
      <c r="MFT134" s="3"/>
      <c r="MFU134" s="3"/>
      <c r="MFV134" s="3"/>
      <c r="MFW134" s="3"/>
      <c r="MFX134" s="3"/>
      <c r="MFY134" s="3"/>
      <c r="MFZ134" s="3"/>
      <c r="MGA134" s="3"/>
      <c r="MGB134" s="3"/>
      <c r="MGC134" s="3"/>
      <c r="MGD134" s="3"/>
      <c r="MGE134" s="3"/>
      <c r="MGF134" s="3"/>
      <c r="MGG134" s="3"/>
      <c r="MGH134" s="3"/>
      <c r="MGI134" s="3"/>
      <c r="MGJ134" s="3"/>
      <c r="MGK134" s="3"/>
      <c r="MGL134" s="3"/>
      <c r="MGM134" s="3"/>
      <c r="MGN134" s="3"/>
      <c r="MGO134" s="3"/>
      <c r="MGP134" s="3"/>
      <c r="MGQ134" s="3"/>
      <c r="MGR134" s="3"/>
      <c r="MGS134" s="3"/>
      <c r="MGT134" s="3"/>
      <c r="MGU134" s="3"/>
      <c r="MGV134" s="3"/>
      <c r="MGW134" s="3"/>
      <c r="MGX134" s="3"/>
      <c r="MGY134" s="3"/>
      <c r="MGZ134" s="3"/>
      <c r="MHA134" s="3"/>
      <c r="MHB134" s="3"/>
      <c r="MHC134" s="3"/>
      <c r="MHD134" s="3"/>
      <c r="MHE134" s="3"/>
      <c r="MHF134" s="3"/>
      <c r="MHG134" s="3"/>
      <c r="MHH134" s="3"/>
      <c r="MHI134" s="3"/>
      <c r="MHJ134" s="3"/>
      <c r="MHK134" s="3"/>
      <c r="MHL134" s="3"/>
      <c r="MHM134" s="3"/>
      <c r="MHN134" s="3"/>
      <c r="MHO134" s="3"/>
      <c r="MHP134" s="3"/>
      <c r="MHQ134" s="3"/>
      <c r="MHR134" s="3"/>
      <c r="MHS134" s="3"/>
      <c r="MHT134" s="3"/>
      <c r="MHU134" s="3"/>
      <c r="MHV134" s="3"/>
      <c r="MHW134" s="3"/>
      <c r="MHX134" s="3"/>
      <c r="MHY134" s="3"/>
      <c r="MHZ134" s="3"/>
      <c r="MIA134" s="3"/>
      <c r="MIB134" s="3"/>
      <c r="MIC134" s="3"/>
      <c r="MID134" s="3"/>
      <c r="MIE134" s="3"/>
      <c r="MIF134" s="3"/>
      <c r="MIG134" s="3"/>
      <c r="MIH134" s="3"/>
      <c r="MII134" s="3"/>
      <c r="MIJ134" s="3"/>
      <c r="MIK134" s="3"/>
      <c r="MIL134" s="3"/>
      <c r="MIM134" s="3"/>
      <c r="MIN134" s="3"/>
      <c r="MIO134" s="3"/>
      <c r="MIP134" s="3"/>
      <c r="MIQ134" s="3"/>
      <c r="MIR134" s="3"/>
      <c r="MIS134" s="3"/>
      <c r="MIT134" s="3"/>
      <c r="MIU134" s="3"/>
      <c r="MIV134" s="3"/>
      <c r="MIW134" s="3"/>
      <c r="MIX134" s="3"/>
      <c r="MIY134" s="3"/>
      <c r="MIZ134" s="3"/>
      <c r="MJA134" s="3"/>
      <c r="MJB134" s="3"/>
      <c r="MJC134" s="3"/>
      <c r="MJD134" s="3"/>
      <c r="MJE134" s="3"/>
      <c r="MJF134" s="3"/>
      <c r="MJG134" s="3"/>
      <c r="MJH134" s="3"/>
      <c r="MJI134" s="3"/>
      <c r="MJJ134" s="3"/>
      <c r="MJK134" s="3"/>
      <c r="MJL134" s="3"/>
      <c r="MJM134" s="3"/>
      <c r="MJN134" s="3"/>
      <c r="MJO134" s="3"/>
      <c r="MJP134" s="3"/>
      <c r="MJQ134" s="3"/>
      <c r="MJR134" s="3"/>
      <c r="MJS134" s="3"/>
      <c r="MJT134" s="3"/>
      <c r="MJU134" s="3"/>
      <c r="MJV134" s="3"/>
      <c r="MJW134" s="3"/>
      <c r="MJX134" s="3"/>
      <c r="MJY134" s="3"/>
      <c r="MJZ134" s="3"/>
      <c r="MKA134" s="3"/>
      <c r="MKB134" s="3"/>
      <c r="MKC134" s="3"/>
      <c r="MKD134" s="3"/>
      <c r="MKE134" s="3"/>
      <c r="MKF134" s="3"/>
      <c r="MKG134" s="3"/>
      <c r="MKH134" s="3"/>
      <c r="MKI134" s="3"/>
      <c r="MKJ134" s="3"/>
      <c r="MKK134" s="3"/>
      <c r="MKL134" s="3"/>
      <c r="MKM134" s="3"/>
      <c r="MKN134" s="3"/>
      <c r="MKO134" s="3"/>
      <c r="MKP134" s="3"/>
      <c r="MKQ134" s="3"/>
      <c r="MKR134" s="3"/>
      <c r="MKS134" s="3"/>
      <c r="MKT134" s="3"/>
      <c r="MKU134" s="3"/>
      <c r="MKV134" s="3"/>
      <c r="MKW134" s="3"/>
      <c r="MKX134" s="3"/>
      <c r="MKY134" s="3"/>
      <c r="MKZ134" s="3"/>
      <c r="MLA134" s="3"/>
      <c r="MLB134" s="3"/>
      <c r="MLC134" s="3"/>
      <c r="MLD134" s="3"/>
      <c r="MLE134" s="3"/>
      <c r="MLF134" s="3"/>
      <c r="MLG134" s="3"/>
      <c r="MLH134" s="3"/>
      <c r="MLI134" s="3"/>
      <c r="MLJ134" s="3"/>
      <c r="MLK134" s="3"/>
      <c r="MLL134" s="3"/>
      <c r="MLM134" s="3"/>
      <c r="MLN134" s="3"/>
      <c r="MLO134" s="3"/>
      <c r="MLP134" s="3"/>
      <c r="MLQ134" s="3"/>
      <c r="MLR134" s="3"/>
      <c r="MLS134" s="3"/>
      <c r="MLT134" s="3"/>
      <c r="MLU134" s="3"/>
      <c r="MLV134" s="3"/>
      <c r="MLW134" s="3"/>
      <c r="MLX134" s="3"/>
      <c r="MLY134" s="3"/>
      <c r="MLZ134" s="3"/>
      <c r="MMA134" s="3"/>
      <c r="MMB134" s="3"/>
      <c r="MMC134" s="3"/>
      <c r="MMD134" s="3"/>
      <c r="MME134" s="3"/>
      <c r="MMF134" s="3"/>
      <c r="MMG134" s="3"/>
      <c r="MMH134" s="3"/>
      <c r="MMI134" s="3"/>
      <c r="MMJ134" s="3"/>
      <c r="MMK134" s="3"/>
      <c r="MML134" s="3"/>
      <c r="MMM134" s="3"/>
      <c r="MMN134" s="3"/>
      <c r="MMO134" s="3"/>
      <c r="MMP134" s="3"/>
      <c r="MMQ134" s="3"/>
      <c r="MMR134" s="3"/>
      <c r="MMS134" s="3"/>
      <c r="MMT134" s="3"/>
      <c r="MMU134" s="3"/>
      <c r="MMV134" s="3"/>
      <c r="MMW134" s="3"/>
      <c r="MMX134" s="3"/>
      <c r="MMY134" s="3"/>
      <c r="MMZ134" s="3"/>
      <c r="MNA134" s="3"/>
      <c r="MNB134" s="3"/>
      <c r="MNC134" s="3"/>
      <c r="MND134" s="3"/>
      <c r="MNE134" s="3"/>
      <c r="MNF134" s="3"/>
      <c r="MNG134" s="3"/>
      <c r="MNH134" s="3"/>
      <c r="MNI134" s="3"/>
      <c r="MNJ134" s="3"/>
      <c r="MNK134" s="3"/>
      <c r="MNL134" s="3"/>
      <c r="MNM134" s="3"/>
      <c r="MNN134" s="3"/>
      <c r="MNO134" s="3"/>
      <c r="MNP134" s="3"/>
      <c r="MNQ134" s="3"/>
      <c r="MNR134" s="3"/>
      <c r="MNS134" s="3"/>
      <c r="MNT134" s="3"/>
      <c r="MNU134" s="3"/>
      <c r="MNV134" s="3"/>
      <c r="MNW134" s="3"/>
      <c r="MNX134" s="3"/>
      <c r="MNY134" s="3"/>
      <c r="MNZ134" s="3"/>
      <c r="MOA134" s="3"/>
      <c r="MOB134" s="3"/>
      <c r="MOC134" s="3"/>
      <c r="MOD134" s="3"/>
      <c r="MOE134" s="3"/>
      <c r="MOF134" s="3"/>
      <c r="MOG134" s="3"/>
      <c r="MOH134" s="3"/>
      <c r="MOI134" s="3"/>
      <c r="MOJ134" s="3"/>
      <c r="MOK134" s="3"/>
      <c r="MOL134" s="3"/>
      <c r="MOM134" s="3"/>
      <c r="MON134" s="3"/>
      <c r="MOO134" s="3"/>
      <c r="MOP134" s="3"/>
      <c r="MOQ134" s="3"/>
      <c r="MOR134" s="3"/>
      <c r="MOS134" s="3"/>
      <c r="MOT134" s="3"/>
      <c r="MOU134" s="3"/>
      <c r="MOV134" s="3"/>
      <c r="MOW134" s="3"/>
      <c r="MOX134" s="3"/>
      <c r="MOY134" s="3"/>
      <c r="MOZ134" s="3"/>
      <c r="MPA134" s="3"/>
      <c r="MPB134" s="3"/>
      <c r="MPC134" s="3"/>
      <c r="MPD134" s="3"/>
      <c r="MPE134" s="3"/>
      <c r="MPF134" s="3"/>
      <c r="MPG134" s="3"/>
      <c r="MPH134" s="3"/>
      <c r="MPI134" s="3"/>
      <c r="MPJ134" s="3"/>
      <c r="MPK134" s="3"/>
      <c r="MPL134" s="3"/>
      <c r="MPM134" s="3"/>
      <c r="MPN134" s="3"/>
      <c r="MPO134" s="3"/>
      <c r="MPP134" s="3"/>
      <c r="MPQ134" s="3"/>
      <c r="MPR134" s="3"/>
      <c r="MPS134" s="3"/>
      <c r="MPT134" s="3"/>
      <c r="MPU134" s="3"/>
      <c r="MPV134" s="3"/>
      <c r="MPW134" s="3"/>
      <c r="MPX134" s="3"/>
      <c r="MPY134" s="3"/>
      <c r="MPZ134" s="3"/>
      <c r="MQA134" s="3"/>
      <c r="MQB134" s="3"/>
      <c r="MQC134" s="3"/>
      <c r="MQD134" s="3"/>
      <c r="MQE134" s="3"/>
      <c r="MQF134" s="3"/>
      <c r="MQG134" s="3"/>
      <c r="MQH134" s="3"/>
      <c r="MQI134" s="3"/>
      <c r="MQJ134" s="3"/>
      <c r="MQK134" s="3"/>
      <c r="MQL134" s="3"/>
      <c r="MQM134" s="3"/>
      <c r="MQN134" s="3"/>
      <c r="MQO134" s="3"/>
      <c r="MQP134" s="3"/>
      <c r="MQQ134" s="3"/>
      <c r="MQR134" s="3"/>
      <c r="MQS134" s="3"/>
      <c r="MQT134" s="3"/>
      <c r="MQU134" s="3"/>
      <c r="MQV134" s="3"/>
      <c r="MQW134" s="3"/>
      <c r="MQX134" s="3"/>
      <c r="MQY134" s="3"/>
      <c r="MQZ134" s="3"/>
      <c r="MRA134" s="3"/>
      <c r="MRB134" s="3"/>
      <c r="MRC134" s="3"/>
      <c r="MRD134" s="3"/>
      <c r="MRE134" s="3"/>
      <c r="MRF134" s="3"/>
      <c r="MRG134" s="3"/>
      <c r="MRH134" s="3"/>
      <c r="MRI134" s="3"/>
      <c r="MRJ134" s="3"/>
      <c r="MRK134" s="3"/>
      <c r="MRL134" s="3"/>
      <c r="MRM134" s="3"/>
      <c r="MRN134" s="3"/>
      <c r="MRO134" s="3"/>
      <c r="MRP134" s="3"/>
      <c r="MRQ134" s="3"/>
      <c r="MRR134" s="3"/>
      <c r="MRS134" s="3"/>
      <c r="MRT134" s="3"/>
      <c r="MRU134" s="3"/>
      <c r="MRV134" s="3"/>
      <c r="MRW134" s="3"/>
      <c r="MRX134" s="3"/>
      <c r="MRY134" s="3"/>
      <c r="MRZ134" s="3"/>
      <c r="MSA134" s="3"/>
      <c r="MSB134" s="3"/>
      <c r="MSC134" s="3"/>
      <c r="MSD134" s="3"/>
      <c r="MSE134" s="3"/>
      <c r="MSF134" s="3"/>
      <c r="MSG134" s="3"/>
      <c r="MSH134" s="3"/>
      <c r="MSI134" s="3"/>
      <c r="MSJ134" s="3"/>
      <c r="MSK134" s="3"/>
      <c r="MSL134" s="3"/>
      <c r="MSM134" s="3"/>
      <c r="MSN134" s="3"/>
      <c r="MSO134" s="3"/>
      <c r="MSP134" s="3"/>
      <c r="MSQ134" s="3"/>
      <c r="MSR134" s="3"/>
      <c r="MSS134" s="3"/>
      <c r="MST134" s="3"/>
      <c r="MSU134" s="3"/>
      <c r="MSV134" s="3"/>
      <c r="MSW134" s="3"/>
      <c r="MSX134" s="3"/>
      <c r="MSY134" s="3"/>
      <c r="MSZ134" s="3"/>
      <c r="MTA134" s="3"/>
      <c r="MTB134" s="3"/>
      <c r="MTC134" s="3"/>
      <c r="MTD134" s="3"/>
      <c r="MTE134" s="3"/>
      <c r="MTF134" s="3"/>
      <c r="MTG134" s="3"/>
      <c r="MTH134" s="3"/>
      <c r="MTI134" s="3"/>
      <c r="MTJ134" s="3"/>
      <c r="MTK134" s="3"/>
      <c r="MTL134" s="3"/>
      <c r="MTM134" s="3"/>
      <c r="MTN134" s="3"/>
      <c r="MTO134" s="3"/>
      <c r="MTP134" s="3"/>
      <c r="MTQ134" s="3"/>
      <c r="MTR134" s="3"/>
      <c r="MTS134" s="3"/>
      <c r="MTT134" s="3"/>
      <c r="MTU134" s="3"/>
      <c r="MTV134" s="3"/>
      <c r="MTW134" s="3"/>
      <c r="MTX134" s="3"/>
      <c r="MTY134" s="3"/>
      <c r="MTZ134" s="3"/>
      <c r="MUA134" s="3"/>
      <c r="MUB134" s="3"/>
      <c r="MUC134" s="3"/>
      <c r="MUD134" s="3"/>
      <c r="MUE134" s="3"/>
      <c r="MUF134" s="3"/>
      <c r="MUG134" s="3"/>
      <c r="MUH134" s="3"/>
      <c r="MUI134" s="3"/>
      <c r="MUJ134" s="3"/>
      <c r="MUK134" s="3"/>
      <c r="MUL134" s="3"/>
      <c r="MUM134" s="3"/>
      <c r="MUN134" s="3"/>
      <c r="MUO134" s="3"/>
      <c r="MUP134" s="3"/>
      <c r="MUQ134" s="3"/>
      <c r="MUR134" s="3"/>
      <c r="MUS134" s="3"/>
      <c r="MUT134" s="3"/>
      <c r="MUU134" s="3"/>
      <c r="MUV134" s="3"/>
      <c r="MUW134" s="3"/>
      <c r="MUX134" s="3"/>
      <c r="MUY134" s="3"/>
      <c r="MUZ134" s="3"/>
      <c r="MVA134" s="3"/>
      <c r="MVB134" s="3"/>
      <c r="MVC134" s="3"/>
      <c r="MVD134" s="3"/>
      <c r="MVE134" s="3"/>
      <c r="MVF134" s="3"/>
      <c r="MVG134" s="3"/>
      <c r="MVH134" s="3"/>
      <c r="MVI134" s="3"/>
      <c r="MVJ134" s="3"/>
      <c r="MVK134" s="3"/>
      <c r="MVL134" s="3"/>
      <c r="MVM134" s="3"/>
      <c r="MVN134" s="3"/>
      <c r="MVO134" s="3"/>
      <c r="MVP134" s="3"/>
      <c r="MVQ134" s="3"/>
      <c r="MVR134" s="3"/>
      <c r="MVS134" s="3"/>
      <c r="MVT134" s="3"/>
      <c r="MVU134" s="3"/>
      <c r="MVV134" s="3"/>
      <c r="MVW134" s="3"/>
      <c r="MVX134" s="3"/>
      <c r="MVY134" s="3"/>
      <c r="MVZ134" s="3"/>
      <c r="MWA134" s="3"/>
      <c r="MWB134" s="3"/>
      <c r="MWC134" s="3"/>
      <c r="MWD134" s="3"/>
      <c r="MWE134" s="3"/>
      <c r="MWF134" s="3"/>
      <c r="MWG134" s="3"/>
      <c r="MWH134" s="3"/>
      <c r="MWI134" s="3"/>
      <c r="MWJ134" s="3"/>
      <c r="MWK134" s="3"/>
      <c r="MWL134" s="3"/>
      <c r="MWM134" s="3"/>
      <c r="MWN134" s="3"/>
      <c r="MWO134" s="3"/>
      <c r="MWP134" s="3"/>
      <c r="MWQ134" s="3"/>
      <c r="MWR134" s="3"/>
      <c r="MWS134" s="3"/>
      <c r="MWT134" s="3"/>
      <c r="MWU134" s="3"/>
      <c r="MWV134" s="3"/>
      <c r="MWW134" s="3"/>
      <c r="MWX134" s="3"/>
      <c r="MWY134" s="3"/>
      <c r="MWZ134" s="3"/>
      <c r="MXA134" s="3"/>
      <c r="MXB134" s="3"/>
      <c r="MXC134" s="3"/>
      <c r="MXD134" s="3"/>
      <c r="MXE134" s="3"/>
      <c r="MXF134" s="3"/>
      <c r="MXG134" s="3"/>
      <c r="MXH134" s="3"/>
      <c r="MXI134" s="3"/>
      <c r="MXJ134" s="3"/>
      <c r="MXK134" s="3"/>
      <c r="MXL134" s="3"/>
      <c r="MXM134" s="3"/>
      <c r="MXN134" s="3"/>
      <c r="MXO134" s="3"/>
      <c r="MXP134" s="3"/>
      <c r="MXQ134" s="3"/>
      <c r="MXR134" s="3"/>
      <c r="MXS134" s="3"/>
      <c r="MXT134" s="3"/>
      <c r="MXU134" s="3"/>
      <c r="MXV134" s="3"/>
      <c r="MXW134" s="3"/>
      <c r="MXX134" s="3"/>
      <c r="MXY134" s="3"/>
      <c r="MXZ134" s="3"/>
      <c r="MYA134" s="3"/>
      <c r="MYB134" s="3"/>
      <c r="MYC134" s="3"/>
      <c r="MYD134" s="3"/>
      <c r="MYE134" s="3"/>
      <c r="MYF134" s="3"/>
      <c r="MYG134" s="3"/>
      <c r="MYH134" s="3"/>
      <c r="MYI134" s="3"/>
      <c r="MYJ134" s="3"/>
      <c r="MYK134" s="3"/>
      <c r="MYL134" s="3"/>
      <c r="MYM134" s="3"/>
      <c r="MYN134" s="3"/>
      <c r="MYO134" s="3"/>
      <c r="MYP134" s="3"/>
      <c r="MYQ134" s="3"/>
      <c r="MYR134" s="3"/>
      <c r="MYS134" s="3"/>
      <c r="MYT134" s="3"/>
      <c r="MYU134" s="3"/>
      <c r="MYV134" s="3"/>
      <c r="MYW134" s="3"/>
      <c r="MYX134" s="3"/>
      <c r="MYY134" s="3"/>
      <c r="MYZ134" s="3"/>
      <c r="MZA134" s="3"/>
      <c r="MZB134" s="3"/>
      <c r="MZC134" s="3"/>
      <c r="MZD134" s="3"/>
      <c r="MZE134" s="3"/>
      <c r="MZF134" s="3"/>
      <c r="MZG134" s="3"/>
      <c r="MZH134" s="3"/>
      <c r="MZI134" s="3"/>
      <c r="MZJ134" s="3"/>
      <c r="MZK134" s="3"/>
      <c r="MZL134" s="3"/>
      <c r="MZM134" s="3"/>
      <c r="MZN134" s="3"/>
      <c r="MZO134" s="3"/>
      <c r="MZP134" s="3"/>
      <c r="MZQ134" s="3"/>
      <c r="MZR134" s="3"/>
      <c r="MZS134" s="3"/>
      <c r="MZT134" s="3"/>
      <c r="MZU134" s="3"/>
      <c r="MZV134" s="3"/>
      <c r="MZW134" s="3"/>
      <c r="MZX134" s="3"/>
      <c r="MZY134" s="3"/>
      <c r="MZZ134" s="3"/>
      <c r="NAA134" s="3"/>
      <c r="NAB134" s="3"/>
      <c r="NAC134" s="3"/>
      <c r="NAD134" s="3"/>
      <c r="NAE134" s="3"/>
      <c r="NAF134" s="3"/>
      <c r="NAG134" s="3"/>
      <c r="NAH134" s="3"/>
      <c r="NAI134" s="3"/>
      <c r="NAJ134" s="3"/>
      <c r="NAK134" s="3"/>
      <c r="NAL134" s="3"/>
      <c r="NAM134" s="3"/>
      <c r="NAN134" s="3"/>
      <c r="NAO134" s="3"/>
      <c r="NAP134" s="3"/>
      <c r="NAQ134" s="3"/>
      <c r="NAR134" s="3"/>
      <c r="NAS134" s="3"/>
      <c r="NAT134" s="3"/>
      <c r="NAU134" s="3"/>
      <c r="NAV134" s="3"/>
      <c r="NAW134" s="3"/>
      <c r="NAX134" s="3"/>
      <c r="NAY134" s="3"/>
      <c r="NAZ134" s="3"/>
      <c r="NBA134" s="3"/>
      <c r="NBB134" s="3"/>
      <c r="NBC134" s="3"/>
      <c r="NBD134" s="3"/>
      <c r="NBE134" s="3"/>
      <c r="NBF134" s="3"/>
      <c r="NBG134" s="3"/>
      <c r="NBH134" s="3"/>
      <c r="NBI134" s="3"/>
      <c r="NBJ134" s="3"/>
      <c r="NBK134" s="3"/>
      <c r="NBL134" s="3"/>
      <c r="NBM134" s="3"/>
      <c r="NBN134" s="3"/>
      <c r="NBO134" s="3"/>
      <c r="NBP134" s="3"/>
      <c r="NBQ134" s="3"/>
      <c r="NBR134" s="3"/>
      <c r="NBS134" s="3"/>
      <c r="NBT134" s="3"/>
      <c r="NBU134" s="3"/>
      <c r="NBV134" s="3"/>
      <c r="NBW134" s="3"/>
      <c r="NBX134" s="3"/>
      <c r="NBY134" s="3"/>
      <c r="NBZ134" s="3"/>
      <c r="NCA134" s="3"/>
      <c r="NCB134" s="3"/>
      <c r="NCC134" s="3"/>
      <c r="NCD134" s="3"/>
      <c r="NCE134" s="3"/>
      <c r="NCF134" s="3"/>
      <c r="NCG134" s="3"/>
      <c r="NCH134" s="3"/>
      <c r="NCI134" s="3"/>
      <c r="NCJ134" s="3"/>
      <c r="NCK134" s="3"/>
      <c r="NCL134" s="3"/>
      <c r="NCM134" s="3"/>
      <c r="NCN134" s="3"/>
      <c r="NCO134" s="3"/>
      <c r="NCP134" s="3"/>
      <c r="NCQ134" s="3"/>
      <c r="NCR134" s="3"/>
      <c r="NCS134" s="3"/>
      <c r="NCT134" s="3"/>
      <c r="NCU134" s="3"/>
      <c r="NCV134" s="3"/>
      <c r="NCW134" s="3"/>
      <c r="NCX134" s="3"/>
      <c r="NCY134" s="3"/>
      <c r="NCZ134" s="3"/>
      <c r="NDA134" s="3"/>
      <c r="NDB134" s="3"/>
      <c r="NDC134" s="3"/>
      <c r="NDD134" s="3"/>
      <c r="NDE134" s="3"/>
      <c r="NDF134" s="3"/>
      <c r="NDG134" s="3"/>
      <c r="NDH134" s="3"/>
      <c r="NDI134" s="3"/>
      <c r="NDJ134" s="3"/>
      <c r="NDK134" s="3"/>
      <c r="NDL134" s="3"/>
      <c r="NDM134" s="3"/>
      <c r="NDN134" s="3"/>
      <c r="NDO134" s="3"/>
      <c r="NDP134" s="3"/>
      <c r="NDQ134" s="3"/>
      <c r="NDR134" s="3"/>
      <c r="NDS134" s="3"/>
      <c r="NDT134" s="3"/>
      <c r="NDU134" s="3"/>
      <c r="NDV134" s="3"/>
      <c r="NDW134" s="3"/>
      <c r="NDX134" s="3"/>
      <c r="NDY134" s="3"/>
      <c r="NDZ134" s="3"/>
      <c r="NEA134" s="3"/>
      <c r="NEB134" s="3"/>
      <c r="NEC134" s="3"/>
      <c r="NED134" s="3"/>
      <c r="NEE134" s="3"/>
      <c r="NEF134" s="3"/>
      <c r="NEG134" s="3"/>
      <c r="NEH134" s="3"/>
      <c r="NEI134" s="3"/>
      <c r="NEJ134" s="3"/>
      <c r="NEK134" s="3"/>
      <c r="NEL134" s="3"/>
      <c r="NEM134" s="3"/>
      <c r="NEN134" s="3"/>
      <c r="NEO134" s="3"/>
      <c r="NEP134" s="3"/>
      <c r="NEQ134" s="3"/>
      <c r="NER134" s="3"/>
      <c r="NES134" s="3"/>
      <c r="NET134" s="3"/>
      <c r="NEU134" s="3"/>
      <c r="NEV134" s="3"/>
      <c r="NEW134" s="3"/>
      <c r="NEX134" s="3"/>
      <c r="NEY134" s="3"/>
      <c r="NEZ134" s="3"/>
      <c r="NFA134" s="3"/>
      <c r="NFB134" s="3"/>
      <c r="NFC134" s="3"/>
      <c r="NFD134" s="3"/>
      <c r="NFE134" s="3"/>
      <c r="NFF134" s="3"/>
      <c r="NFG134" s="3"/>
      <c r="NFH134" s="3"/>
      <c r="NFI134" s="3"/>
      <c r="NFJ134" s="3"/>
      <c r="NFK134" s="3"/>
      <c r="NFL134" s="3"/>
      <c r="NFM134" s="3"/>
      <c r="NFN134" s="3"/>
      <c r="NFO134" s="3"/>
      <c r="NFP134" s="3"/>
      <c r="NFQ134" s="3"/>
      <c r="NFR134" s="3"/>
      <c r="NFS134" s="3"/>
      <c r="NFT134" s="3"/>
      <c r="NFU134" s="3"/>
      <c r="NFV134" s="3"/>
      <c r="NFW134" s="3"/>
      <c r="NFX134" s="3"/>
      <c r="NFY134" s="3"/>
      <c r="NFZ134" s="3"/>
      <c r="NGA134" s="3"/>
      <c r="NGB134" s="3"/>
      <c r="NGC134" s="3"/>
      <c r="NGD134" s="3"/>
      <c r="NGE134" s="3"/>
      <c r="NGF134" s="3"/>
      <c r="NGG134" s="3"/>
      <c r="NGH134" s="3"/>
      <c r="NGI134" s="3"/>
      <c r="NGJ134" s="3"/>
      <c r="NGK134" s="3"/>
      <c r="NGL134" s="3"/>
      <c r="NGM134" s="3"/>
      <c r="NGN134" s="3"/>
      <c r="NGO134" s="3"/>
      <c r="NGP134" s="3"/>
      <c r="NGQ134" s="3"/>
      <c r="NGR134" s="3"/>
      <c r="NGS134" s="3"/>
      <c r="NGT134" s="3"/>
      <c r="NGU134" s="3"/>
      <c r="NGV134" s="3"/>
      <c r="NGW134" s="3"/>
      <c r="NGX134" s="3"/>
      <c r="NGY134" s="3"/>
      <c r="NGZ134" s="3"/>
      <c r="NHA134" s="3"/>
      <c r="NHB134" s="3"/>
      <c r="NHC134" s="3"/>
      <c r="NHD134" s="3"/>
      <c r="NHE134" s="3"/>
      <c r="NHF134" s="3"/>
      <c r="NHG134" s="3"/>
      <c r="NHH134" s="3"/>
      <c r="NHI134" s="3"/>
      <c r="NHJ134" s="3"/>
      <c r="NHK134" s="3"/>
      <c r="NHL134" s="3"/>
      <c r="NHM134" s="3"/>
      <c r="NHN134" s="3"/>
      <c r="NHO134" s="3"/>
      <c r="NHP134" s="3"/>
      <c r="NHQ134" s="3"/>
      <c r="NHR134" s="3"/>
      <c r="NHS134" s="3"/>
      <c r="NHT134" s="3"/>
      <c r="NHU134" s="3"/>
      <c r="NHV134" s="3"/>
      <c r="NHW134" s="3"/>
      <c r="NHX134" s="3"/>
      <c r="NHY134" s="3"/>
      <c r="NHZ134" s="3"/>
      <c r="NIA134" s="3"/>
      <c r="NIB134" s="3"/>
      <c r="NIC134" s="3"/>
      <c r="NID134" s="3"/>
      <c r="NIE134" s="3"/>
      <c r="NIF134" s="3"/>
      <c r="NIG134" s="3"/>
      <c r="NIH134" s="3"/>
      <c r="NII134" s="3"/>
      <c r="NIJ134" s="3"/>
      <c r="NIK134" s="3"/>
      <c r="NIL134" s="3"/>
      <c r="NIM134" s="3"/>
      <c r="NIN134" s="3"/>
      <c r="NIO134" s="3"/>
      <c r="NIP134" s="3"/>
      <c r="NIQ134" s="3"/>
      <c r="NIR134" s="3"/>
      <c r="NIS134" s="3"/>
      <c r="NIT134" s="3"/>
      <c r="NIU134" s="3"/>
      <c r="NIV134" s="3"/>
      <c r="NIW134" s="3"/>
      <c r="NIX134" s="3"/>
      <c r="NIY134" s="3"/>
      <c r="NIZ134" s="3"/>
      <c r="NJA134" s="3"/>
      <c r="NJB134" s="3"/>
      <c r="NJC134" s="3"/>
      <c r="NJD134" s="3"/>
      <c r="NJE134" s="3"/>
      <c r="NJF134" s="3"/>
      <c r="NJG134" s="3"/>
      <c r="NJH134" s="3"/>
      <c r="NJI134" s="3"/>
      <c r="NJJ134" s="3"/>
      <c r="NJK134" s="3"/>
      <c r="NJL134" s="3"/>
      <c r="NJM134" s="3"/>
      <c r="NJN134" s="3"/>
      <c r="NJO134" s="3"/>
      <c r="NJP134" s="3"/>
      <c r="NJQ134" s="3"/>
      <c r="NJR134" s="3"/>
      <c r="NJS134" s="3"/>
      <c r="NJT134" s="3"/>
      <c r="NJU134" s="3"/>
      <c r="NJV134" s="3"/>
      <c r="NJW134" s="3"/>
      <c r="NJX134" s="3"/>
      <c r="NJY134" s="3"/>
      <c r="NJZ134" s="3"/>
      <c r="NKA134" s="3"/>
      <c r="NKB134" s="3"/>
      <c r="NKC134" s="3"/>
      <c r="NKD134" s="3"/>
      <c r="NKE134" s="3"/>
      <c r="NKF134" s="3"/>
      <c r="NKG134" s="3"/>
      <c r="NKH134" s="3"/>
      <c r="NKI134" s="3"/>
      <c r="NKJ134" s="3"/>
      <c r="NKK134" s="3"/>
      <c r="NKL134" s="3"/>
      <c r="NKM134" s="3"/>
      <c r="NKN134" s="3"/>
      <c r="NKO134" s="3"/>
      <c r="NKP134" s="3"/>
      <c r="NKQ134" s="3"/>
      <c r="NKR134" s="3"/>
      <c r="NKS134" s="3"/>
      <c r="NKT134" s="3"/>
      <c r="NKU134" s="3"/>
      <c r="NKV134" s="3"/>
      <c r="NKW134" s="3"/>
      <c r="NKX134" s="3"/>
      <c r="NKY134" s="3"/>
      <c r="NKZ134" s="3"/>
      <c r="NLA134" s="3"/>
      <c r="NLB134" s="3"/>
      <c r="NLC134" s="3"/>
      <c r="NLD134" s="3"/>
      <c r="NLE134" s="3"/>
      <c r="NLF134" s="3"/>
      <c r="NLG134" s="3"/>
      <c r="NLH134" s="3"/>
      <c r="NLI134" s="3"/>
      <c r="NLJ134" s="3"/>
      <c r="NLK134" s="3"/>
      <c r="NLL134" s="3"/>
      <c r="NLM134" s="3"/>
      <c r="NLN134" s="3"/>
      <c r="NLO134" s="3"/>
      <c r="NLP134" s="3"/>
      <c r="NLQ134" s="3"/>
      <c r="NLR134" s="3"/>
      <c r="NLS134" s="3"/>
      <c r="NLT134" s="3"/>
      <c r="NLU134" s="3"/>
      <c r="NLV134" s="3"/>
      <c r="NLW134" s="3"/>
      <c r="NLX134" s="3"/>
      <c r="NLY134" s="3"/>
      <c r="NLZ134" s="3"/>
      <c r="NMA134" s="3"/>
      <c r="NMB134" s="3"/>
      <c r="NMC134" s="3"/>
      <c r="NMD134" s="3"/>
      <c r="NME134" s="3"/>
      <c r="NMF134" s="3"/>
      <c r="NMG134" s="3"/>
      <c r="NMH134" s="3"/>
      <c r="NMI134" s="3"/>
      <c r="NMJ134" s="3"/>
      <c r="NMK134" s="3"/>
      <c r="NML134" s="3"/>
      <c r="NMM134" s="3"/>
      <c r="NMN134" s="3"/>
      <c r="NMO134" s="3"/>
      <c r="NMP134" s="3"/>
      <c r="NMQ134" s="3"/>
      <c r="NMR134" s="3"/>
      <c r="NMS134" s="3"/>
      <c r="NMT134" s="3"/>
      <c r="NMU134" s="3"/>
      <c r="NMV134" s="3"/>
      <c r="NMW134" s="3"/>
      <c r="NMX134" s="3"/>
      <c r="NMY134" s="3"/>
      <c r="NMZ134" s="3"/>
      <c r="NNA134" s="3"/>
      <c r="NNB134" s="3"/>
      <c r="NNC134" s="3"/>
      <c r="NND134" s="3"/>
      <c r="NNE134" s="3"/>
      <c r="NNF134" s="3"/>
      <c r="NNG134" s="3"/>
      <c r="NNH134" s="3"/>
      <c r="NNI134" s="3"/>
      <c r="NNJ134" s="3"/>
      <c r="NNK134" s="3"/>
      <c r="NNL134" s="3"/>
      <c r="NNM134" s="3"/>
      <c r="NNN134" s="3"/>
      <c r="NNO134" s="3"/>
      <c r="NNP134" s="3"/>
      <c r="NNQ134" s="3"/>
      <c r="NNR134" s="3"/>
      <c r="NNS134" s="3"/>
      <c r="NNT134" s="3"/>
      <c r="NNU134" s="3"/>
      <c r="NNV134" s="3"/>
      <c r="NNW134" s="3"/>
      <c r="NNX134" s="3"/>
      <c r="NNY134" s="3"/>
      <c r="NNZ134" s="3"/>
      <c r="NOA134" s="3"/>
      <c r="NOB134" s="3"/>
      <c r="NOC134" s="3"/>
      <c r="NOD134" s="3"/>
      <c r="NOE134" s="3"/>
      <c r="NOF134" s="3"/>
      <c r="NOG134" s="3"/>
      <c r="NOH134" s="3"/>
      <c r="NOI134" s="3"/>
      <c r="NOJ134" s="3"/>
      <c r="NOK134" s="3"/>
      <c r="NOL134" s="3"/>
      <c r="NOM134" s="3"/>
      <c r="NON134" s="3"/>
      <c r="NOO134" s="3"/>
      <c r="NOP134" s="3"/>
      <c r="NOQ134" s="3"/>
      <c r="NOR134" s="3"/>
      <c r="NOS134" s="3"/>
      <c r="NOT134" s="3"/>
      <c r="NOU134" s="3"/>
      <c r="NOV134" s="3"/>
      <c r="NOW134" s="3"/>
      <c r="NOX134" s="3"/>
      <c r="NOY134" s="3"/>
      <c r="NOZ134" s="3"/>
      <c r="NPA134" s="3"/>
      <c r="NPB134" s="3"/>
      <c r="NPC134" s="3"/>
      <c r="NPD134" s="3"/>
      <c r="NPE134" s="3"/>
      <c r="NPF134" s="3"/>
      <c r="NPG134" s="3"/>
      <c r="NPH134" s="3"/>
      <c r="NPI134" s="3"/>
      <c r="NPJ134" s="3"/>
      <c r="NPK134" s="3"/>
      <c r="NPL134" s="3"/>
      <c r="NPM134" s="3"/>
      <c r="NPN134" s="3"/>
      <c r="NPO134" s="3"/>
      <c r="NPP134" s="3"/>
      <c r="NPQ134" s="3"/>
      <c r="NPR134" s="3"/>
      <c r="NPS134" s="3"/>
      <c r="NPT134" s="3"/>
      <c r="NPU134" s="3"/>
      <c r="NPV134" s="3"/>
      <c r="NPW134" s="3"/>
      <c r="NPX134" s="3"/>
      <c r="NPY134" s="3"/>
      <c r="NPZ134" s="3"/>
      <c r="NQA134" s="3"/>
      <c r="NQB134" s="3"/>
      <c r="NQC134" s="3"/>
      <c r="NQD134" s="3"/>
      <c r="NQE134" s="3"/>
      <c r="NQF134" s="3"/>
      <c r="NQG134" s="3"/>
      <c r="NQH134" s="3"/>
      <c r="NQI134" s="3"/>
      <c r="NQJ134" s="3"/>
      <c r="NQK134" s="3"/>
      <c r="NQL134" s="3"/>
      <c r="NQM134" s="3"/>
      <c r="NQN134" s="3"/>
      <c r="NQO134" s="3"/>
      <c r="NQP134" s="3"/>
      <c r="NQQ134" s="3"/>
      <c r="NQR134" s="3"/>
      <c r="NQS134" s="3"/>
      <c r="NQT134" s="3"/>
      <c r="NQU134" s="3"/>
      <c r="NQV134" s="3"/>
      <c r="NQW134" s="3"/>
      <c r="NQX134" s="3"/>
      <c r="NQY134" s="3"/>
      <c r="NQZ134" s="3"/>
      <c r="NRA134" s="3"/>
      <c r="NRB134" s="3"/>
      <c r="NRC134" s="3"/>
      <c r="NRD134" s="3"/>
      <c r="NRE134" s="3"/>
      <c r="NRF134" s="3"/>
      <c r="NRG134" s="3"/>
      <c r="NRH134" s="3"/>
      <c r="NRI134" s="3"/>
      <c r="NRJ134" s="3"/>
      <c r="NRK134" s="3"/>
      <c r="NRL134" s="3"/>
      <c r="NRM134" s="3"/>
      <c r="NRN134" s="3"/>
      <c r="NRO134" s="3"/>
      <c r="NRP134" s="3"/>
      <c r="NRQ134" s="3"/>
      <c r="NRR134" s="3"/>
      <c r="NRS134" s="3"/>
      <c r="NRT134" s="3"/>
      <c r="NRU134" s="3"/>
      <c r="NRV134" s="3"/>
      <c r="NRW134" s="3"/>
      <c r="NRX134" s="3"/>
      <c r="NRY134" s="3"/>
      <c r="NRZ134" s="3"/>
      <c r="NSA134" s="3"/>
      <c r="NSB134" s="3"/>
      <c r="NSC134" s="3"/>
      <c r="NSD134" s="3"/>
      <c r="NSE134" s="3"/>
      <c r="NSF134" s="3"/>
      <c r="NSG134" s="3"/>
      <c r="NSH134" s="3"/>
      <c r="NSI134" s="3"/>
      <c r="NSJ134" s="3"/>
      <c r="NSK134" s="3"/>
      <c r="NSL134" s="3"/>
      <c r="NSM134" s="3"/>
      <c r="NSN134" s="3"/>
      <c r="NSO134" s="3"/>
      <c r="NSP134" s="3"/>
      <c r="NSQ134" s="3"/>
      <c r="NSR134" s="3"/>
      <c r="NSS134" s="3"/>
      <c r="NST134" s="3"/>
      <c r="NSU134" s="3"/>
      <c r="NSV134" s="3"/>
      <c r="NSW134" s="3"/>
      <c r="NSX134" s="3"/>
      <c r="NSY134" s="3"/>
      <c r="NSZ134" s="3"/>
      <c r="NTA134" s="3"/>
      <c r="NTB134" s="3"/>
      <c r="NTC134" s="3"/>
      <c r="NTD134" s="3"/>
      <c r="NTE134" s="3"/>
      <c r="NTF134" s="3"/>
      <c r="NTG134" s="3"/>
      <c r="NTH134" s="3"/>
      <c r="NTI134" s="3"/>
      <c r="NTJ134" s="3"/>
      <c r="NTK134" s="3"/>
      <c r="NTL134" s="3"/>
      <c r="NTM134" s="3"/>
      <c r="NTN134" s="3"/>
      <c r="NTO134" s="3"/>
      <c r="NTP134" s="3"/>
      <c r="NTQ134" s="3"/>
      <c r="NTR134" s="3"/>
      <c r="NTS134" s="3"/>
      <c r="NTT134" s="3"/>
      <c r="NTU134" s="3"/>
      <c r="NTV134" s="3"/>
      <c r="NTW134" s="3"/>
      <c r="NTX134" s="3"/>
      <c r="NTY134" s="3"/>
      <c r="NTZ134" s="3"/>
      <c r="NUA134" s="3"/>
      <c r="NUB134" s="3"/>
      <c r="NUC134" s="3"/>
      <c r="NUD134" s="3"/>
      <c r="NUE134" s="3"/>
      <c r="NUF134" s="3"/>
      <c r="NUG134" s="3"/>
      <c r="NUH134" s="3"/>
      <c r="NUI134" s="3"/>
      <c r="NUJ134" s="3"/>
      <c r="NUK134" s="3"/>
      <c r="NUL134" s="3"/>
      <c r="NUM134" s="3"/>
      <c r="NUN134" s="3"/>
      <c r="NUO134" s="3"/>
      <c r="NUP134" s="3"/>
      <c r="NUQ134" s="3"/>
      <c r="NUR134" s="3"/>
      <c r="NUS134" s="3"/>
      <c r="NUT134" s="3"/>
      <c r="NUU134" s="3"/>
      <c r="NUV134" s="3"/>
      <c r="NUW134" s="3"/>
      <c r="NUX134" s="3"/>
      <c r="NUY134" s="3"/>
      <c r="NUZ134" s="3"/>
      <c r="NVA134" s="3"/>
      <c r="NVB134" s="3"/>
      <c r="NVC134" s="3"/>
      <c r="NVD134" s="3"/>
      <c r="NVE134" s="3"/>
      <c r="NVF134" s="3"/>
      <c r="NVG134" s="3"/>
      <c r="NVH134" s="3"/>
      <c r="NVI134" s="3"/>
      <c r="NVJ134" s="3"/>
      <c r="NVK134" s="3"/>
      <c r="NVL134" s="3"/>
      <c r="NVM134" s="3"/>
      <c r="NVN134" s="3"/>
      <c r="NVO134" s="3"/>
      <c r="NVP134" s="3"/>
      <c r="NVQ134" s="3"/>
      <c r="NVR134" s="3"/>
      <c r="NVS134" s="3"/>
      <c r="NVT134" s="3"/>
      <c r="NVU134" s="3"/>
      <c r="NVV134" s="3"/>
      <c r="NVW134" s="3"/>
      <c r="NVX134" s="3"/>
      <c r="NVY134" s="3"/>
      <c r="NVZ134" s="3"/>
      <c r="NWA134" s="3"/>
      <c r="NWB134" s="3"/>
      <c r="NWC134" s="3"/>
      <c r="NWD134" s="3"/>
      <c r="NWE134" s="3"/>
      <c r="NWF134" s="3"/>
      <c r="NWG134" s="3"/>
      <c r="NWH134" s="3"/>
      <c r="NWI134" s="3"/>
      <c r="NWJ134" s="3"/>
      <c r="NWK134" s="3"/>
      <c r="NWL134" s="3"/>
      <c r="NWM134" s="3"/>
      <c r="NWN134" s="3"/>
      <c r="NWO134" s="3"/>
      <c r="NWP134" s="3"/>
      <c r="NWQ134" s="3"/>
      <c r="NWR134" s="3"/>
      <c r="NWS134" s="3"/>
      <c r="NWT134" s="3"/>
      <c r="NWU134" s="3"/>
      <c r="NWV134" s="3"/>
      <c r="NWW134" s="3"/>
      <c r="NWX134" s="3"/>
      <c r="NWY134" s="3"/>
      <c r="NWZ134" s="3"/>
      <c r="NXA134" s="3"/>
      <c r="NXB134" s="3"/>
      <c r="NXC134" s="3"/>
      <c r="NXD134" s="3"/>
      <c r="NXE134" s="3"/>
      <c r="NXF134" s="3"/>
      <c r="NXG134" s="3"/>
      <c r="NXH134" s="3"/>
      <c r="NXI134" s="3"/>
      <c r="NXJ134" s="3"/>
      <c r="NXK134" s="3"/>
      <c r="NXL134" s="3"/>
      <c r="NXM134" s="3"/>
      <c r="NXN134" s="3"/>
      <c r="NXO134" s="3"/>
      <c r="NXP134" s="3"/>
      <c r="NXQ134" s="3"/>
      <c r="NXR134" s="3"/>
      <c r="NXS134" s="3"/>
      <c r="NXT134" s="3"/>
      <c r="NXU134" s="3"/>
      <c r="NXV134" s="3"/>
      <c r="NXW134" s="3"/>
      <c r="NXX134" s="3"/>
      <c r="NXY134" s="3"/>
      <c r="NXZ134" s="3"/>
      <c r="NYA134" s="3"/>
      <c r="NYB134" s="3"/>
      <c r="NYC134" s="3"/>
      <c r="NYD134" s="3"/>
      <c r="NYE134" s="3"/>
      <c r="NYF134" s="3"/>
      <c r="NYG134" s="3"/>
      <c r="NYH134" s="3"/>
      <c r="NYI134" s="3"/>
      <c r="NYJ134" s="3"/>
      <c r="NYK134" s="3"/>
      <c r="NYL134" s="3"/>
      <c r="NYM134" s="3"/>
      <c r="NYN134" s="3"/>
      <c r="NYO134" s="3"/>
      <c r="NYP134" s="3"/>
      <c r="NYQ134" s="3"/>
      <c r="NYR134" s="3"/>
      <c r="NYS134" s="3"/>
      <c r="NYT134" s="3"/>
      <c r="NYU134" s="3"/>
      <c r="NYV134" s="3"/>
      <c r="NYW134" s="3"/>
      <c r="NYX134" s="3"/>
      <c r="NYY134" s="3"/>
      <c r="NYZ134" s="3"/>
      <c r="NZA134" s="3"/>
      <c r="NZB134" s="3"/>
      <c r="NZC134" s="3"/>
      <c r="NZD134" s="3"/>
      <c r="NZE134" s="3"/>
      <c r="NZF134" s="3"/>
      <c r="NZG134" s="3"/>
      <c r="NZH134" s="3"/>
      <c r="NZI134" s="3"/>
      <c r="NZJ134" s="3"/>
      <c r="NZK134" s="3"/>
      <c r="NZL134" s="3"/>
      <c r="NZM134" s="3"/>
      <c r="NZN134" s="3"/>
      <c r="NZO134" s="3"/>
      <c r="NZP134" s="3"/>
      <c r="NZQ134" s="3"/>
      <c r="NZR134" s="3"/>
      <c r="NZS134" s="3"/>
      <c r="NZT134" s="3"/>
      <c r="NZU134" s="3"/>
      <c r="NZV134" s="3"/>
      <c r="NZW134" s="3"/>
      <c r="NZX134" s="3"/>
      <c r="NZY134" s="3"/>
      <c r="NZZ134" s="3"/>
      <c r="OAA134" s="3"/>
      <c r="OAB134" s="3"/>
      <c r="OAC134" s="3"/>
      <c r="OAD134" s="3"/>
      <c r="OAE134" s="3"/>
      <c r="OAF134" s="3"/>
      <c r="OAG134" s="3"/>
      <c r="OAH134" s="3"/>
      <c r="OAI134" s="3"/>
      <c r="OAJ134" s="3"/>
      <c r="OAK134" s="3"/>
      <c r="OAL134" s="3"/>
      <c r="OAM134" s="3"/>
      <c r="OAN134" s="3"/>
      <c r="OAO134" s="3"/>
      <c r="OAP134" s="3"/>
      <c r="OAQ134" s="3"/>
      <c r="OAR134" s="3"/>
      <c r="OAS134" s="3"/>
      <c r="OAT134" s="3"/>
      <c r="OAU134" s="3"/>
      <c r="OAV134" s="3"/>
      <c r="OAW134" s="3"/>
      <c r="OAX134" s="3"/>
      <c r="OAY134" s="3"/>
      <c r="OAZ134" s="3"/>
      <c r="OBA134" s="3"/>
      <c r="OBB134" s="3"/>
      <c r="OBC134" s="3"/>
      <c r="OBD134" s="3"/>
      <c r="OBE134" s="3"/>
      <c r="OBF134" s="3"/>
      <c r="OBG134" s="3"/>
      <c r="OBH134" s="3"/>
      <c r="OBI134" s="3"/>
      <c r="OBJ134" s="3"/>
      <c r="OBK134" s="3"/>
      <c r="OBL134" s="3"/>
      <c r="OBM134" s="3"/>
      <c r="OBN134" s="3"/>
      <c r="OBO134" s="3"/>
      <c r="OBP134" s="3"/>
      <c r="OBQ134" s="3"/>
      <c r="OBR134" s="3"/>
      <c r="OBS134" s="3"/>
      <c r="OBT134" s="3"/>
      <c r="OBU134" s="3"/>
      <c r="OBV134" s="3"/>
      <c r="OBW134" s="3"/>
      <c r="OBX134" s="3"/>
      <c r="OBY134" s="3"/>
      <c r="OBZ134" s="3"/>
      <c r="OCA134" s="3"/>
      <c r="OCB134" s="3"/>
      <c r="OCC134" s="3"/>
      <c r="OCD134" s="3"/>
      <c r="OCE134" s="3"/>
      <c r="OCF134" s="3"/>
      <c r="OCG134" s="3"/>
      <c r="OCH134" s="3"/>
      <c r="OCI134" s="3"/>
      <c r="OCJ134" s="3"/>
      <c r="OCK134" s="3"/>
      <c r="OCL134" s="3"/>
      <c r="OCM134" s="3"/>
      <c r="OCN134" s="3"/>
      <c r="OCO134" s="3"/>
      <c r="OCP134" s="3"/>
      <c r="OCQ134" s="3"/>
      <c r="OCR134" s="3"/>
      <c r="OCS134" s="3"/>
      <c r="OCT134" s="3"/>
      <c r="OCU134" s="3"/>
      <c r="OCV134" s="3"/>
      <c r="OCW134" s="3"/>
      <c r="OCX134" s="3"/>
      <c r="OCY134" s="3"/>
      <c r="OCZ134" s="3"/>
      <c r="ODA134" s="3"/>
      <c r="ODB134" s="3"/>
      <c r="ODC134" s="3"/>
      <c r="ODD134" s="3"/>
      <c r="ODE134" s="3"/>
      <c r="ODF134" s="3"/>
      <c r="ODG134" s="3"/>
      <c r="ODH134" s="3"/>
      <c r="ODI134" s="3"/>
      <c r="ODJ134" s="3"/>
      <c r="ODK134" s="3"/>
      <c r="ODL134" s="3"/>
      <c r="ODM134" s="3"/>
      <c r="ODN134" s="3"/>
      <c r="ODO134" s="3"/>
      <c r="ODP134" s="3"/>
      <c r="ODQ134" s="3"/>
      <c r="ODR134" s="3"/>
      <c r="ODS134" s="3"/>
      <c r="ODT134" s="3"/>
      <c r="ODU134" s="3"/>
      <c r="ODV134" s="3"/>
      <c r="ODW134" s="3"/>
      <c r="ODX134" s="3"/>
      <c r="ODY134" s="3"/>
      <c r="ODZ134" s="3"/>
      <c r="OEA134" s="3"/>
      <c r="OEB134" s="3"/>
      <c r="OEC134" s="3"/>
      <c r="OED134" s="3"/>
      <c r="OEE134" s="3"/>
      <c r="OEF134" s="3"/>
      <c r="OEG134" s="3"/>
      <c r="OEH134" s="3"/>
      <c r="OEI134" s="3"/>
      <c r="OEJ134" s="3"/>
      <c r="OEK134" s="3"/>
      <c r="OEL134" s="3"/>
      <c r="OEM134" s="3"/>
      <c r="OEN134" s="3"/>
      <c r="OEO134" s="3"/>
      <c r="OEP134" s="3"/>
      <c r="OEQ134" s="3"/>
      <c r="OER134" s="3"/>
      <c r="OES134" s="3"/>
      <c r="OET134" s="3"/>
      <c r="OEU134" s="3"/>
      <c r="OEV134" s="3"/>
      <c r="OEW134" s="3"/>
      <c r="OEX134" s="3"/>
      <c r="OEY134" s="3"/>
      <c r="OEZ134" s="3"/>
      <c r="OFA134" s="3"/>
      <c r="OFB134" s="3"/>
      <c r="OFC134" s="3"/>
      <c r="OFD134" s="3"/>
      <c r="OFE134" s="3"/>
      <c r="OFF134" s="3"/>
      <c r="OFG134" s="3"/>
      <c r="OFH134" s="3"/>
      <c r="OFI134" s="3"/>
      <c r="OFJ134" s="3"/>
      <c r="OFK134" s="3"/>
      <c r="OFL134" s="3"/>
      <c r="OFM134" s="3"/>
      <c r="OFN134" s="3"/>
      <c r="OFO134" s="3"/>
      <c r="OFP134" s="3"/>
      <c r="OFQ134" s="3"/>
      <c r="OFR134" s="3"/>
      <c r="OFS134" s="3"/>
      <c r="OFT134" s="3"/>
      <c r="OFU134" s="3"/>
      <c r="OFV134" s="3"/>
      <c r="OFW134" s="3"/>
      <c r="OFX134" s="3"/>
      <c r="OFY134" s="3"/>
      <c r="OFZ134" s="3"/>
      <c r="OGA134" s="3"/>
      <c r="OGB134" s="3"/>
      <c r="OGC134" s="3"/>
      <c r="OGD134" s="3"/>
      <c r="OGE134" s="3"/>
      <c r="OGF134" s="3"/>
      <c r="OGG134" s="3"/>
      <c r="OGH134" s="3"/>
      <c r="OGI134" s="3"/>
      <c r="OGJ134" s="3"/>
      <c r="OGK134" s="3"/>
      <c r="OGL134" s="3"/>
      <c r="OGM134" s="3"/>
      <c r="OGN134" s="3"/>
      <c r="OGO134" s="3"/>
      <c r="OGP134" s="3"/>
      <c r="OGQ134" s="3"/>
      <c r="OGR134" s="3"/>
      <c r="OGS134" s="3"/>
      <c r="OGT134" s="3"/>
      <c r="OGU134" s="3"/>
      <c r="OGV134" s="3"/>
      <c r="OGW134" s="3"/>
      <c r="OGX134" s="3"/>
      <c r="OGY134" s="3"/>
      <c r="OGZ134" s="3"/>
      <c r="OHA134" s="3"/>
      <c r="OHB134" s="3"/>
      <c r="OHC134" s="3"/>
      <c r="OHD134" s="3"/>
      <c r="OHE134" s="3"/>
      <c r="OHF134" s="3"/>
      <c r="OHG134" s="3"/>
      <c r="OHH134" s="3"/>
      <c r="OHI134" s="3"/>
      <c r="OHJ134" s="3"/>
      <c r="OHK134" s="3"/>
      <c r="OHL134" s="3"/>
      <c r="OHM134" s="3"/>
      <c r="OHN134" s="3"/>
      <c r="OHO134" s="3"/>
      <c r="OHP134" s="3"/>
      <c r="OHQ134" s="3"/>
      <c r="OHR134" s="3"/>
      <c r="OHS134" s="3"/>
      <c r="OHT134" s="3"/>
      <c r="OHU134" s="3"/>
      <c r="OHV134" s="3"/>
      <c r="OHW134" s="3"/>
      <c r="OHX134" s="3"/>
      <c r="OHY134" s="3"/>
      <c r="OHZ134" s="3"/>
      <c r="OIA134" s="3"/>
      <c r="OIB134" s="3"/>
      <c r="OIC134" s="3"/>
      <c r="OID134" s="3"/>
      <c r="OIE134" s="3"/>
      <c r="OIF134" s="3"/>
      <c r="OIG134" s="3"/>
      <c r="OIH134" s="3"/>
      <c r="OII134" s="3"/>
      <c r="OIJ134" s="3"/>
      <c r="OIK134" s="3"/>
      <c r="OIL134" s="3"/>
      <c r="OIM134" s="3"/>
      <c r="OIN134" s="3"/>
      <c r="OIO134" s="3"/>
      <c r="OIP134" s="3"/>
      <c r="OIQ134" s="3"/>
      <c r="OIR134" s="3"/>
      <c r="OIS134" s="3"/>
      <c r="OIT134" s="3"/>
      <c r="OIU134" s="3"/>
      <c r="OIV134" s="3"/>
      <c r="OIW134" s="3"/>
      <c r="OIX134" s="3"/>
      <c r="OIY134" s="3"/>
      <c r="OIZ134" s="3"/>
      <c r="OJA134" s="3"/>
      <c r="OJB134" s="3"/>
      <c r="OJC134" s="3"/>
      <c r="OJD134" s="3"/>
      <c r="OJE134" s="3"/>
      <c r="OJF134" s="3"/>
      <c r="OJG134" s="3"/>
      <c r="OJH134" s="3"/>
      <c r="OJI134" s="3"/>
      <c r="OJJ134" s="3"/>
      <c r="OJK134" s="3"/>
      <c r="OJL134" s="3"/>
      <c r="OJM134" s="3"/>
      <c r="OJN134" s="3"/>
      <c r="OJO134" s="3"/>
      <c r="OJP134" s="3"/>
      <c r="OJQ134" s="3"/>
      <c r="OJR134" s="3"/>
      <c r="OJS134" s="3"/>
      <c r="OJT134" s="3"/>
      <c r="OJU134" s="3"/>
      <c r="OJV134" s="3"/>
      <c r="OJW134" s="3"/>
      <c r="OJX134" s="3"/>
      <c r="OJY134" s="3"/>
      <c r="OJZ134" s="3"/>
      <c r="OKA134" s="3"/>
      <c r="OKB134" s="3"/>
      <c r="OKC134" s="3"/>
      <c r="OKD134" s="3"/>
      <c r="OKE134" s="3"/>
      <c r="OKF134" s="3"/>
      <c r="OKG134" s="3"/>
      <c r="OKH134" s="3"/>
      <c r="OKI134" s="3"/>
      <c r="OKJ134" s="3"/>
      <c r="OKK134" s="3"/>
      <c r="OKL134" s="3"/>
      <c r="OKM134" s="3"/>
      <c r="OKN134" s="3"/>
      <c r="OKO134" s="3"/>
      <c r="OKP134" s="3"/>
      <c r="OKQ134" s="3"/>
      <c r="OKR134" s="3"/>
      <c r="OKS134" s="3"/>
      <c r="OKT134" s="3"/>
      <c r="OKU134" s="3"/>
      <c r="OKV134" s="3"/>
      <c r="OKW134" s="3"/>
      <c r="OKX134" s="3"/>
      <c r="OKY134" s="3"/>
      <c r="OKZ134" s="3"/>
      <c r="OLA134" s="3"/>
      <c r="OLB134" s="3"/>
      <c r="OLC134" s="3"/>
      <c r="OLD134" s="3"/>
      <c r="OLE134" s="3"/>
      <c r="OLF134" s="3"/>
      <c r="OLG134" s="3"/>
      <c r="OLH134" s="3"/>
      <c r="OLI134" s="3"/>
      <c r="OLJ134" s="3"/>
      <c r="OLK134" s="3"/>
      <c r="OLL134" s="3"/>
      <c r="OLM134" s="3"/>
      <c r="OLN134" s="3"/>
      <c r="OLO134" s="3"/>
      <c r="OLP134" s="3"/>
      <c r="OLQ134" s="3"/>
      <c r="OLR134" s="3"/>
      <c r="OLS134" s="3"/>
      <c r="OLT134" s="3"/>
      <c r="OLU134" s="3"/>
      <c r="OLV134" s="3"/>
      <c r="OLW134" s="3"/>
      <c r="OLX134" s="3"/>
      <c r="OLY134" s="3"/>
      <c r="OLZ134" s="3"/>
      <c r="OMA134" s="3"/>
      <c r="OMB134" s="3"/>
      <c r="OMC134" s="3"/>
      <c r="OMD134" s="3"/>
      <c r="OME134" s="3"/>
      <c r="OMF134" s="3"/>
      <c r="OMG134" s="3"/>
      <c r="OMH134" s="3"/>
      <c r="OMI134" s="3"/>
      <c r="OMJ134" s="3"/>
      <c r="OMK134" s="3"/>
      <c r="OML134" s="3"/>
      <c r="OMM134" s="3"/>
      <c r="OMN134" s="3"/>
      <c r="OMO134" s="3"/>
      <c r="OMP134" s="3"/>
      <c r="OMQ134" s="3"/>
      <c r="OMR134" s="3"/>
      <c r="OMS134" s="3"/>
      <c r="OMT134" s="3"/>
      <c r="OMU134" s="3"/>
      <c r="OMV134" s="3"/>
      <c r="OMW134" s="3"/>
      <c r="OMX134" s="3"/>
      <c r="OMY134" s="3"/>
      <c r="OMZ134" s="3"/>
      <c r="ONA134" s="3"/>
      <c r="ONB134" s="3"/>
      <c r="ONC134" s="3"/>
      <c r="OND134" s="3"/>
      <c r="ONE134" s="3"/>
      <c r="ONF134" s="3"/>
      <c r="ONG134" s="3"/>
      <c r="ONH134" s="3"/>
      <c r="ONI134" s="3"/>
      <c r="ONJ134" s="3"/>
      <c r="ONK134" s="3"/>
      <c r="ONL134" s="3"/>
      <c r="ONM134" s="3"/>
      <c r="ONN134" s="3"/>
      <c r="ONO134" s="3"/>
      <c r="ONP134" s="3"/>
      <c r="ONQ134" s="3"/>
      <c r="ONR134" s="3"/>
      <c r="ONS134" s="3"/>
      <c r="ONT134" s="3"/>
      <c r="ONU134" s="3"/>
      <c r="ONV134" s="3"/>
      <c r="ONW134" s="3"/>
      <c r="ONX134" s="3"/>
      <c r="ONY134" s="3"/>
      <c r="ONZ134" s="3"/>
      <c r="OOA134" s="3"/>
      <c r="OOB134" s="3"/>
      <c r="OOC134" s="3"/>
      <c r="OOD134" s="3"/>
      <c r="OOE134" s="3"/>
      <c r="OOF134" s="3"/>
      <c r="OOG134" s="3"/>
      <c r="OOH134" s="3"/>
      <c r="OOI134" s="3"/>
      <c r="OOJ134" s="3"/>
      <c r="OOK134" s="3"/>
      <c r="OOL134" s="3"/>
      <c r="OOM134" s="3"/>
      <c r="OON134" s="3"/>
      <c r="OOO134" s="3"/>
      <c r="OOP134" s="3"/>
      <c r="OOQ134" s="3"/>
      <c r="OOR134" s="3"/>
      <c r="OOS134" s="3"/>
      <c r="OOT134" s="3"/>
      <c r="OOU134" s="3"/>
      <c r="OOV134" s="3"/>
      <c r="OOW134" s="3"/>
      <c r="OOX134" s="3"/>
      <c r="OOY134" s="3"/>
      <c r="OOZ134" s="3"/>
      <c r="OPA134" s="3"/>
      <c r="OPB134" s="3"/>
      <c r="OPC134" s="3"/>
      <c r="OPD134" s="3"/>
      <c r="OPE134" s="3"/>
      <c r="OPF134" s="3"/>
      <c r="OPG134" s="3"/>
      <c r="OPH134" s="3"/>
      <c r="OPI134" s="3"/>
      <c r="OPJ134" s="3"/>
      <c r="OPK134" s="3"/>
      <c r="OPL134" s="3"/>
      <c r="OPM134" s="3"/>
      <c r="OPN134" s="3"/>
      <c r="OPO134" s="3"/>
      <c r="OPP134" s="3"/>
      <c r="OPQ134" s="3"/>
      <c r="OPR134" s="3"/>
      <c r="OPS134" s="3"/>
      <c r="OPT134" s="3"/>
      <c r="OPU134" s="3"/>
      <c r="OPV134" s="3"/>
      <c r="OPW134" s="3"/>
      <c r="OPX134" s="3"/>
      <c r="OPY134" s="3"/>
      <c r="OPZ134" s="3"/>
      <c r="OQA134" s="3"/>
      <c r="OQB134" s="3"/>
      <c r="OQC134" s="3"/>
      <c r="OQD134" s="3"/>
      <c r="OQE134" s="3"/>
      <c r="OQF134" s="3"/>
      <c r="OQG134" s="3"/>
      <c r="OQH134" s="3"/>
      <c r="OQI134" s="3"/>
      <c r="OQJ134" s="3"/>
      <c r="OQK134" s="3"/>
      <c r="OQL134" s="3"/>
      <c r="OQM134" s="3"/>
      <c r="OQN134" s="3"/>
      <c r="OQO134" s="3"/>
      <c r="OQP134" s="3"/>
      <c r="OQQ134" s="3"/>
      <c r="OQR134" s="3"/>
      <c r="OQS134" s="3"/>
      <c r="OQT134" s="3"/>
      <c r="OQU134" s="3"/>
      <c r="OQV134" s="3"/>
      <c r="OQW134" s="3"/>
      <c r="OQX134" s="3"/>
      <c r="OQY134" s="3"/>
      <c r="OQZ134" s="3"/>
      <c r="ORA134" s="3"/>
      <c r="ORB134" s="3"/>
      <c r="ORC134" s="3"/>
      <c r="ORD134" s="3"/>
      <c r="ORE134" s="3"/>
      <c r="ORF134" s="3"/>
      <c r="ORG134" s="3"/>
      <c r="ORH134" s="3"/>
      <c r="ORI134" s="3"/>
      <c r="ORJ134" s="3"/>
      <c r="ORK134" s="3"/>
      <c r="ORL134" s="3"/>
      <c r="ORM134" s="3"/>
      <c r="ORN134" s="3"/>
      <c r="ORO134" s="3"/>
      <c r="ORP134" s="3"/>
      <c r="ORQ134" s="3"/>
      <c r="ORR134" s="3"/>
      <c r="ORS134" s="3"/>
      <c r="ORT134" s="3"/>
      <c r="ORU134" s="3"/>
      <c r="ORV134" s="3"/>
      <c r="ORW134" s="3"/>
      <c r="ORX134" s="3"/>
      <c r="ORY134" s="3"/>
      <c r="ORZ134" s="3"/>
      <c r="OSA134" s="3"/>
      <c r="OSB134" s="3"/>
      <c r="OSC134" s="3"/>
      <c r="OSD134" s="3"/>
      <c r="OSE134" s="3"/>
      <c r="OSF134" s="3"/>
      <c r="OSG134" s="3"/>
      <c r="OSH134" s="3"/>
      <c r="OSI134" s="3"/>
      <c r="OSJ134" s="3"/>
      <c r="OSK134" s="3"/>
      <c r="OSL134" s="3"/>
      <c r="OSM134" s="3"/>
      <c r="OSN134" s="3"/>
      <c r="OSO134" s="3"/>
      <c r="OSP134" s="3"/>
      <c r="OSQ134" s="3"/>
      <c r="OSR134" s="3"/>
      <c r="OSS134" s="3"/>
      <c r="OST134" s="3"/>
      <c r="OSU134" s="3"/>
      <c r="OSV134" s="3"/>
      <c r="OSW134" s="3"/>
      <c r="OSX134" s="3"/>
      <c r="OSY134" s="3"/>
      <c r="OSZ134" s="3"/>
      <c r="OTA134" s="3"/>
      <c r="OTB134" s="3"/>
      <c r="OTC134" s="3"/>
      <c r="OTD134" s="3"/>
      <c r="OTE134" s="3"/>
      <c r="OTF134" s="3"/>
      <c r="OTG134" s="3"/>
      <c r="OTH134" s="3"/>
      <c r="OTI134" s="3"/>
      <c r="OTJ134" s="3"/>
      <c r="OTK134" s="3"/>
      <c r="OTL134" s="3"/>
      <c r="OTM134" s="3"/>
      <c r="OTN134" s="3"/>
      <c r="OTO134" s="3"/>
      <c r="OTP134" s="3"/>
      <c r="OTQ134" s="3"/>
      <c r="OTR134" s="3"/>
      <c r="OTS134" s="3"/>
      <c r="OTT134" s="3"/>
      <c r="OTU134" s="3"/>
      <c r="OTV134" s="3"/>
      <c r="OTW134" s="3"/>
      <c r="OTX134" s="3"/>
      <c r="OTY134" s="3"/>
      <c r="OTZ134" s="3"/>
      <c r="OUA134" s="3"/>
      <c r="OUB134" s="3"/>
      <c r="OUC134" s="3"/>
      <c r="OUD134" s="3"/>
      <c r="OUE134" s="3"/>
      <c r="OUF134" s="3"/>
      <c r="OUG134" s="3"/>
      <c r="OUH134" s="3"/>
      <c r="OUI134" s="3"/>
      <c r="OUJ134" s="3"/>
      <c r="OUK134" s="3"/>
      <c r="OUL134" s="3"/>
      <c r="OUM134" s="3"/>
      <c r="OUN134" s="3"/>
      <c r="OUO134" s="3"/>
      <c r="OUP134" s="3"/>
      <c r="OUQ134" s="3"/>
      <c r="OUR134" s="3"/>
      <c r="OUS134" s="3"/>
      <c r="OUT134" s="3"/>
      <c r="OUU134" s="3"/>
      <c r="OUV134" s="3"/>
      <c r="OUW134" s="3"/>
      <c r="OUX134" s="3"/>
      <c r="OUY134" s="3"/>
      <c r="OUZ134" s="3"/>
      <c r="OVA134" s="3"/>
      <c r="OVB134" s="3"/>
      <c r="OVC134" s="3"/>
      <c r="OVD134" s="3"/>
      <c r="OVE134" s="3"/>
      <c r="OVF134" s="3"/>
      <c r="OVG134" s="3"/>
      <c r="OVH134" s="3"/>
      <c r="OVI134" s="3"/>
      <c r="OVJ134" s="3"/>
      <c r="OVK134" s="3"/>
      <c r="OVL134" s="3"/>
      <c r="OVM134" s="3"/>
      <c r="OVN134" s="3"/>
      <c r="OVO134" s="3"/>
      <c r="OVP134" s="3"/>
      <c r="OVQ134" s="3"/>
      <c r="OVR134" s="3"/>
      <c r="OVS134" s="3"/>
      <c r="OVT134" s="3"/>
      <c r="OVU134" s="3"/>
      <c r="OVV134" s="3"/>
      <c r="OVW134" s="3"/>
      <c r="OVX134" s="3"/>
      <c r="OVY134" s="3"/>
      <c r="OVZ134" s="3"/>
      <c r="OWA134" s="3"/>
      <c r="OWB134" s="3"/>
      <c r="OWC134" s="3"/>
      <c r="OWD134" s="3"/>
      <c r="OWE134" s="3"/>
      <c r="OWF134" s="3"/>
      <c r="OWG134" s="3"/>
      <c r="OWH134" s="3"/>
      <c r="OWI134" s="3"/>
      <c r="OWJ134" s="3"/>
      <c r="OWK134" s="3"/>
      <c r="OWL134" s="3"/>
      <c r="OWM134" s="3"/>
      <c r="OWN134" s="3"/>
      <c r="OWO134" s="3"/>
      <c r="OWP134" s="3"/>
      <c r="OWQ134" s="3"/>
      <c r="OWR134" s="3"/>
      <c r="OWS134" s="3"/>
      <c r="OWT134" s="3"/>
      <c r="OWU134" s="3"/>
      <c r="OWV134" s="3"/>
      <c r="OWW134" s="3"/>
      <c r="OWX134" s="3"/>
      <c r="OWY134" s="3"/>
      <c r="OWZ134" s="3"/>
      <c r="OXA134" s="3"/>
      <c r="OXB134" s="3"/>
      <c r="OXC134" s="3"/>
      <c r="OXD134" s="3"/>
      <c r="OXE134" s="3"/>
      <c r="OXF134" s="3"/>
      <c r="OXG134" s="3"/>
      <c r="OXH134" s="3"/>
      <c r="OXI134" s="3"/>
      <c r="OXJ134" s="3"/>
      <c r="OXK134" s="3"/>
      <c r="OXL134" s="3"/>
      <c r="OXM134" s="3"/>
      <c r="OXN134" s="3"/>
      <c r="OXO134" s="3"/>
      <c r="OXP134" s="3"/>
      <c r="OXQ134" s="3"/>
      <c r="OXR134" s="3"/>
      <c r="OXS134" s="3"/>
      <c r="OXT134" s="3"/>
      <c r="OXU134" s="3"/>
      <c r="OXV134" s="3"/>
      <c r="OXW134" s="3"/>
      <c r="OXX134" s="3"/>
      <c r="OXY134" s="3"/>
      <c r="OXZ134" s="3"/>
      <c r="OYA134" s="3"/>
      <c r="OYB134" s="3"/>
      <c r="OYC134" s="3"/>
      <c r="OYD134" s="3"/>
      <c r="OYE134" s="3"/>
      <c r="OYF134" s="3"/>
      <c r="OYG134" s="3"/>
      <c r="OYH134" s="3"/>
      <c r="OYI134" s="3"/>
      <c r="OYJ134" s="3"/>
      <c r="OYK134" s="3"/>
      <c r="OYL134" s="3"/>
      <c r="OYM134" s="3"/>
      <c r="OYN134" s="3"/>
      <c r="OYO134" s="3"/>
      <c r="OYP134" s="3"/>
      <c r="OYQ134" s="3"/>
      <c r="OYR134" s="3"/>
      <c r="OYS134" s="3"/>
      <c r="OYT134" s="3"/>
      <c r="OYU134" s="3"/>
      <c r="OYV134" s="3"/>
      <c r="OYW134" s="3"/>
      <c r="OYX134" s="3"/>
      <c r="OYY134" s="3"/>
      <c r="OYZ134" s="3"/>
      <c r="OZA134" s="3"/>
      <c r="OZB134" s="3"/>
      <c r="OZC134" s="3"/>
      <c r="OZD134" s="3"/>
      <c r="OZE134" s="3"/>
      <c r="OZF134" s="3"/>
      <c r="OZG134" s="3"/>
      <c r="OZH134" s="3"/>
      <c r="OZI134" s="3"/>
      <c r="OZJ134" s="3"/>
      <c r="OZK134" s="3"/>
      <c r="OZL134" s="3"/>
      <c r="OZM134" s="3"/>
      <c r="OZN134" s="3"/>
      <c r="OZO134" s="3"/>
      <c r="OZP134" s="3"/>
      <c r="OZQ134" s="3"/>
      <c r="OZR134" s="3"/>
      <c r="OZS134" s="3"/>
      <c r="OZT134" s="3"/>
      <c r="OZU134" s="3"/>
      <c r="OZV134" s="3"/>
      <c r="OZW134" s="3"/>
      <c r="OZX134" s="3"/>
      <c r="OZY134" s="3"/>
      <c r="OZZ134" s="3"/>
      <c r="PAA134" s="3"/>
      <c r="PAB134" s="3"/>
      <c r="PAC134" s="3"/>
      <c r="PAD134" s="3"/>
      <c r="PAE134" s="3"/>
      <c r="PAF134" s="3"/>
      <c r="PAG134" s="3"/>
      <c r="PAH134" s="3"/>
      <c r="PAI134" s="3"/>
      <c r="PAJ134" s="3"/>
      <c r="PAK134" s="3"/>
      <c r="PAL134" s="3"/>
      <c r="PAM134" s="3"/>
      <c r="PAN134" s="3"/>
      <c r="PAO134" s="3"/>
      <c r="PAP134" s="3"/>
      <c r="PAQ134" s="3"/>
      <c r="PAR134" s="3"/>
      <c r="PAS134" s="3"/>
      <c r="PAT134" s="3"/>
      <c r="PAU134" s="3"/>
      <c r="PAV134" s="3"/>
      <c r="PAW134" s="3"/>
      <c r="PAX134" s="3"/>
      <c r="PAY134" s="3"/>
      <c r="PAZ134" s="3"/>
      <c r="PBA134" s="3"/>
      <c r="PBB134" s="3"/>
      <c r="PBC134" s="3"/>
      <c r="PBD134" s="3"/>
      <c r="PBE134" s="3"/>
      <c r="PBF134" s="3"/>
      <c r="PBG134" s="3"/>
      <c r="PBH134" s="3"/>
      <c r="PBI134" s="3"/>
      <c r="PBJ134" s="3"/>
      <c r="PBK134" s="3"/>
      <c r="PBL134" s="3"/>
      <c r="PBM134" s="3"/>
      <c r="PBN134" s="3"/>
      <c r="PBO134" s="3"/>
      <c r="PBP134" s="3"/>
      <c r="PBQ134" s="3"/>
      <c r="PBR134" s="3"/>
      <c r="PBS134" s="3"/>
      <c r="PBT134" s="3"/>
      <c r="PBU134" s="3"/>
      <c r="PBV134" s="3"/>
      <c r="PBW134" s="3"/>
      <c r="PBX134" s="3"/>
      <c r="PBY134" s="3"/>
      <c r="PBZ134" s="3"/>
      <c r="PCA134" s="3"/>
      <c r="PCB134" s="3"/>
      <c r="PCC134" s="3"/>
      <c r="PCD134" s="3"/>
      <c r="PCE134" s="3"/>
      <c r="PCF134" s="3"/>
      <c r="PCG134" s="3"/>
      <c r="PCH134" s="3"/>
      <c r="PCI134" s="3"/>
      <c r="PCJ134" s="3"/>
      <c r="PCK134" s="3"/>
      <c r="PCL134" s="3"/>
      <c r="PCM134" s="3"/>
      <c r="PCN134" s="3"/>
      <c r="PCO134" s="3"/>
      <c r="PCP134" s="3"/>
      <c r="PCQ134" s="3"/>
      <c r="PCR134" s="3"/>
      <c r="PCS134" s="3"/>
      <c r="PCT134" s="3"/>
      <c r="PCU134" s="3"/>
      <c r="PCV134" s="3"/>
      <c r="PCW134" s="3"/>
      <c r="PCX134" s="3"/>
      <c r="PCY134" s="3"/>
      <c r="PCZ134" s="3"/>
      <c r="PDA134" s="3"/>
      <c r="PDB134" s="3"/>
      <c r="PDC134" s="3"/>
      <c r="PDD134" s="3"/>
      <c r="PDE134" s="3"/>
      <c r="PDF134" s="3"/>
      <c r="PDG134" s="3"/>
      <c r="PDH134" s="3"/>
      <c r="PDI134" s="3"/>
      <c r="PDJ134" s="3"/>
      <c r="PDK134" s="3"/>
      <c r="PDL134" s="3"/>
      <c r="PDM134" s="3"/>
      <c r="PDN134" s="3"/>
      <c r="PDO134" s="3"/>
      <c r="PDP134" s="3"/>
      <c r="PDQ134" s="3"/>
      <c r="PDR134" s="3"/>
      <c r="PDS134" s="3"/>
      <c r="PDT134" s="3"/>
      <c r="PDU134" s="3"/>
      <c r="PDV134" s="3"/>
      <c r="PDW134" s="3"/>
      <c r="PDX134" s="3"/>
      <c r="PDY134" s="3"/>
      <c r="PDZ134" s="3"/>
      <c r="PEA134" s="3"/>
      <c r="PEB134" s="3"/>
      <c r="PEC134" s="3"/>
      <c r="PED134" s="3"/>
      <c r="PEE134" s="3"/>
      <c r="PEF134" s="3"/>
      <c r="PEG134" s="3"/>
      <c r="PEH134" s="3"/>
      <c r="PEI134" s="3"/>
      <c r="PEJ134" s="3"/>
      <c r="PEK134" s="3"/>
      <c r="PEL134" s="3"/>
      <c r="PEM134" s="3"/>
      <c r="PEN134" s="3"/>
      <c r="PEO134" s="3"/>
      <c r="PEP134" s="3"/>
      <c r="PEQ134" s="3"/>
      <c r="PER134" s="3"/>
      <c r="PES134" s="3"/>
      <c r="PET134" s="3"/>
      <c r="PEU134" s="3"/>
      <c r="PEV134" s="3"/>
      <c r="PEW134" s="3"/>
      <c r="PEX134" s="3"/>
      <c r="PEY134" s="3"/>
      <c r="PEZ134" s="3"/>
      <c r="PFA134" s="3"/>
      <c r="PFB134" s="3"/>
      <c r="PFC134" s="3"/>
      <c r="PFD134" s="3"/>
      <c r="PFE134" s="3"/>
      <c r="PFF134" s="3"/>
      <c r="PFG134" s="3"/>
      <c r="PFH134" s="3"/>
      <c r="PFI134" s="3"/>
      <c r="PFJ134" s="3"/>
      <c r="PFK134" s="3"/>
      <c r="PFL134" s="3"/>
      <c r="PFM134" s="3"/>
      <c r="PFN134" s="3"/>
      <c r="PFO134" s="3"/>
      <c r="PFP134" s="3"/>
      <c r="PFQ134" s="3"/>
      <c r="PFR134" s="3"/>
      <c r="PFS134" s="3"/>
      <c r="PFT134" s="3"/>
      <c r="PFU134" s="3"/>
      <c r="PFV134" s="3"/>
      <c r="PFW134" s="3"/>
      <c r="PFX134" s="3"/>
      <c r="PFY134" s="3"/>
      <c r="PFZ134" s="3"/>
      <c r="PGA134" s="3"/>
      <c r="PGB134" s="3"/>
      <c r="PGC134" s="3"/>
      <c r="PGD134" s="3"/>
      <c r="PGE134" s="3"/>
      <c r="PGF134" s="3"/>
      <c r="PGG134" s="3"/>
      <c r="PGH134" s="3"/>
      <c r="PGI134" s="3"/>
      <c r="PGJ134" s="3"/>
      <c r="PGK134" s="3"/>
      <c r="PGL134" s="3"/>
      <c r="PGM134" s="3"/>
      <c r="PGN134" s="3"/>
      <c r="PGO134" s="3"/>
      <c r="PGP134" s="3"/>
      <c r="PGQ134" s="3"/>
      <c r="PGR134" s="3"/>
      <c r="PGS134" s="3"/>
      <c r="PGT134" s="3"/>
      <c r="PGU134" s="3"/>
      <c r="PGV134" s="3"/>
      <c r="PGW134" s="3"/>
      <c r="PGX134" s="3"/>
      <c r="PGY134" s="3"/>
      <c r="PGZ134" s="3"/>
      <c r="PHA134" s="3"/>
      <c r="PHB134" s="3"/>
      <c r="PHC134" s="3"/>
      <c r="PHD134" s="3"/>
      <c r="PHE134" s="3"/>
      <c r="PHF134" s="3"/>
      <c r="PHG134" s="3"/>
      <c r="PHH134" s="3"/>
      <c r="PHI134" s="3"/>
      <c r="PHJ134" s="3"/>
      <c r="PHK134" s="3"/>
      <c r="PHL134" s="3"/>
      <c r="PHM134" s="3"/>
      <c r="PHN134" s="3"/>
      <c r="PHO134" s="3"/>
      <c r="PHP134" s="3"/>
      <c r="PHQ134" s="3"/>
      <c r="PHR134" s="3"/>
      <c r="PHS134" s="3"/>
      <c r="PHT134" s="3"/>
      <c r="PHU134" s="3"/>
      <c r="PHV134" s="3"/>
      <c r="PHW134" s="3"/>
      <c r="PHX134" s="3"/>
      <c r="PHY134" s="3"/>
      <c r="PHZ134" s="3"/>
      <c r="PIA134" s="3"/>
      <c r="PIB134" s="3"/>
      <c r="PIC134" s="3"/>
      <c r="PID134" s="3"/>
      <c r="PIE134" s="3"/>
      <c r="PIF134" s="3"/>
      <c r="PIG134" s="3"/>
      <c r="PIH134" s="3"/>
      <c r="PII134" s="3"/>
      <c r="PIJ134" s="3"/>
      <c r="PIK134" s="3"/>
      <c r="PIL134" s="3"/>
      <c r="PIM134" s="3"/>
      <c r="PIN134" s="3"/>
      <c r="PIO134" s="3"/>
      <c r="PIP134" s="3"/>
      <c r="PIQ134" s="3"/>
      <c r="PIR134" s="3"/>
      <c r="PIS134" s="3"/>
      <c r="PIT134" s="3"/>
      <c r="PIU134" s="3"/>
      <c r="PIV134" s="3"/>
      <c r="PIW134" s="3"/>
      <c r="PIX134" s="3"/>
      <c r="PIY134" s="3"/>
      <c r="PIZ134" s="3"/>
      <c r="PJA134" s="3"/>
      <c r="PJB134" s="3"/>
      <c r="PJC134" s="3"/>
      <c r="PJD134" s="3"/>
      <c r="PJE134" s="3"/>
      <c r="PJF134" s="3"/>
      <c r="PJG134" s="3"/>
      <c r="PJH134" s="3"/>
      <c r="PJI134" s="3"/>
      <c r="PJJ134" s="3"/>
      <c r="PJK134" s="3"/>
      <c r="PJL134" s="3"/>
      <c r="PJM134" s="3"/>
      <c r="PJN134" s="3"/>
      <c r="PJO134" s="3"/>
      <c r="PJP134" s="3"/>
      <c r="PJQ134" s="3"/>
      <c r="PJR134" s="3"/>
      <c r="PJS134" s="3"/>
      <c r="PJT134" s="3"/>
      <c r="PJU134" s="3"/>
      <c r="PJV134" s="3"/>
      <c r="PJW134" s="3"/>
      <c r="PJX134" s="3"/>
      <c r="PJY134" s="3"/>
      <c r="PJZ134" s="3"/>
      <c r="PKA134" s="3"/>
      <c r="PKB134" s="3"/>
      <c r="PKC134" s="3"/>
      <c r="PKD134" s="3"/>
      <c r="PKE134" s="3"/>
      <c r="PKF134" s="3"/>
      <c r="PKG134" s="3"/>
      <c r="PKH134" s="3"/>
      <c r="PKI134" s="3"/>
      <c r="PKJ134" s="3"/>
      <c r="PKK134" s="3"/>
      <c r="PKL134" s="3"/>
      <c r="PKM134" s="3"/>
      <c r="PKN134" s="3"/>
      <c r="PKO134" s="3"/>
      <c r="PKP134" s="3"/>
      <c r="PKQ134" s="3"/>
      <c r="PKR134" s="3"/>
      <c r="PKS134" s="3"/>
      <c r="PKT134" s="3"/>
      <c r="PKU134" s="3"/>
      <c r="PKV134" s="3"/>
      <c r="PKW134" s="3"/>
      <c r="PKX134" s="3"/>
      <c r="PKY134" s="3"/>
      <c r="PKZ134" s="3"/>
      <c r="PLA134" s="3"/>
      <c r="PLB134" s="3"/>
      <c r="PLC134" s="3"/>
      <c r="PLD134" s="3"/>
      <c r="PLE134" s="3"/>
      <c r="PLF134" s="3"/>
      <c r="PLG134" s="3"/>
      <c r="PLH134" s="3"/>
      <c r="PLI134" s="3"/>
      <c r="PLJ134" s="3"/>
      <c r="PLK134" s="3"/>
      <c r="PLL134" s="3"/>
      <c r="PLM134" s="3"/>
      <c r="PLN134" s="3"/>
      <c r="PLO134" s="3"/>
      <c r="PLP134" s="3"/>
      <c r="PLQ134" s="3"/>
      <c r="PLR134" s="3"/>
      <c r="PLS134" s="3"/>
      <c r="PLT134" s="3"/>
      <c r="PLU134" s="3"/>
      <c r="PLV134" s="3"/>
      <c r="PLW134" s="3"/>
      <c r="PLX134" s="3"/>
      <c r="PLY134" s="3"/>
      <c r="PLZ134" s="3"/>
      <c r="PMA134" s="3"/>
      <c r="PMB134" s="3"/>
      <c r="PMC134" s="3"/>
      <c r="PMD134" s="3"/>
      <c r="PME134" s="3"/>
      <c r="PMF134" s="3"/>
      <c r="PMG134" s="3"/>
      <c r="PMH134" s="3"/>
      <c r="PMI134" s="3"/>
      <c r="PMJ134" s="3"/>
      <c r="PMK134" s="3"/>
      <c r="PML134" s="3"/>
      <c r="PMM134" s="3"/>
      <c r="PMN134" s="3"/>
      <c r="PMO134" s="3"/>
      <c r="PMP134" s="3"/>
      <c r="PMQ134" s="3"/>
      <c r="PMR134" s="3"/>
      <c r="PMS134" s="3"/>
      <c r="PMT134" s="3"/>
      <c r="PMU134" s="3"/>
      <c r="PMV134" s="3"/>
      <c r="PMW134" s="3"/>
      <c r="PMX134" s="3"/>
      <c r="PMY134" s="3"/>
      <c r="PMZ134" s="3"/>
      <c r="PNA134" s="3"/>
      <c r="PNB134" s="3"/>
      <c r="PNC134" s="3"/>
      <c r="PND134" s="3"/>
      <c r="PNE134" s="3"/>
      <c r="PNF134" s="3"/>
      <c r="PNG134" s="3"/>
      <c r="PNH134" s="3"/>
      <c r="PNI134" s="3"/>
      <c r="PNJ134" s="3"/>
      <c r="PNK134" s="3"/>
      <c r="PNL134" s="3"/>
      <c r="PNM134" s="3"/>
      <c r="PNN134" s="3"/>
      <c r="PNO134" s="3"/>
      <c r="PNP134" s="3"/>
      <c r="PNQ134" s="3"/>
      <c r="PNR134" s="3"/>
      <c r="PNS134" s="3"/>
      <c r="PNT134" s="3"/>
      <c r="PNU134" s="3"/>
      <c r="PNV134" s="3"/>
      <c r="PNW134" s="3"/>
      <c r="PNX134" s="3"/>
      <c r="PNY134" s="3"/>
      <c r="PNZ134" s="3"/>
      <c r="POA134" s="3"/>
      <c r="POB134" s="3"/>
      <c r="POC134" s="3"/>
      <c r="POD134" s="3"/>
      <c r="POE134" s="3"/>
      <c r="POF134" s="3"/>
      <c r="POG134" s="3"/>
      <c r="POH134" s="3"/>
      <c r="POI134" s="3"/>
      <c r="POJ134" s="3"/>
      <c r="POK134" s="3"/>
      <c r="POL134" s="3"/>
      <c r="POM134" s="3"/>
      <c r="PON134" s="3"/>
      <c r="POO134" s="3"/>
      <c r="POP134" s="3"/>
      <c r="POQ134" s="3"/>
      <c r="POR134" s="3"/>
      <c r="POS134" s="3"/>
      <c r="POT134" s="3"/>
      <c r="POU134" s="3"/>
      <c r="POV134" s="3"/>
      <c r="POW134" s="3"/>
      <c r="POX134" s="3"/>
      <c r="POY134" s="3"/>
      <c r="POZ134" s="3"/>
      <c r="PPA134" s="3"/>
      <c r="PPB134" s="3"/>
      <c r="PPC134" s="3"/>
      <c r="PPD134" s="3"/>
      <c r="PPE134" s="3"/>
      <c r="PPF134" s="3"/>
      <c r="PPG134" s="3"/>
      <c r="PPH134" s="3"/>
      <c r="PPI134" s="3"/>
      <c r="PPJ134" s="3"/>
      <c r="PPK134" s="3"/>
      <c r="PPL134" s="3"/>
      <c r="PPM134" s="3"/>
      <c r="PPN134" s="3"/>
      <c r="PPO134" s="3"/>
      <c r="PPP134" s="3"/>
      <c r="PPQ134" s="3"/>
      <c r="PPR134" s="3"/>
      <c r="PPS134" s="3"/>
      <c r="PPT134" s="3"/>
      <c r="PPU134" s="3"/>
      <c r="PPV134" s="3"/>
      <c r="PPW134" s="3"/>
      <c r="PPX134" s="3"/>
      <c r="PPY134" s="3"/>
      <c r="PPZ134" s="3"/>
      <c r="PQA134" s="3"/>
      <c r="PQB134" s="3"/>
      <c r="PQC134" s="3"/>
      <c r="PQD134" s="3"/>
      <c r="PQE134" s="3"/>
      <c r="PQF134" s="3"/>
      <c r="PQG134" s="3"/>
      <c r="PQH134" s="3"/>
      <c r="PQI134" s="3"/>
      <c r="PQJ134" s="3"/>
      <c r="PQK134" s="3"/>
      <c r="PQL134" s="3"/>
      <c r="PQM134" s="3"/>
      <c r="PQN134" s="3"/>
      <c r="PQO134" s="3"/>
      <c r="PQP134" s="3"/>
      <c r="PQQ134" s="3"/>
      <c r="PQR134" s="3"/>
      <c r="PQS134" s="3"/>
      <c r="PQT134" s="3"/>
      <c r="PQU134" s="3"/>
      <c r="PQV134" s="3"/>
      <c r="PQW134" s="3"/>
      <c r="PQX134" s="3"/>
      <c r="PQY134" s="3"/>
      <c r="PQZ134" s="3"/>
      <c r="PRA134" s="3"/>
      <c r="PRB134" s="3"/>
      <c r="PRC134" s="3"/>
      <c r="PRD134" s="3"/>
      <c r="PRE134" s="3"/>
      <c r="PRF134" s="3"/>
      <c r="PRG134" s="3"/>
      <c r="PRH134" s="3"/>
      <c r="PRI134" s="3"/>
      <c r="PRJ134" s="3"/>
      <c r="PRK134" s="3"/>
      <c r="PRL134" s="3"/>
      <c r="PRM134" s="3"/>
      <c r="PRN134" s="3"/>
      <c r="PRO134" s="3"/>
      <c r="PRP134" s="3"/>
      <c r="PRQ134" s="3"/>
      <c r="PRR134" s="3"/>
      <c r="PRS134" s="3"/>
      <c r="PRT134" s="3"/>
      <c r="PRU134" s="3"/>
      <c r="PRV134" s="3"/>
      <c r="PRW134" s="3"/>
      <c r="PRX134" s="3"/>
      <c r="PRY134" s="3"/>
      <c r="PRZ134" s="3"/>
      <c r="PSA134" s="3"/>
      <c r="PSB134" s="3"/>
      <c r="PSC134" s="3"/>
      <c r="PSD134" s="3"/>
      <c r="PSE134" s="3"/>
      <c r="PSF134" s="3"/>
      <c r="PSG134" s="3"/>
      <c r="PSH134" s="3"/>
      <c r="PSI134" s="3"/>
      <c r="PSJ134" s="3"/>
      <c r="PSK134" s="3"/>
      <c r="PSL134" s="3"/>
      <c r="PSM134" s="3"/>
      <c r="PSN134" s="3"/>
      <c r="PSO134" s="3"/>
      <c r="PSP134" s="3"/>
      <c r="PSQ134" s="3"/>
      <c r="PSR134" s="3"/>
      <c r="PSS134" s="3"/>
      <c r="PST134" s="3"/>
      <c r="PSU134" s="3"/>
      <c r="PSV134" s="3"/>
      <c r="PSW134" s="3"/>
      <c r="PSX134" s="3"/>
      <c r="PSY134" s="3"/>
      <c r="PSZ134" s="3"/>
      <c r="PTA134" s="3"/>
      <c r="PTB134" s="3"/>
      <c r="PTC134" s="3"/>
      <c r="PTD134" s="3"/>
      <c r="PTE134" s="3"/>
      <c r="PTF134" s="3"/>
      <c r="PTG134" s="3"/>
      <c r="PTH134" s="3"/>
      <c r="PTI134" s="3"/>
      <c r="PTJ134" s="3"/>
      <c r="PTK134" s="3"/>
      <c r="PTL134" s="3"/>
      <c r="PTM134" s="3"/>
      <c r="PTN134" s="3"/>
      <c r="PTO134" s="3"/>
      <c r="PTP134" s="3"/>
      <c r="PTQ134" s="3"/>
      <c r="PTR134" s="3"/>
      <c r="PTS134" s="3"/>
      <c r="PTT134" s="3"/>
      <c r="PTU134" s="3"/>
      <c r="PTV134" s="3"/>
      <c r="PTW134" s="3"/>
      <c r="PTX134" s="3"/>
      <c r="PTY134" s="3"/>
      <c r="PTZ134" s="3"/>
      <c r="PUA134" s="3"/>
      <c r="PUB134" s="3"/>
      <c r="PUC134" s="3"/>
      <c r="PUD134" s="3"/>
      <c r="PUE134" s="3"/>
      <c r="PUF134" s="3"/>
      <c r="PUG134" s="3"/>
      <c r="PUH134" s="3"/>
      <c r="PUI134" s="3"/>
      <c r="PUJ134" s="3"/>
      <c r="PUK134" s="3"/>
      <c r="PUL134" s="3"/>
      <c r="PUM134" s="3"/>
      <c r="PUN134" s="3"/>
      <c r="PUO134" s="3"/>
      <c r="PUP134" s="3"/>
      <c r="PUQ134" s="3"/>
      <c r="PUR134" s="3"/>
      <c r="PUS134" s="3"/>
      <c r="PUT134" s="3"/>
      <c r="PUU134" s="3"/>
      <c r="PUV134" s="3"/>
      <c r="PUW134" s="3"/>
      <c r="PUX134" s="3"/>
      <c r="PUY134" s="3"/>
      <c r="PUZ134" s="3"/>
      <c r="PVA134" s="3"/>
      <c r="PVB134" s="3"/>
      <c r="PVC134" s="3"/>
      <c r="PVD134" s="3"/>
      <c r="PVE134" s="3"/>
      <c r="PVF134" s="3"/>
      <c r="PVG134" s="3"/>
      <c r="PVH134" s="3"/>
      <c r="PVI134" s="3"/>
      <c r="PVJ134" s="3"/>
      <c r="PVK134" s="3"/>
      <c r="PVL134" s="3"/>
      <c r="PVM134" s="3"/>
      <c r="PVN134" s="3"/>
      <c r="PVO134" s="3"/>
      <c r="PVP134" s="3"/>
      <c r="PVQ134" s="3"/>
      <c r="PVR134" s="3"/>
      <c r="PVS134" s="3"/>
      <c r="PVT134" s="3"/>
      <c r="PVU134" s="3"/>
      <c r="PVV134" s="3"/>
      <c r="PVW134" s="3"/>
      <c r="PVX134" s="3"/>
      <c r="PVY134" s="3"/>
      <c r="PVZ134" s="3"/>
      <c r="PWA134" s="3"/>
      <c r="PWB134" s="3"/>
      <c r="PWC134" s="3"/>
      <c r="PWD134" s="3"/>
      <c r="PWE134" s="3"/>
      <c r="PWF134" s="3"/>
      <c r="PWG134" s="3"/>
      <c r="PWH134" s="3"/>
      <c r="PWI134" s="3"/>
      <c r="PWJ134" s="3"/>
      <c r="PWK134" s="3"/>
      <c r="PWL134" s="3"/>
      <c r="PWM134" s="3"/>
      <c r="PWN134" s="3"/>
      <c r="PWO134" s="3"/>
      <c r="PWP134" s="3"/>
      <c r="PWQ134" s="3"/>
      <c r="PWR134" s="3"/>
      <c r="PWS134" s="3"/>
      <c r="PWT134" s="3"/>
      <c r="PWU134" s="3"/>
      <c r="PWV134" s="3"/>
      <c r="PWW134" s="3"/>
      <c r="PWX134" s="3"/>
      <c r="PWY134" s="3"/>
      <c r="PWZ134" s="3"/>
      <c r="PXA134" s="3"/>
      <c r="PXB134" s="3"/>
      <c r="PXC134" s="3"/>
      <c r="PXD134" s="3"/>
      <c r="PXE134" s="3"/>
      <c r="PXF134" s="3"/>
      <c r="PXG134" s="3"/>
      <c r="PXH134" s="3"/>
      <c r="PXI134" s="3"/>
      <c r="PXJ134" s="3"/>
      <c r="PXK134" s="3"/>
      <c r="PXL134" s="3"/>
      <c r="PXM134" s="3"/>
      <c r="PXN134" s="3"/>
      <c r="PXO134" s="3"/>
      <c r="PXP134" s="3"/>
      <c r="PXQ134" s="3"/>
      <c r="PXR134" s="3"/>
      <c r="PXS134" s="3"/>
      <c r="PXT134" s="3"/>
      <c r="PXU134" s="3"/>
      <c r="PXV134" s="3"/>
      <c r="PXW134" s="3"/>
      <c r="PXX134" s="3"/>
      <c r="PXY134" s="3"/>
      <c r="PXZ134" s="3"/>
      <c r="PYA134" s="3"/>
      <c r="PYB134" s="3"/>
      <c r="PYC134" s="3"/>
      <c r="PYD134" s="3"/>
      <c r="PYE134" s="3"/>
      <c r="PYF134" s="3"/>
      <c r="PYG134" s="3"/>
      <c r="PYH134" s="3"/>
      <c r="PYI134" s="3"/>
      <c r="PYJ134" s="3"/>
      <c r="PYK134" s="3"/>
      <c r="PYL134" s="3"/>
      <c r="PYM134" s="3"/>
      <c r="PYN134" s="3"/>
      <c r="PYO134" s="3"/>
      <c r="PYP134" s="3"/>
      <c r="PYQ134" s="3"/>
      <c r="PYR134" s="3"/>
      <c r="PYS134" s="3"/>
      <c r="PYT134" s="3"/>
      <c r="PYU134" s="3"/>
      <c r="PYV134" s="3"/>
      <c r="PYW134" s="3"/>
      <c r="PYX134" s="3"/>
      <c r="PYY134" s="3"/>
      <c r="PYZ134" s="3"/>
      <c r="PZA134" s="3"/>
      <c r="PZB134" s="3"/>
      <c r="PZC134" s="3"/>
      <c r="PZD134" s="3"/>
      <c r="PZE134" s="3"/>
      <c r="PZF134" s="3"/>
      <c r="PZG134" s="3"/>
      <c r="PZH134" s="3"/>
      <c r="PZI134" s="3"/>
      <c r="PZJ134" s="3"/>
      <c r="PZK134" s="3"/>
      <c r="PZL134" s="3"/>
      <c r="PZM134" s="3"/>
      <c r="PZN134" s="3"/>
      <c r="PZO134" s="3"/>
      <c r="PZP134" s="3"/>
      <c r="PZQ134" s="3"/>
      <c r="PZR134" s="3"/>
      <c r="PZS134" s="3"/>
      <c r="PZT134" s="3"/>
      <c r="PZU134" s="3"/>
      <c r="PZV134" s="3"/>
      <c r="PZW134" s="3"/>
      <c r="PZX134" s="3"/>
      <c r="PZY134" s="3"/>
      <c r="PZZ134" s="3"/>
      <c r="QAA134" s="3"/>
      <c r="QAB134" s="3"/>
      <c r="QAC134" s="3"/>
      <c r="QAD134" s="3"/>
      <c r="QAE134" s="3"/>
      <c r="QAF134" s="3"/>
      <c r="QAG134" s="3"/>
      <c r="QAH134" s="3"/>
      <c r="QAI134" s="3"/>
      <c r="QAJ134" s="3"/>
      <c r="QAK134" s="3"/>
      <c r="QAL134" s="3"/>
      <c r="QAM134" s="3"/>
      <c r="QAN134" s="3"/>
      <c r="QAO134" s="3"/>
      <c r="QAP134" s="3"/>
      <c r="QAQ134" s="3"/>
      <c r="QAR134" s="3"/>
      <c r="QAS134" s="3"/>
      <c r="QAT134" s="3"/>
      <c r="QAU134" s="3"/>
      <c r="QAV134" s="3"/>
      <c r="QAW134" s="3"/>
      <c r="QAX134" s="3"/>
      <c r="QAY134" s="3"/>
      <c r="QAZ134" s="3"/>
      <c r="QBA134" s="3"/>
      <c r="QBB134" s="3"/>
      <c r="QBC134" s="3"/>
      <c r="QBD134" s="3"/>
      <c r="QBE134" s="3"/>
      <c r="QBF134" s="3"/>
      <c r="QBG134" s="3"/>
      <c r="QBH134" s="3"/>
      <c r="QBI134" s="3"/>
      <c r="QBJ134" s="3"/>
      <c r="QBK134" s="3"/>
      <c r="QBL134" s="3"/>
      <c r="QBM134" s="3"/>
      <c r="QBN134" s="3"/>
      <c r="QBO134" s="3"/>
      <c r="QBP134" s="3"/>
      <c r="QBQ134" s="3"/>
      <c r="QBR134" s="3"/>
      <c r="QBS134" s="3"/>
      <c r="QBT134" s="3"/>
      <c r="QBU134" s="3"/>
      <c r="QBV134" s="3"/>
      <c r="QBW134" s="3"/>
      <c r="QBX134" s="3"/>
      <c r="QBY134" s="3"/>
      <c r="QBZ134" s="3"/>
      <c r="QCA134" s="3"/>
      <c r="QCB134" s="3"/>
      <c r="QCC134" s="3"/>
      <c r="QCD134" s="3"/>
      <c r="QCE134" s="3"/>
      <c r="QCF134" s="3"/>
      <c r="QCG134" s="3"/>
      <c r="QCH134" s="3"/>
      <c r="QCI134" s="3"/>
      <c r="QCJ134" s="3"/>
      <c r="QCK134" s="3"/>
      <c r="QCL134" s="3"/>
      <c r="QCM134" s="3"/>
      <c r="QCN134" s="3"/>
      <c r="QCO134" s="3"/>
      <c r="QCP134" s="3"/>
      <c r="QCQ134" s="3"/>
      <c r="QCR134" s="3"/>
      <c r="QCS134" s="3"/>
      <c r="QCT134" s="3"/>
      <c r="QCU134" s="3"/>
      <c r="QCV134" s="3"/>
      <c r="QCW134" s="3"/>
      <c r="QCX134" s="3"/>
      <c r="QCY134" s="3"/>
      <c r="QCZ134" s="3"/>
      <c r="QDA134" s="3"/>
      <c r="QDB134" s="3"/>
      <c r="QDC134" s="3"/>
      <c r="QDD134" s="3"/>
      <c r="QDE134" s="3"/>
      <c r="QDF134" s="3"/>
      <c r="QDG134" s="3"/>
      <c r="QDH134" s="3"/>
      <c r="QDI134" s="3"/>
      <c r="QDJ134" s="3"/>
      <c r="QDK134" s="3"/>
      <c r="QDL134" s="3"/>
      <c r="QDM134" s="3"/>
      <c r="QDN134" s="3"/>
      <c r="QDO134" s="3"/>
      <c r="QDP134" s="3"/>
      <c r="QDQ134" s="3"/>
      <c r="QDR134" s="3"/>
      <c r="QDS134" s="3"/>
      <c r="QDT134" s="3"/>
      <c r="QDU134" s="3"/>
      <c r="QDV134" s="3"/>
      <c r="QDW134" s="3"/>
      <c r="QDX134" s="3"/>
      <c r="QDY134" s="3"/>
      <c r="QDZ134" s="3"/>
      <c r="QEA134" s="3"/>
      <c r="QEB134" s="3"/>
      <c r="QEC134" s="3"/>
      <c r="QED134" s="3"/>
      <c r="QEE134" s="3"/>
      <c r="QEF134" s="3"/>
      <c r="QEG134" s="3"/>
      <c r="QEH134" s="3"/>
      <c r="QEI134" s="3"/>
      <c r="QEJ134" s="3"/>
      <c r="QEK134" s="3"/>
      <c r="QEL134" s="3"/>
      <c r="QEM134" s="3"/>
      <c r="QEN134" s="3"/>
      <c r="QEO134" s="3"/>
      <c r="QEP134" s="3"/>
      <c r="QEQ134" s="3"/>
      <c r="QER134" s="3"/>
      <c r="QES134" s="3"/>
      <c r="QET134" s="3"/>
      <c r="QEU134" s="3"/>
      <c r="QEV134" s="3"/>
      <c r="QEW134" s="3"/>
      <c r="QEX134" s="3"/>
      <c r="QEY134" s="3"/>
      <c r="QEZ134" s="3"/>
      <c r="QFA134" s="3"/>
      <c r="QFB134" s="3"/>
      <c r="QFC134" s="3"/>
      <c r="QFD134" s="3"/>
      <c r="QFE134" s="3"/>
      <c r="QFF134" s="3"/>
      <c r="QFG134" s="3"/>
      <c r="QFH134" s="3"/>
      <c r="QFI134" s="3"/>
      <c r="QFJ134" s="3"/>
      <c r="QFK134" s="3"/>
      <c r="QFL134" s="3"/>
      <c r="QFM134" s="3"/>
      <c r="QFN134" s="3"/>
      <c r="QFO134" s="3"/>
      <c r="QFP134" s="3"/>
      <c r="QFQ134" s="3"/>
      <c r="QFR134" s="3"/>
      <c r="QFS134" s="3"/>
      <c r="QFT134" s="3"/>
      <c r="QFU134" s="3"/>
      <c r="QFV134" s="3"/>
      <c r="QFW134" s="3"/>
      <c r="QFX134" s="3"/>
      <c r="QFY134" s="3"/>
      <c r="QFZ134" s="3"/>
      <c r="QGA134" s="3"/>
      <c r="QGB134" s="3"/>
      <c r="QGC134" s="3"/>
      <c r="QGD134" s="3"/>
      <c r="QGE134" s="3"/>
      <c r="QGF134" s="3"/>
      <c r="QGG134" s="3"/>
      <c r="QGH134" s="3"/>
      <c r="QGI134" s="3"/>
      <c r="QGJ134" s="3"/>
      <c r="QGK134" s="3"/>
      <c r="QGL134" s="3"/>
      <c r="QGM134" s="3"/>
      <c r="QGN134" s="3"/>
      <c r="QGO134" s="3"/>
      <c r="QGP134" s="3"/>
      <c r="QGQ134" s="3"/>
      <c r="QGR134" s="3"/>
      <c r="QGS134" s="3"/>
      <c r="QGT134" s="3"/>
      <c r="QGU134" s="3"/>
      <c r="QGV134" s="3"/>
      <c r="QGW134" s="3"/>
      <c r="QGX134" s="3"/>
      <c r="QGY134" s="3"/>
      <c r="QGZ134" s="3"/>
      <c r="QHA134" s="3"/>
      <c r="QHB134" s="3"/>
      <c r="QHC134" s="3"/>
      <c r="QHD134" s="3"/>
      <c r="QHE134" s="3"/>
      <c r="QHF134" s="3"/>
      <c r="QHG134" s="3"/>
      <c r="QHH134" s="3"/>
      <c r="QHI134" s="3"/>
      <c r="QHJ134" s="3"/>
      <c r="QHK134" s="3"/>
      <c r="QHL134" s="3"/>
      <c r="QHM134" s="3"/>
      <c r="QHN134" s="3"/>
      <c r="QHO134" s="3"/>
      <c r="QHP134" s="3"/>
      <c r="QHQ134" s="3"/>
      <c r="QHR134" s="3"/>
      <c r="QHS134" s="3"/>
      <c r="QHT134" s="3"/>
      <c r="QHU134" s="3"/>
      <c r="QHV134" s="3"/>
      <c r="QHW134" s="3"/>
      <c r="QHX134" s="3"/>
      <c r="QHY134" s="3"/>
      <c r="QHZ134" s="3"/>
      <c r="QIA134" s="3"/>
      <c r="QIB134" s="3"/>
      <c r="QIC134" s="3"/>
      <c r="QID134" s="3"/>
      <c r="QIE134" s="3"/>
      <c r="QIF134" s="3"/>
      <c r="QIG134" s="3"/>
      <c r="QIH134" s="3"/>
      <c r="QII134" s="3"/>
      <c r="QIJ134" s="3"/>
      <c r="QIK134" s="3"/>
      <c r="QIL134" s="3"/>
      <c r="QIM134" s="3"/>
      <c r="QIN134" s="3"/>
      <c r="QIO134" s="3"/>
      <c r="QIP134" s="3"/>
      <c r="QIQ134" s="3"/>
      <c r="QIR134" s="3"/>
      <c r="QIS134" s="3"/>
      <c r="QIT134" s="3"/>
      <c r="QIU134" s="3"/>
      <c r="QIV134" s="3"/>
      <c r="QIW134" s="3"/>
      <c r="QIX134" s="3"/>
      <c r="QIY134" s="3"/>
      <c r="QIZ134" s="3"/>
      <c r="QJA134" s="3"/>
      <c r="QJB134" s="3"/>
      <c r="QJC134" s="3"/>
      <c r="QJD134" s="3"/>
      <c r="QJE134" s="3"/>
      <c r="QJF134" s="3"/>
      <c r="QJG134" s="3"/>
      <c r="QJH134" s="3"/>
      <c r="QJI134" s="3"/>
      <c r="QJJ134" s="3"/>
      <c r="QJK134" s="3"/>
      <c r="QJL134" s="3"/>
      <c r="QJM134" s="3"/>
      <c r="QJN134" s="3"/>
      <c r="QJO134" s="3"/>
      <c r="QJP134" s="3"/>
      <c r="QJQ134" s="3"/>
      <c r="QJR134" s="3"/>
      <c r="QJS134" s="3"/>
      <c r="QJT134" s="3"/>
      <c r="QJU134" s="3"/>
      <c r="QJV134" s="3"/>
      <c r="QJW134" s="3"/>
      <c r="QJX134" s="3"/>
      <c r="QJY134" s="3"/>
      <c r="QJZ134" s="3"/>
      <c r="QKA134" s="3"/>
      <c r="QKB134" s="3"/>
      <c r="QKC134" s="3"/>
      <c r="QKD134" s="3"/>
      <c r="QKE134" s="3"/>
      <c r="QKF134" s="3"/>
      <c r="QKG134" s="3"/>
      <c r="QKH134" s="3"/>
      <c r="QKI134" s="3"/>
      <c r="QKJ134" s="3"/>
      <c r="QKK134" s="3"/>
      <c r="QKL134" s="3"/>
      <c r="QKM134" s="3"/>
      <c r="QKN134" s="3"/>
      <c r="QKO134" s="3"/>
      <c r="QKP134" s="3"/>
      <c r="QKQ134" s="3"/>
      <c r="QKR134" s="3"/>
      <c r="QKS134" s="3"/>
      <c r="QKT134" s="3"/>
      <c r="QKU134" s="3"/>
      <c r="QKV134" s="3"/>
      <c r="QKW134" s="3"/>
      <c r="QKX134" s="3"/>
      <c r="QKY134" s="3"/>
      <c r="QKZ134" s="3"/>
      <c r="QLA134" s="3"/>
      <c r="QLB134" s="3"/>
      <c r="QLC134" s="3"/>
      <c r="QLD134" s="3"/>
      <c r="QLE134" s="3"/>
      <c r="QLF134" s="3"/>
      <c r="QLG134" s="3"/>
      <c r="QLH134" s="3"/>
      <c r="QLI134" s="3"/>
      <c r="QLJ134" s="3"/>
      <c r="QLK134" s="3"/>
      <c r="QLL134" s="3"/>
      <c r="QLM134" s="3"/>
      <c r="QLN134" s="3"/>
      <c r="QLO134" s="3"/>
      <c r="QLP134" s="3"/>
      <c r="QLQ134" s="3"/>
      <c r="QLR134" s="3"/>
      <c r="QLS134" s="3"/>
      <c r="QLT134" s="3"/>
      <c r="QLU134" s="3"/>
      <c r="QLV134" s="3"/>
      <c r="QLW134" s="3"/>
      <c r="QLX134" s="3"/>
      <c r="QLY134" s="3"/>
      <c r="QLZ134" s="3"/>
      <c r="QMA134" s="3"/>
      <c r="QMB134" s="3"/>
      <c r="QMC134" s="3"/>
      <c r="QMD134" s="3"/>
      <c r="QME134" s="3"/>
      <c r="QMF134" s="3"/>
      <c r="QMG134" s="3"/>
      <c r="QMH134" s="3"/>
      <c r="QMI134" s="3"/>
      <c r="QMJ134" s="3"/>
      <c r="QMK134" s="3"/>
      <c r="QML134" s="3"/>
      <c r="QMM134" s="3"/>
      <c r="QMN134" s="3"/>
      <c r="QMO134" s="3"/>
      <c r="QMP134" s="3"/>
      <c r="QMQ134" s="3"/>
      <c r="QMR134" s="3"/>
      <c r="QMS134" s="3"/>
      <c r="QMT134" s="3"/>
      <c r="QMU134" s="3"/>
      <c r="QMV134" s="3"/>
      <c r="QMW134" s="3"/>
      <c r="QMX134" s="3"/>
      <c r="QMY134" s="3"/>
      <c r="QMZ134" s="3"/>
      <c r="QNA134" s="3"/>
      <c r="QNB134" s="3"/>
      <c r="QNC134" s="3"/>
      <c r="QND134" s="3"/>
      <c r="QNE134" s="3"/>
      <c r="QNF134" s="3"/>
      <c r="QNG134" s="3"/>
      <c r="QNH134" s="3"/>
      <c r="QNI134" s="3"/>
      <c r="QNJ134" s="3"/>
      <c r="QNK134" s="3"/>
      <c r="QNL134" s="3"/>
      <c r="QNM134" s="3"/>
      <c r="QNN134" s="3"/>
      <c r="QNO134" s="3"/>
      <c r="QNP134" s="3"/>
      <c r="QNQ134" s="3"/>
      <c r="QNR134" s="3"/>
      <c r="QNS134" s="3"/>
      <c r="QNT134" s="3"/>
      <c r="QNU134" s="3"/>
      <c r="QNV134" s="3"/>
      <c r="QNW134" s="3"/>
      <c r="QNX134" s="3"/>
      <c r="QNY134" s="3"/>
      <c r="QNZ134" s="3"/>
      <c r="QOA134" s="3"/>
      <c r="QOB134" s="3"/>
      <c r="QOC134" s="3"/>
      <c r="QOD134" s="3"/>
      <c r="QOE134" s="3"/>
      <c r="QOF134" s="3"/>
      <c r="QOG134" s="3"/>
      <c r="QOH134" s="3"/>
      <c r="QOI134" s="3"/>
      <c r="QOJ134" s="3"/>
      <c r="QOK134" s="3"/>
      <c r="QOL134" s="3"/>
      <c r="QOM134" s="3"/>
      <c r="QON134" s="3"/>
      <c r="QOO134" s="3"/>
      <c r="QOP134" s="3"/>
      <c r="QOQ134" s="3"/>
      <c r="QOR134" s="3"/>
      <c r="QOS134" s="3"/>
      <c r="QOT134" s="3"/>
      <c r="QOU134" s="3"/>
      <c r="QOV134" s="3"/>
      <c r="QOW134" s="3"/>
      <c r="QOX134" s="3"/>
      <c r="QOY134" s="3"/>
      <c r="QOZ134" s="3"/>
      <c r="QPA134" s="3"/>
      <c r="QPB134" s="3"/>
      <c r="QPC134" s="3"/>
      <c r="QPD134" s="3"/>
      <c r="QPE134" s="3"/>
      <c r="QPF134" s="3"/>
      <c r="QPG134" s="3"/>
      <c r="QPH134" s="3"/>
      <c r="QPI134" s="3"/>
      <c r="QPJ134" s="3"/>
      <c r="QPK134" s="3"/>
      <c r="QPL134" s="3"/>
      <c r="QPM134" s="3"/>
      <c r="QPN134" s="3"/>
      <c r="QPO134" s="3"/>
      <c r="QPP134" s="3"/>
      <c r="QPQ134" s="3"/>
      <c r="QPR134" s="3"/>
      <c r="QPS134" s="3"/>
      <c r="QPT134" s="3"/>
      <c r="QPU134" s="3"/>
      <c r="QPV134" s="3"/>
      <c r="QPW134" s="3"/>
      <c r="QPX134" s="3"/>
      <c r="QPY134" s="3"/>
      <c r="QPZ134" s="3"/>
      <c r="QQA134" s="3"/>
      <c r="QQB134" s="3"/>
      <c r="QQC134" s="3"/>
      <c r="QQD134" s="3"/>
      <c r="QQE134" s="3"/>
      <c r="QQF134" s="3"/>
      <c r="QQG134" s="3"/>
      <c r="QQH134" s="3"/>
      <c r="QQI134" s="3"/>
      <c r="QQJ134" s="3"/>
      <c r="QQK134" s="3"/>
      <c r="QQL134" s="3"/>
      <c r="QQM134" s="3"/>
      <c r="QQN134" s="3"/>
      <c r="QQO134" s="3"/>
      <c r="QQP134" s="3"/>
      <c r="QQQ134" s="3"/>
      <c r="QQR134" s="3"/>
      <c r="QQS134" s="3"/>
      <c r="QQT134" s="3"/>
      <c r="QQU134" s="3"/>
      <c r="QQV134" s="3"/>
      <c r="QQW134" s="3"/>
      <c r="QQX134" s="3"/>
      <c r="QQY134" s="3"/>
      <c r="QQZ134" s="3"/>
      <c r="QRA134" s="3"/>
      <c r="QRB134" s="3"/>
      <c r="QRC134" s="3"/>
      <c r="QRD134" s="3"/>
      <c r="QRE134" s="3"/>
      <c r="QRF134" s="3"/>
      <c r="QRG134" s="3"/>
      <c r="QRH134" s="3"/>
      <c r="QRI134" s="3"/>
      <c r="QRJ134" s="3"/>
      <c r="QRK134" s="3"/>
      <c r="QRL134" s="3"/>
      <c r="QRM134" s="3"/>
      <c r="QRN134" s="3"/>
      <c r="QRO134" s="3"/>
      <c r="QRP134" s="3"/>
      <c r="QRQ134" s="3"/>
      <c r="QRR134" s="3"/>
      <c r="QRS134" s="3"/>
      <c r="QRT134" s="3"/>
      <c r="QRU134" s="3"/>
      <c r="QRV134" s="3"/>
      <c r="QRW134" s="3"/>
      <c r="QRX134" s="3"/>
      <c r="QRY134" s="3"/>
      <c r="QRZ134" s="3"/>
      <c r="QSA134" s="3"/>
      <c r="QSB134" s="3"/>
      <c r="QSC134" s="3"/>
      <c r="QSD134" s="3"/>
      <c r="QSE134" s="3"/>
      <c r="QSF134" s="3"/>
      <c r="QSG134" s="3"/>
      <c r="QSH134" s="3"/>
      <c r="QSI134" s="3"/>
      <c r="QSJ134" s="3"/>
      <c r="QSK134" s="3"/>
      <c r="QSL134" s="3"/>
      <c r="QSM134" s="3"/>
      <c r="QSN134" s="3"/>
      <c r="QSO134" s="3"/>
      <c r="QSP134" s="3"/>
      <c r="QSQ134" s="3"/>
      <c r="QSR134" s="3"/>
      <c r="QSS134" s="3"/>
      <c r="QST134" s="3"/>
      <c r="QSU134" s="3"/>
      <c r="QSV134" s="3"/>
      <c r="QSW134" s="3"/>
      <c r="QSX134" s="3"/>
      <c r="QSY134" s="3"/>
      <c r="QSZ134" s="3"/>
      <c r="QTA134" s="3"/>
      <c r="QTB134" s="3"/>
      <c r="QTC134" s="3"/>
      <c r="QTD134" s="3"/>
      <c r="QTE134" s="3"/>
      <c r="QTF134" s="3"/>
      <c r="QTG134" s="3"/>
      <c r="QTH134" s="3"/>
      <c r="QTI134" s="3"/>
      <c r="QTJ134" s="3"/>
      <c r="QTK134" s="3"/>
      <c r="QTL134" s="3"/>
      <c r="QTM134" s="3"/>
      <c r="QTN134" s="3"/>
      <c r="QTO134" s="3"/>
      <c r="QTP134" s="3"/>
      <c r="QTQ134" s="3"/>
      <c r="QTR134" s="3"/>
      <c r="QTS134" s="3"/>
      <c r="QTT134" s="3"/>
      <c r="QTU134" s="3"/>
      <c r="QTV134" s="3"/>
      <c r="QTW134" s="3"/>
      <c r="QTX134" s="3"/>
      <c r="QTY134" s="3"/>
      <c r="QTZ134" s="3"/>
      <c r="QUA134" s="3"/>
      <c r="QUB134" s="3"/>
      <c r="QUC134" s="3"/>
      <c r="QUD134" s="3"/>
      <c r="QUE134" s="3"/>
      <c r="QUF134" s="3"/>
      <c r="QUG134" s="3"/>
      <c r="QUH134" s="3"/>
      <c r="QUI134" s="3"/>
      <c r="QUJ134" s="3"/>
      <c r="QUK134" s="3"/>
      <c r="QUL134" s="3"/>
      <c r="QUM134" s="3"/>
      <c r="QUN134" s="3"/>
      <c r="QUO134" s="3"/>
      <c r="QUP134" s="3"/>
      <c r="QUQ134" s="3"/>
      <c r="QUR134" s="3"/>
      <c r="QUS134" s="3"/>
      <c r="QUT134" s="3"/>
      <c r="QUU134" s="3"/>
      <c r="QUV134" s="3"/>
      <c r="QUW134" s="3"/>
      <c r="QUX134" s="3"/>
      <c r="QUY134" s="3"/>
      <c r="QUZ134" s="3"/>
      <c r="QVA134" s="3"/>
      <c r="QVB134" s="3"/>
      <c r="QVC134" s="3"/>
      <c r="QVD134" s="3"/>
      <c r="QVE134" s="3"/>
      <c r="QVF134" s="3"/>
      <c r="QVG134" s="3"/>
      <c r="QVH134" s="3"/>
      <c r="QVI134" s="3"/>
      <c r="QVJ134" s="3"/>
      <c r="QVK134" s="3"/>
      <c r="QVL134" s="3"/>
      <c r="QVM134" s="3"/>
      <c r="QVN134" s="3"/>
      <c r="QVO134" s="3"/>
      <c r="QVP134" s="3"/>
      <c r="QVQ134" s="3"/>
      <c r="QVR134" s="3"/>
      <c r="QVS134" s="3"/>
      <c r="QVT134" s="3"/>
      <c r="QVU134" s="3"/>
      <c r="QVV134" s="3"/>
      <c r="QVW134" s="3"/>
      <c r="QVX134" s="3"/>
      <c r="QVY134" s="3"/>
      <c r="QVZ134" s="3"/>
      <c r="QWA134" s="3"/>
      <c r="QWB134" s="3"/>
      <c r="QWC134" s="3"/>
      <c r="QWD134" s="3"/>
      <c r="QWE134" s="3"/>
      <c r="QWF134" s="3"/>
      <c r="QWG134" s="3"/>
      <c r="QWH134" s="3"/>
      <c r="QWI134" s="3"/>
      <c r="QWJ134" s="3"/>
      <c r="QWK134" s="3"/>
      <c r="QWL134" s="3"/>
      <c r="QWM134" s="3"/>
      <c r="QWN134" s="3"/>
      <c r="QWO134" s="3"/>
      <c r="QWP134" s="3"/>
      <c r="QWQ134" s="3"/>
      <c r="QWR134" s="3"/>
      <c r="QWS134" s="3"/>
      <c r="QWT134" s="3"/>
      <c r="QWU134" s="3"/>
      <c r="QWV134" s="3"/>
      <c r="QWW134" s="3"/>
      <c r="QWX134" s="3"/>
      <c r="QWY134" s="3"/>
      <c r="QWZ134" s="3"/>
      <c r="QXA134" s="3"/>
      <c r="QXB134" s="3"/>
      <c r="QXC134" s="3"/>
      <c r="QXD134" s="3"/>
      <c r="QXE134" s="3"/>
      <c r="QXF134" s="3"/>
      <c r="QXG134" s="3"/>
      <c r="QXH134" s="3"/>
      <c r="QXI134" s="3"/>
      <c r="QXJ134" s="3"/>
      <c r="QXK134" s="3"/>
      <c r="QXL134" s="3"/>
      <c r="QXM134" s="3"/>
      <c r="QXN134" s="3"/>
      <c r="QXO134" s="3"/>
      <c r="QXP134" s="3"/>
      <c r="QXQ134" s="3"/>
      <c r="QXR134" s="3"/>
      <c r="QXS134" s="3"/>
      <c r="QXT134" s="3"/>
      <c r="QXU134" s="3"/>
      <c r="QXV134" s="3"/>
      <c r="QXW134" s="3"/>
      <c r="QXX134" s="3"/>
      <c r="QXY134" s="3"/>
      <c r="QXZ134" s="3"/>
      <c r="QYA134" s="3"/>
      <c r="QYB134" s="3"/>
      <c r="QYC134" s="3"/>
      <c r="QYD134" s="3"/>
      <c r="QYE134" s="3"/>
      <c r="QYF134" s="3"/>
      <c r="QYG134" s="3"/>
      <c r="QYH134" s="3"/>
      <c r="QYI134" s="3"/>
      <c r="QYJ134" s="3"/>
      <c r="QYK134" s="3"/>
      <c r="QYL134" s="3"/>
      <c r="QYM134" s="3"/>
      <c r="QYN134" s="3"/>
      <c r="QYO134" s="3"/>
      <c r="QYP134" s="3"/>
      <c r="QYQ134" s="3"/>
      <c r="QYR134" s="3"/>
      <c r="QYS134" s="3"/>
      <c r="QYT134" s="3"/>
      <c r="QYU134" s="3"/>
      <c r="QYV134" s="3"/>
      <c r="QYW134" s="3"/>
      <c r="QYX134" s="3"/>
      <c r="QYY134" s="3"/>
      <c r="QYZ134" s="3"/>
      <c r="QZA134" s="3"/>
      <c r="QZB134" s="3"/>
      <c r="QZC134" s="3"/>
      <c r="QZD134" s="3"/>
      <c r="QZE134" s="3"/>
      <c r="QZF134" s="3"/>
      <c r="QZG134" s="3"/>
      <c r="QZH134" s="3"/>
      <c r="QZI134" s="3"/>
      <c r="QZJ134" s="3"/>
      <c r="QZK134" s="3"/>
      <c r="QZL134" s="3"/>
      <c r="QZM134" s="3"/>
      <c r="QZN134" s="3"/>
      <c r="QZO134" s="3"/>
      <c r="QZP134" s="3"/>
      <c r="QZQ134" s="3"/>
      <c r="QZR134" s="3"/>
      <c r="QZS134" s="3"/>
      <c r="QZT134" s="3"/>
      <c r="QZU134" s="3"/>
      <c r="QZV134" s="3"/>
      <c r="QZW134" s="3"/>
      <c r="QZX134" s="3"/>
      <c r="QZY134" s="3"/>
      <c r="QZZ134" s="3"/>
      <c r="RAA134" s="3"/>
      <c r="RAB134" s="3"/>
      <c r="RAC134" s="3"/>
      <c r="RAD134" s="3"/>
      <c r="RAE134" s="3"/>
      <c r="RAF134" s="3"/>
      <c r="RAG134" s="3"/>
      <c r="RAH134" s="3"/>
      <c r="RAI134" s="3"/>
      <c r="RAJ134" s="3"/>
      <c r="RAK134" s="3"/>
      <c r="RAL134" s="3"/>
      <c r="RAM134" s="3"/>
      <c r="RAN134" s="3"/>
      <c r="RAO134" s="3"/>
      <c r="RAP134" s="3"/>
      <c r="RAQ134" s="3"/>
      <c r="RAR134" s="3"/>
      <c r="RAS134" s="3"/>
      <c r="RAT134" s="3"/>
      <c r="RAU134" s="3"/>
      <c r="RAV134" s="3"/>
      <c r="RAW134" s="3"/>
      <c r="RAX134" s="3"/>
      <c r="RAY134" s="3"/>
      <c r="RAZ134" s="3"/>
      <c r="RBA134" s="3"/>
      <c r="RBB134" s="3"/>
      <c r="RBC134" s="3"/>
      <c r="RBD134" s="3"/>
      <c r="RBE134" s="3"/>
      <c r="RBF134" s="3"/>
      <c r="RBG134" s="3"/>
      <c r="RBH134" s="3"/>
      <c r="RBI134" s="3"/>
      <c r="RBJ134" s="3"/>
      <c r="RBK134" s="3"/>
      <c r="RBL134" s="3"/>
      <c r="RBM134" s="3"/>
      <c r="RBN134" s="3"/>
      <c r="RBO134" s="3"/>
      <c r="RBP134" s="3"/>
      <c r="RBQ134" s="3"/>
      <c r="RBR134" s="3"/>
      <c r="RBS134" s="3"/>
      <c r="RBT134" s="3"/>
      <c r="RBU134" s="3"/>
      <c r="RBV134" s="3"/>
      <c r="RBW134" s="3"/>
      <c r="RBX134" s="3"/>
      <c r="RBY134" s="3"/>
      <c r="RBZ134" s="3"/>
      <c r="RCA134" s="3"/>
      <c r="RCB134" s="3"/>
      <c r="RCC134" s="3"/>
      <c r="RCD134" s="3"/>
      <c r="RCE134" s="3"/>
      <c r="RCF134" s="3"/>
      <c r="RCG134" s="3"/>
      <c r="RCH134" s="3"/>
      <c r="RCI134" s="3"/>
      <c r="RCJ134" s="3"/>
      <c r="RCK134" s="3"/>
      <c r="RCL134" s="3"/>
      <c r="RCM134" s="3"/>
      <c r="RCN134" s="3"/>
      <c r="RCO134" s="3"/>
      <c r="RCP134" s="3"/>
      <c r="RCQ134" s="3"/>
      <c r="RCR134" s="3"/>
      <c r="RCS134" s="3"/>
      <c r="RCT134" s="3"/>
      <c r="RCU134" s="3"/>
      <c r="RCV134" s="3"/>
      <c r="RCW134" s="3"/>
      <c r="RCX134" s="3"/>
      <c r="RCY134" s="3"/>
      <c r="RCZ134" s="3"/>
      <c r="RDA134" s="3"/>
      <c r="RDB134" s="3"/>
      <c r="RDC134" s="3"/>
      <c r="RDD134" s="3"/>
      <c r="RDE134" s="3"/>
      <c r="RDF134" s="3"/>
      <c r="RDG134" s="3"/>
      <c r="RDH134" s="3"/>
      <c r="RDI134" s="3"/>
      <c r="RDJ134" s="3"/>
      <c r="RDK134" s="3"/>
      <c r="RDL134" s="3"/>
      <c r="RDM134" s="3"/>
      <c r="RDN134" s="3"/>
      <c r="RDO134" s="3"/>
      <c r="RDP134" s="3"/>
      <c r="RDQ134" s="3"/>
      <c r="RDR134" s="3"/>
      <c r="RDS134" s="3"/>
      <c r="RDT134" s="3"/>
      <c r="RDU134" s="3"/>
      <c r="RDV134" s="3"/>
      <c r="RDW134" s="3"/>
      <c r="RDX134" s="3"/>
      <c r="RDY134" s="3"/>
      <c r="RDZ134" s="3"/>
      <c r="REA134" s="3"/>
      <c r="REB134" s="3"/>
      <c r="REC134" s="3"/>
      <c r="RED134" s="3"/>
      <c r="REE134" s="3"/>
      <c r="REF134" s="3"/>
      <c r="REG134" s="3"/>
      <c r="REH134" s="3"/>
      <c r="REI134" s="3"/>
      <c r="REJ134" s="3"/>
      <c r="REK134" s="3"/>
      <c r="REL134" s="3"/>
      <c r="REM134" s="3"/>
      <c r="REN134" s="3"/>
      <c r="REO134" s="3"/>
      <c r="REP134" s="3"/>
      <c r="REQ134" s="3"/>
      <c r="RER134" s="3"/>
      <c r="RES134" s="3"/>
      <c r="RET134" s="3"/>
      <c r="REU134" s="3"/>
      <c r="REV134" s="3"/>
      <c r="REW134" s="3"/>
      <c r="REX134" s="3"/>
      <c r="REY134" s="3"/>
      <c r="REZ134" s="3"/>
      <c r="RFA134" s="3"/>
      <c r="RFB134" s="3"/>
      <c r="RFC134" s="3"/>
      <c r="RFD134" s="3"/>
      <c r="RFE134" s="3"/>
      <c r="RFF134" s="3"/>
      <c r="RFG134" s="3"/>
      <c r="RFH134" s="3"/>
      <c r="RFI134" s="3"/>
      <c r="RFJ134" s="3"/>
      <c r="RFK134" s="3"/>
      <c r="RFL134" s="3"/>
      <c r="RFM134" s="3"/>
      <c r="RFN134" s="3"/>
      <c r="RFO134" s="3"/>
      <c r="RFP134" s="3"/>
      <c r="RFQ134" s="3"/>
      <c r="RFR134" s="3"/>
      <c r="RFS134" s="3"/>
      <c r="RFT134" s="3"/>
      <c r="RFU134" s="3"/>
      <c r="RFV134" s="3"/>
      <c r="RFW134" s="3"/>
      <c r="RFX134" s="3"/>
      <c r="RFY134" s="3"/>
      <c r="RFZ134" s="3"/>
      <c r="RGA134" s="3"/>
      <c r="RGB134" s="3"/>
      <c r="RGC134" s="3"/>
      <c r="RGD134" s="3"/>
      <c r="RGE134" s="3"/>
      <c r="RGF134" s="3"/>
      <c r="RGG134" s="3"/>
      <c r="RGH134" s="3"/>
      <c r="RGI134" s="3"/>
      <c r="RGJ134" s="3"/>
      <c r="RGK134" s="3"/>
      <c r="RGL134" s="3"/>
      <c r="RGM134" s="3"/>
      <c r="RGN134" s="3"/>
      <c r="RGO134" s="3"/>
      <c r="RGP134" s="3"/>
      <c r="RGQ134" s="3"/>
      <c r="RGR134" s="3"/>
      <c r="RGS134" s="3"/>
      <c r="RGT134" s="3"/>
      <c r="RGU134" s="3"/>
      <c r="RGV134" s="3"/>
      <c r="RGW134" s="3"/>
      <c r="RGX134" s="3"/>
      <c r="RGY134" s="3"/>
      <c r="RGZ134" s="3"/>
      <c r="RHA134" s="3"/>
      <c r="RHB134" s="3"/>
      <c r="RHC134" s="3"/>
      <c r="RHD134" s="3"/>
      <c r="RHE134" s="3"/>
      <c r="RHF134" s="3"/>
      <c r="RHG134" s="3"/>
      <c r="RHH134" s="3"/>
      <c r="RHI134" s="3"/>
      <c r="RHJ134" s="3"/>
      <c r="RHK134" s="3"/>
      <c r="RHL134" s="3"/>
      <c r="RHM134" s="3"/>
      <c r="RHN134" s="3"/>
      <c r="RHO134" s="3"/>
      <c r="RHP134" s="3"/>
      <c r="RHQ134" s="3"/>
      <c r="RHR134" s="3"/>
      <c r="RHS134" s="3"/>
      <c r="RHT134" s="3"/>
      <c r="RHU134" s="3"/>
      <c r="RHV134" s="3"/>
      <c r="RHW134" s="3"/>
      <c r="RHX134" s="3"/>
      <c r="RHY134" s="3"/>
      <c r="RHZ134" s="3"/>
      <c r="RIA134" s="3"/>
      <c r="RIB134" s="3"/>
      <c r="RIC134" s="3"/>
      <c r="RID134" s="3"/>
      <c r="RIE134" s="3"/>
      <c r="RIF134" s="3"/>
      <c r="RIG134" s="3"/>
      <c r="RIH134" s="3"/>
      <c r="RII134" s="3"/>
      <c r="RIJ134" s="3"/>
      <c r="RIK134" s="3"/>
      <c r="RIL134" s="3"/>
      <c r="RIM134" s="3"/>
      <c r="RIN134" s="3"/>
      <c r="RIO134" s="3"/>
      <c r="RIP134" s="3"/>
      <c r="RIQ134" s="3"/>
      <c r="RIR134" s="3"/>
      <c r="RIS134" s="3"/>
      <c r="RIT134" s="3"/>
      <c r="RIU134" s="3"/>
      <c r="RIV134" s="3"/>
      <c r="RIW134" s="3"/>
      <c r="RIX134" s="3"/>
      <c r="RIY134" s="3"/>
      <c r="RIZ134" s="3"/>
      <c r="RJA134" s="3"/>
      <c r="RJB134" s="3"/>
      <c r="RJC134" s="3"/>
      <c r="RJD134" s="3"/>
      <c r="RJE134" s="3"/>
      <c r="RJF134" s="3"/>
      <c r="RJG134" s="3"/>
      <c r="RJH134" s="3"/>
      <c r="RJI134" s="3"/>
      <c r="RJJ134" s="3"/>
      <c r="RJK134" s="3"/>
      <c r="RJL134" s="3"/>
      <c r="RJM134" s="3"/>
      <c r="RJN134" s="3"/>
      <c r="RJO134" s="3"/>
      <c r="RJP134" s="3"/>
      <c r="RJQ134" s="3"/>
      <c r="RJR134" s="3"/>
      <c r="RJS134" s="3"/>
      <c r="RJT134" s="3"/>
      <c r="RJU134" s="3"/>
      <c r="RJV134" s="3"/>
      <c r="RJW134" s="3"/>
      <c r="RJX134" s="3"/>
      <c r="RJY134" s="3"/>
      <c r="RJZ134" s="3"/>
      <c r="RKA134" s="3"/>
      <c r="RKB134" s="3"/>
      <c r="RKC134" s="3"/>
      <c r="RKD134" s="3"/>
      <c r="RKE134" s="3"/>
      <c r="RKF134" s="3"/>
      <c r="RKG134" s="3"/>
      <c r="RKH134" s="3"/>
      <c r="RKI134" s="3"/>
      <c r="RKJ134" s="3"/>
      <c r="RKK134" s="3"/>
      <c r="RKL134" s="3"/>
      <c r="RKM134" s="3"/>
      <c r="RKN134" s="3"/>
      <c r="RKO134" s="3"/>
      <c r="RKP134" s="3"/>
      <c r="RKQ134" s="3"/>
      <c r="RKR134" s="3"/>
      <c r="RKS134" s="3"/>
      <c r="RKT134" s="3"/>
      <c r="RKU134" s="3"/>
      <c r="RKV134" s="3"/>
      <c r="RKW134" s="3"/>
      <c r="RKX134" s="3"/>
      <c r="RKY134" s="3"/>
      <c r="RKZ134" s="3"/>
      <c r="RLA134" s="3"/>
      <c r="RLB134" s="3"/>
      <c r="RLC134" s="3"/>
      <c r="RLD134" s="3"/>
      <c r="RLE134" s="3"/>
      <c r="RLF134" s="3"/>
      <c r="RLG134" s="3"/>
      <c r="RLH134" s="3"/>
      <c r="RLI134" s="3"/>
      <c r="RLJ134" s="3"/>
      <c r="RLK134" s="3"/>
      <c r="RLL134" s="3"/>
      <c r="RLM134" s="3"/>
      <c r="RLN134" s="3"/>
      <c r="RLO134" s="3"/>
      <c r="RLP134" s="3"/>
      <c r="RLQ134" s="3"/>
      <c r="RLR134" s="3"/>
      <c r="RLS134" s="3"/>
      <c r="RLT134" s="3"/>
      <c r="RLU134" s="3"/>
      <c r="RLV134" s="3"/>
      <c r="RLW134" s="3"/>
      <c r="RLX134" s="3"/>
      <c r="RLY134" s="3"/>
      <c r="RLZ134" s="3"/>
      <c r="RMA134" s="3"/>
      <c r="RMB134" s="3"/>
      <c r="RMC134" s="3"/>
      <c r="RMD134" s="3"/>
      <c r="RME134" s="3"/>
      <c r="RMF134" s="3"/>
      <c r="RMG134" s="3"/>
      <c r="RMH134" s="3"/>
      <c r="RMI134" s="3"/>
      <c r="RMJ134" s="3"/>
      <c r="RMK134" s="3"/>
      <c r="RML134" s="3"/>
      <c r="RMM134" s="3"/>
      <c r="RMN134" s="3"/>
      <c r="RMO134" s="3"/>
      <c r="RMP134" s="3"/>
      <c r="RMQ134" s="3"/>
      <c r="RMR134" s="3"/>
      <c r="RMS134" s="3"/>
      <c r="RMT134" s="3"/>
      <c r="RMU134" s="3"/>
      <c r="RMV134" s="3"/>
      <c r="RMW134" s="3"/>
      <c r="RMX134" s="3"/>
      <c r="RMY134" s="3"/>
      <c r="RMZ134" s="3"/>
      <c r="RNA134" s="3"/>
      <c r="RNB134" s="3"/>
      <c r="RNC134" s="3"/>
      <c r="RND134" s="3"/>
      <c r="RNE134" s="3"/>
      <c r="RNF134" s="3"/>
      <c r="RNG134" s="3"/>
      <c r="RNH134" s="3"/>
      <c r="RNI134" s="3"/>
      <c r="RNJ134" s="3"/>
      <c r="RNK134" s="3"/>
      <c r="RNL134" s="3"/>
      <c r="RNM134" s="3"/>
      <c r="RNN134" s="3"/>
      <c r="RNO134" s="3"/>
      <c r="RNP134" s="3"/>
      <c r="RNQ134" s="3"/>
      <c r="RNR134" s="3"/>
      <c r="RNS134" s="3"/>
      <c r="RNT134" s="3"/>
      <c r="RNU134" s="3"/>
      <c r="RNV134" s="3"/>
      <c r="RNW134" s="3"/>
      <c r="RNX134" s="3"/>
      <c r="RNY134" s="3"/>
      <c r="RNZ134" s="3"/>
      <c r="ROA134" s="3"/>
      <c r="ROB134" s="3"/>
      <c r="ROC134" s="3"/>
      <c r="ROD134" s="3"/>
      <c r="ROE134" s="3"/>
      <c r="ROF134" s="3"/>
      <c r="ROG134" s="3"/>
      <c r="ROH134" s="3"/>
      <c r="ROI134" s="3"/>
      <c r="ROJ134" s="3"/>
      <c r="ROK134" s="3"/>
      <c r="ROL134" s="3"/>
      <c r="ROM134" s="3"/>
      <c r="RON134" s="3"/>
      <c r="ROO134" s="3"/>
      <c r="ROP134" s="3"/>
      <c r="ROQ134" s="3"/>
      <c r="ROR134" s="3"/>
      <c r="ROS134" s="3"/>
      <c r="ROT134" s="3"/>
      <c r="ROU134" s="3"/>
      <c r="ROV134" s="3"/>
      <c r="ROW134" s="3"/>
      <c r="ROX134" s="3"/>
      <c r="ROY134" s="3"/>
      <c r="ROZ134" s="3"/>
      <c r="RPA134" s="3"/>
      <c r="RPB134" s="3"/>
      <c r="RPC134" s="3"/>
      <c r="RPD134" s="3"/>
      <c r="RPE134" s="3"/>
      <c r="RPF134" s="3"/>
      <c r="RPG134" s="3"/>
      <c r="RPH134" s="3"/>
      <c r="RPI134" s="3"/>
      <c r="RPJ134" s="3"/>
      <c r="RPK134" s="3"/>
      <c r="RPL134" s="3"/>
      <c r="RPM134" s="3"/>
      <c r="RPN134" s="3"/>
      <c r="RPO134" s="3"/>
      <c r="RPP134" s="3"/>
      <c r="RPQ134" s="3"/>
      <c r="RPR134" s="3"/>
      <c r="RPS134" s="3"/>
      <c r="RPT134" s="3"/>
      <c r="RPU134" s="3"/>
      <c r="RPV134" s="3"/>
      <c r="RPW134" s="3"/>
      <c r="RPX134" s="3"/>
      <c r="RPY134" s="3"/>
      <c r="RPZ134" s="3"/>
      <c r="RQA134" s="3"/>
      <c r="RQB134" s="3"/>
      <c r="RQC134" s="3"/>
      <c r="RQD134" s="3"/>
      <c r="RQE134" s="3"/>
      <c r="RQF134" s="3"/>
      <c r="RQG134" s="3"/>
      <c r="RQH134" s="3"/>
      <c r="RQI134" s="3"/>
      <c r="RQJ134" s="3"/>
      <c r="RQK134" s="3"/>
      <c r="RQL134" s="3"/>
      <c r="RQM134" s="3"/>
      <c r="RQN134" s="3"/>
      <c r="RQO134" s="3"/>
      <c r="RQP134" s="3"/>
      <c r="RQQ134" s="3"/>
      <c r="RQR134" s="3"/>
      <c r="RQS134" s="3"/>
      <c r="RQT134" s="3"/>
      <c r="RQU134" s="3"/>
      <c r="RQV134" s="3"/>
      <c r="RQW134" s="3"/>
      <c r="RQX134" s="3"/>
      <c r="RQY134" s="3"/>
      <c r="RQZ134" s="3"/>
      <c r="RRA134" s="3"/>
      <c r="RRB134" s="3"/>
      <c r="RRC134" s="3"/>
      <c r="RRD134" s="3"/>
      <c r="RRE134" s="3"/>
      <c r="RRF134" s="3"/>
      <c r="RRG134" s="3"/>
      <c r="RRH134" s="3"/>
      <c r="RRI134" s="3"/>
      <c r="RRJ134" s="3"/>
      <c r="RRK134" s="3"/>
      <c r="RRL134" s="3"/>
      <c r="RRM134" s="3"/>
      <c r="RRN134" s="3"/>
      <c r="RRO134" s="3"/>
      <c r="RRP134" s="3"/>
      <c r="RRQ134" s="3"/>
      <c r="RRR134" s="3"/>
      <c r="RRS134" s="3"/>
      <c r="RRT134" s="3"/>
      <c r="RRU134" s="3"/>
      <c r="RRV134" s="3"/>
      <c r="RRW134" s="3"/>
      <c r="RRX134" s="3"/>
      <c r="RRY134" s="3"/>
      <c r="RRZ134" s="3"/>
      <c r="RSA134" s="3"/>
      <c r="RSB134" s="3"/>
      <c r="RSC134" s="3"/>
      <c r="RSD134" s="3"/>
      <c r="RSE134" s="3"/>
      <c r="RSF134" s="3"/>
      <c r="RSG134" s="3"/>
      <c r="RSH134" s="3"/>
      <c r="RSI134" s="3"/>
      <c r="RSJ134" s="3"/>
      <c r="RSK134" s="3"/>
      <c r="RSL134" s="3"/>
      <c r="RSM134" s="3"/>
      <c r="RSN134" s="3"/>
      <c r="RSO134" s="3"/>
      <c r="RSP134" s="3"/>
      <c r="RSQ134" s="3"/>
      <c r="RSR134" s="3"/>
      <c r="RSS134" s="3"/>
      <c r="RST134" s="3"/>
      <c r="RSU134" s="3"/>
      <c r="RSV134" s="3"/>
      <c r="RSW134" s="3"/>
      <c r="RSX134" s="3"/>
      <c r="RSY134" s="3"/>
      <c r="RSZ134" s="3"/>
      <c r="RTA134" s="3"/>
      <c r="RTB134" s="3"/>
      <c r="RTC134" s="3"/>
      <c r="RTD134" s="3"/>
      <c r="RTE134" s="3"/>
      <c r="RTF134" s="3"/>
      <c r="RTG134" s="3"/>
      <c r="RTH134" s="3"/>
      <c r="RTI134" s="3"/>
      <c r="RTJ134" s="3"/>
      <c r="RTK134" s="3"/>
      <c r="RTL134" s="3"/>
      <c r="RTM134" s="3"/>
      <c r="RTN134" s="3"/>
      <c r="RTO134" s="3"/>
      <c r="RTP134" s="3"/>
      <c r="RTQ134" s="3"/>
      <c r="RTR134" s="3"/>
      <c r="RTS134" s="3"/>
      <c r="RTT134" s="3"/>
      <c r="RTU134" s="3"/>
      <c r="RTV134" s="3"/>
      <c r="RTW134" s="3"/>
      <c r="RTX134" s="3"/>
      <c r="RTY134" s="3"/>
      <c r="RTZ134" s="3"/>
      <c r="RUA134" s="3"/>
      <c r="RUB134" s="3"/>
      <c r="RUC134" s="3"/>
      <c r="RUD134" s="3"/>
      <c r="RUE134" s="3"/>
      <c r="RUF134" s="3"/>
      <c r="RUG134" s="3"/>
      <c r="RUH134" s="3"/>
      <c r="RUI134" s="3"/>
      <c r="RUJ134" s="3"/>
      <c r="RUK134" s="3"/>
      <c r="RUL134" s="3"/>
      <c r="RUM134" s="3"/>
      <c r="RUN134" s="3"/>
      <c r="RUO134" s="3"/>
      <c r="RUP134" s="3"/>
      <c r="RUQ134" s="3"/>
      <c r="RUR134" s="3"/>
      <c r="RUS134" s="3"/>
      <c r="RUT134" s="3"/>
      <c r="RUU134" s="3"/>
      <c r="RUV134" s="3"/>
      <c r="RUW134" s="3"/>
      <c r="RUX134" s="3"/>
      <c r="RUY134" s="3"/>
      <c r="RUZ134" s="3"/>
      <c r="RVA134" s="3"/>
      <c r="RVB134" s="3"/>
      <c r="RVC134" s="3"/>
      <c r="RVD134" s="3"/>
      <c r="RVE134" s="3"/>
      <c r="RVF134" s="3"/>
      <c r="RVG134" s="3"/>
      <c r="RVH134" s="3"/>
      <c r="RVI134" s="3"/>
      <c r="RVJ134" s="3"/>
      <c r="RVK134" s="3"/>
      <c r="RVL134" s="3"/>
      <c r="RVM134" s="3"/>
      <c r="RVN134" s="3"/>
      <c r="RVO134" s="3"/>
      <c r="RVP134" s="3"/>
      <c r="RVQ134" s="3"/>
      <c r="RVR134" s="3"/>
      <c r="RVS134" s="3"/>
      <c r="RVT134" s="3"/>
      <c r="RVU134" s="3"/>
      <c r="RVV134" s="3"/>
      <c r="RVW134" s="3"/>
      <c r="RVX134" s="3"/>
      <c r="RVY134" s="3"/>
      <c r="RVZ134" s="3"/>
      <c r="RWA134" s="3"/>
      <c r="RWB134" s="3"/>
      <c r="RWC134" s="3"/>
      <c r="RWD134" s="3"/>
      <c r="RWE134" s="3"/>
      <c r="RWF134" s="3"/>
      <c r="RWG134" s="3"/>
      <c r="RWH134" s="3"/>
      <c r="RWI134" s="3"/>
      <c r="RWJ134" s="3"/>
      <c r="RWK134" s="3"/>
      <c r="RWL134" s="3"/>
      <c r="RWM134" s="3"/>
      <c r="RWN134" s="3"/>
      <c r="RWO134" s="3"/>
      <c r="RWP134" s="3"/>
      <c r="RWQ134" s="3"/>
      <c r="RWR134" s="3"/>
      <c r="RWS134" s="3"/>
      <c r="RWT134" s="3"/>
      <c r="RWU134" s="3"/>
      <c r="RWV134" s="3"/>
      <c r="RWW134" s="3"/>
      <c r="RWX134" s="3"/>
      <c r="RWY134" s="3"/>
      <c r="RWZ134" s="3"/>
      <c r="RXA134" s="3"/>
      <c r="RXB134" s="3"/>
      <c r="RXC134" s="3"/>
      <c r="RXD134" s="3"/>
      <c r="RXE134" s="3"/>
      <c r="RXF134" s="3"/>
      <c r="RXG134" s="3"/>
      <c r="RXH134" s="3"/>
      <c r="RXI134" s="3"/>
      <c r="RXJ134" s="3"/>
      <c r="RXK134" s="3"/>
      <c r="RXL134" s="3"/>
      <c r="RXM134" s="3"/>
      <c r="RXN134" s="3"/>
      <c r="RXO134" s="3"/>
      <c r="RXP134" s="3"/>
      <c r="RXQ134" s="3"/>
      <c r="RXR134" s="3"/>
      <c r="RXS134" s="3"/>
      <c r="RXT134" s="3"/>
      <c r="RXU134" s="3"/>
      <c r="RXV134" s="3"/>
      <c r="RXW134" s="3"/>
      <c r="RXX134" s="3"/>
      <c r="RXY134" s="3"/>
      <c r="RXZ134" s="3"/>
      <c r="RYA134" s="3"/>
      <c r="RYB134" s="3"/>
      <c r="RYC134" s="3"/>
      <c r="RYD134" s="3"/>
      <c r="RYE134" s="3"/>
      <c r="RYF134" s="3"/>
      <c r="RYG134" s="3"/>
      <c r="RYH134" s="3"/>
      <c r="RYI134" s="3"/>
      <c r="RYJ134" s="3"/>
      <c r="RYK134" s="3"/>
      <c r="RYL134" s="3"/>
      <c r="RYM134" s="3"/>
      <c r="RYN134" s="3"/>
      <c r="RYO134" s="3"/>
      <c r="RYP134" s="3"/>
      <c r="RYQ134" s="3"/>
      <c r="RYR134" s="3"/>
      <c r="RYS134" s="3"/>
      <c r="RYT134" s="3"/>
      <c r="RYU134" s="3"/>
      <c r="RYV134" s="3"/>
      <c r="RYW134" s="3"/>
      <c r="RYX134" s="3"/>
      <c r="RYY134" s="3"/>
      <c r="RYZ134" s="3"/>
      <c r="RZA134" s="3"/>
      <c r="RZB134" s="3"/>
      <c r="RZC134" s="3"/>
      <c r="RZD134" s="3"/>
      <c r="RZE134" s="3"/>
      <c r="RZF134" s="3"/>
      <c r="RZG134" s="3"/>
      <c r="RZH134" s="3"/>
      <c r="RZI134" s="3"/>
      <c r="RZJ134" s="3"/>
      <c r="RZK134" s="3"/>
      <c r="RZL134" s="3"/>
      <c r="RZM134" s="3"/>
      <c r="RZN134" s="3"/>
      <c r="RZO134" s="3"/>
      <c r="RZP134" s="3"/>
      <c r="RZQ134" s="3"/>
      <c r="RZR134" s="3"/>
      <c r="RZS134" s="3"/>
      <c r="RZT134" s="3"/>
      <c r="RZU134" s="3"/>
      <c r="RZV134" s="3"/>
      <c r="RZW134" s="3"/>
      <c r="RZX134" s="3"/>
      <c r="RZY134" s="3"/>
      <c r="RZZ134" s="3"/>
      <c r="SAA134" s="3"/>
      <c r="SAB134" s="3"/>
      <c r="SAC134" s="3"/>
      <c r="SAD134" s="3"/>
      <c r="SAE134" s="3"/>
      <c r="SAF134" s="3"/>
      <c r="SAG134" s="3"/>
      <c r="SAH134" s="3"/>
      <c r="SAI134" s="3"/>
      <c r="SAJ134" s="3"/>
      <c r="SAK134" s="3"/>
      <c r="SAL134" s="3"/>
      <c r="SAM134" s="3"/>
      <c r="SAN134" s="3"/>
      <c r="SAO134" s="3"/>
      <c r="SAP134" s="3"/>
      <c r="SAQ134" s="3"/>
      <c r="SAR134" s="3"/>
      <c r="SAS134" s="3"/>
      <c r="SAT134" s="3"/>
      <c r="SAU134" s="3"/>
      <c r="SAV134" s="3"/>
      <c r="SAW134" s="3"/>
      <c r="SAX134" s="3"/>
      <c r="SAY134" s="3"/>
      <c r="SAZ134" s="3"/>
      <c r="SBA134" s="3"/>
      <c r="SBB134" s="3"/>
      <c r="SBC134" s="3"/>
      <c r="SBD134" s="3"/>
      <c r="SBE134" s="3"/>
      <c r="SBF134" s="3"/>
      <c r="SBG134" s="3"/>
      <c r="SBH134" s="3"/>
      <c r="SBI134" s="3"/>
      <c r="SBJ134" s="3"/>
      <c r="SBK134" s="3"/>
      <c r="SBL134" s="3"/>
      <c r="SBM134" s="3"/>
      <c r="SBN134" s="3"/>
      <c r="SBO134" s="3"/>
      <c r="SBP134" s="3"/>
      <c r="SBQ134" s="3"/>
      <c r="SBR134" s="3"/>
      <c r="SBS134" s="3"/>
      <c r="SBT134" s="3"/>
      <c r="SBU134" s="3"/>
      <c r="SBV134" s="3"/>
      <c r="SBW134" s="3"/>
      <c r="SBX134" s="3"/>
      <c r="SBY134" s="3"/>
      <c r="SBZ134" s="3"/>
      <c r="SCA134" s="3"/>
      <c r="SCB134" s="3"/>
      <c r="SCC134" s="3"/>
      <c r="SCD134" s="3"/>
      <c r="SCE134" s="3"/>
      <c r="SCF134" s="3"/>
      <c r="SCG134" s="3"/>
      <c r="SCH134" s="3"/>
      <c r="SCI134" s="3"/>
      <c r="SCJ134" s="3"/>
      <c r="SCK134" s="3"/>
      <c r="SCL134" s="3"/>
      <c r="SCM134" s="3"/>
      <c r="SCN134" s="3"/>
      <c r="SCO134" s="3"/>
      <c r="SCP134" s="3"/>
      <c r="SCQ134" s="3"/>
      <c r="SCR134" s="3"/>
      <c r="SCS134" s="3"/>
      <c r="SCT134" s="3"/>
      <c r="SCU134" s="3"/>
      <c r="SCV134" s="3"/>
      <c r="SCW134" s="3"/>
      <c r="SCX134" s="3"/>
      <c r="SCY134" s="3"/>
      <c r="SCZ134" s="3"/>
      <c r="SDA134" s="3"/>
      <c r="SDB134" s="3"/>
      <c r="SDC134" s="3"/>
      <c r="SDD134" s="3"/>
      <c r="SDE134" s="3"/>
      <c r="SDF134" s="3"/>
      <c r="SDG134" s="3"/>
      <c r="SDH134" s="3"/>
      <c r="SDI134" s="3"/>
      <c r="SDJ134" s="3"/>
      <c r="SDK134" s="3"/>
      <c r="SDL134" s="3"/>
      <c r="SDM134" s="3"/>
      <c r="SDN134" s="3"/>
      <c r="SDO134" s="3"/>
      <c r="SDP134" s="3"/>
      <c r="SDQ134" s="3"/>
      <c r="SDR134" s="3"/>
      <c r="SDS134" s="3"/>
      <c r="SDT134" s="3"/>
      <c r="SDU134" s="3"/>
      <c r="SDV134" s="3"/>
      <c r="SDW134" s="3"/>
      <c r="SDX134" s="3"/>
      <c r="SDY134" s="3"/>
      <c r="SDZ134" s="3"/>
      <c r="SEA134" s="3"/>
      <c r="SEB134" s="3"/>
      <c r="SEC134" s="3"/>
      <c r="SED134" s="3"/>
      <c r="SEE134" s="3"/>
      <c r="SEF134" s="3"/>
      <c r="SEG134" s="3"/>
      <c r="SEH134" s="3"/>
      <c r="SEI134" s="3"/>
      <c r="SEJ134" s="3"/>
      <c r="SEK134" s="3"/>
      <c r="SEL134" s="3"/>
      <c r="SEM134" s="3"/>
      <c r="SEN134" s="3"/>
      <c r="SEO134" s="3"/>
      <c r="SEP134" s="3"/>
      <c r="SEQ134" s="3"/>
      <c r="SER134" s="3"/>
      <c r="SES134" s="3"/>
      <c r="SET134" s="3"/>
      <c r="SEU134" s="3"/>
      <c r="SEV134" s="3"/>
      <c r="SEW134" s="3"/>
      <c r="SEX134" s="3"/>
      <c r="SEY134" s="3"/>
      <c r="SEZ134" s="3"/>
      <c r="SFA134" s="3"/>
      <c r="SFB134" s="3"/>
      <c r="SFC134" s="3"/>
      <c r="SFD134" s="3"/>
      <c r="SFE134" s="3"/>
      <c r="SFF134" s="3"/>
      <c r="SFG134" s="3"/>
      <c r="SFH134" s="3"/>
      <c r="SFI134" s="3"/>
      <c r="SFJ134" s="3"/>
      <c r="SFK134" s="3"/>
      <c r="SFL134" s="3"/>
      <c r="SFM134" s="3"/>
      <c r="SFN134" s="3"/>
      <c r="SFO134" s="3"/>
      <c r="SFP134" s="3"/>
      <c r="SFQ134" s="3"/>
      <c r="SFR134" s="3"/>
      <c r="SFS134" s="3"/>
      <c r="SFT134" s="3"/>
      <c r="SFU134" s="3"/>
      <c r="SFV134" s="3"/>
      <c r="SFW134" s="3"/>
      <c r="SFX134" s="3"/>
      <c r="SFY134" s="3"/>
      <c r="SFZ134" s="3"/>
      <c r="SGA134" s="3"/>
      <c r="SGB134" s="3"/>
      <c r="SGC134" s="3"/>
      <c r="SGD134" s="3"/>
      <c r="SGE134" s="3"/>
      <c r="SGF134" s="3"/>
      <c r="SGG134" s="3"/>
      <c r="SGH134" s="3"/>
      <c r="SGI134" s="3"/>
      <c r="SGJ134" s="3"/>
      <c r="SGK134" s="3"/>
      <c r="SGL134" s="3"/>
      <c r="SGM134" s="3"/>
      <c r="SGN134" s="3"/>
      <c r="SGO134" s="3"/>
      <c r="SGP134" s="3"/>
      <c r="SGQ134" s="3"/>
      <c r="SGR134" s="3"/>
      <c r="SGS134" s="3"/>
      <c r="SGT134" s="3"/>
      <c r="SGU134" s="3"/>
      <c r="SGV134" s="3"/>
      <c r="SGW134" s="3"/>
      <c r="SGX134" s="3"/>
      <c r="SGY134" s="3"/>
      <c r="SGZ134" s="3"/>
      <c r="SHA134" s="3"/>
      <c r="SHB134" s="3"/>
      <c r="SHC134" s="3"/>
      <c r="SHD134" s="3"/>
      <c r="SHE134" s="3"/>
      <c r="SHF134" s="3"/>
      <c r="SHG134" s="3"/>
      <c r="SHH134" s="3"/>
      <c r="SHI134" s="3"/>
      <c r="SHJ134" s="3"/>
      <c r="SHK134" s="3"/>
      <c r="SHL134" s="3"/>
      <c r="SHM134" s="3"/>
      <c r="SHN134" s="3"/>
      <c r="SHO134" s="3"/>
      <c r="SHP134" s="3"/>
      <c r="SHQ134" s="3"/>
      <c r="SHR134" s="3"/>
      <c r="SHS134" s="3"/>
      <c r="SHT134" s="3"/>
      <c r="SHU134" s="3"/>
      <c r="SHV134" s="3"/>
      <c r="SHW134" s="3"/>
      <c r="SHX134" s="3"/>
      <c r="SHY134" s="3"/>
      <c r="SHZ134" s="3"/>
      <c r="SIA134" s="3"/>
      <c r="SIB134" s="3"/>
      <c r="SIC134" s="3"/>
      <c r="SID134" s="3"/>
      <c r="SIE134" s="3"/>
      <c r="SIF134" s="3"/>
      <c r="SIG134" s="3"/>
      <c r="SIH134" s="3"/>
      <c r="SII134" s="3"/>
      <c r="SIJ134" s="3"/>
      <c r="SIK134" s="3"/>
      <c r="SIL134" s="3"/>
      <c r="SIM134" s="3"/>
      <c r="SIN134" s="3"/>
      <c r="SIO134" s="3"/>
      <c r="SIP134" s="3"/>
      <c r="SIQ134" s="3"/>
      <c r="SIR134" s="3"/>
      <c r="SIS134" s="3"/>
      <c r="SIT134" s="3"/>
      <c r="SIU134" s="3"/>
      <c r="SIV134" s="3"/>
      <c r="SIW134" s="3"/>
      <c r="SIX134" s="3"/>
      <c r="SIY134" s="3"/>
      <c r="SIZ134" s="3"/>
      <c r="SJA134" s="3"/>
      <c r="SJB134" s="3"/>
      <c r="SJC134" s="3"/>
      <c r="SJD134" s="3"/>
      <c r="SJE134" s="3"/>
      <c r="SJF134" s="3"/>
      <c r="SJG134" s="3"/>
      <c r="SJH134" s="3"/>
      <c r="SJI134" s="3"/>
      <c r="SJJ134" s="3"/>
      <c r="SJK134" s="3"/>
      <c r="SJL134" s="3"/>
      <c r="SJM134" s="3"/>
      <c r="SJN134" s="3"/>
      <c r="SJO134" s="3"/>
      <c r="SJP134" s="3"/>
      <c r="SJQ134" s="3"/>
      <c r="SJR134" s="3"/>
      <c r="SJS134" s="3"/>
      <c r="SJT134" s="3"/>
      <c r="SJU134" s="3"/>
      <c r="SJV134" s="3"/>
      <c r="SJW134" s="3"/>
      <c r="SJX134" s="3"/>
      <c r="SJY134" s="3"/>
      <c r="SJZ134" s="3"/>
      <c r="SKA134" s="3"/>
      <c r="SKB134" s="3"/>
      <c r="SKC134" s="3"/>
      <c r="SKD134" s="3"/>
      <c r="SKE134" s="3"/>
      <c r="SKF134" s="3"/>
      <c r="SKG134" s="3"/>
      <c r="SKH134" s="3"/>
      <c r="SKI134" s="3"/>
      <c r="SKJ134" s="3"/>
      <c r="SKK134" s="3"/>
      <c r="SKL134" s="3"/>
      <c r="SKM134" s="3"/>
      <c r="SKN134" s="3"/>
      <c r="SKO134" s="3"/>
      <c r="SKP134" s="3"/>
      <c r="SKQ134" s="3"/>
      <c r="SKR134" s="3"/>
      <c r="SKS134" s="3"/>
      <c r="SKT134" s="3"/>
      <c r="SKU134" s="3"/>
      <c r="SKV134" s="3"/>
      <c r="SKW134" s="3"/>
      <c r="SKX134" s="3"/>
      <c r="SKY134" s="3"/>
      <c r="SKZ134" s="3"/>
      <c r="SLA134" s="3"/>
      <c r="SLB134" s="3"/>
      <c r="SLC134" s="3"/>
      <c r="SLD134" s="3"/>
      <c r="SLE134" s="3"/>
      <c r="SLF134" s="3"/>
      <c r="SLG134" s="3"/>
      <c r="SLH134" s="3"/>
      <c r="SLI134" s="3"/>
      <c r="SLJ134" s="3"/>
      <c r="SLK134" s="3"/>
      <c r="SLL134" s="3"/>
      <c r="SLM134" s="3"/>
      <c r="SLN134" s="3"/>
      <c r="SLO134" s="3"/>
      <c r="SLP134" s="3"/>
      <c r="SLQ134" s="3"/>
      <c r="SLR134" s="3"/>
      <c r="SLS134" s="3"/>
      <c r="SLT134" s="3"/>
      <c r="SLU134" s="3"/>
      <c r="SLV134" s="3"/>
      <c r="SLW134" s="3"/>
      <c r="SLX134" s="3"/>
      <c r="SLY134" s="3"/>
      <c r="SLZ134" s="3"/>
      <c r="SMA134" s="3"/>
      <c r="SMB134" s="3"/>
      <c r="SMC134" s="3"/>
      <c r="SMD134" s="3"/>
      <c r="SME134" s="3"/>
      <c r="SMF134" s="3"/>
      <c r="SMG134" s="3"/>
      <c r="SMH134" s="3"/>
      <c r="SMI134" s="3"/>
      <c r="SMJ134" s="3"/>
      <c r="SMK134" s="3"/>
      <c r="SML134" s="3"/>
      <c r="SMM134" s="3"/>
      <c r="SMN134" s="3"/>
      <c r="SMO134" s="3"/>
      <c r="SMP134" s="3"/>
      <c r="SMQ134" s="3"/>
      <c r="SMR134" s="3"/>
      <c r="SMS134" s="3"/>
      <c r="SMT134" s="3"/>
      <c r="SMU134" s="3"/>
      <c r="SMV134" s="3"/>
      <c r="SMW134" s="3"/>
      <c r="SMX134" s="3"/>
      <c r="SMY134" s="3"/>
      <c r="SMZ134" s="3"/>
      <c r="SNA134" s="3"/>
      <c r="SNB134" s="3"/>
      <c r="SNC134" s="3"/>
      <c r="SND134" s="3"/>
      <c r="SNE134" s="3"/>
      <c r="SNF134" s="3"/>
      <c r="SNG134" s="3"/>
      <c r="SNH134" s="3"/>
      <c r="SNI134" s="3"/>
      <c r="SNJ134" s="3"/>
      <c r="SNK134" s="3"/>
      <c r="SNL134" s="3"/>
      <c r="SNM134" s="3"/>
      <c r="SNN134" s="3"/>
      <c r="SNO134" s="3"/>
      <c r="SNP134" s="3"/>
      <c r="SNQ134" s="3"/>
      <c r="SNR134" s="3"/>
      <c r="SNS134" s="3"/>
      <c r="SNT134" s="3"/>
      <c r="SNU134" s="3"/>
      <c r="SNV134" s="3"/>
      <c r="SNW134" s="3"/>
      <c r="SNX134" s="3"/>
      <c r="SNY134" s="3"/>
      <c r="SNZ134" s="3"/>
      <c r="SOA134" s="3"/>
      <c r="SOB134" s="3"/>
      <c r="SOC134" s="3"/>
      <c r="SOD134" s="3"/>
      <c r="SOE134" s="3"/>
      <c r="SOF134" s="3"/>
      <c r="SOG134" s="3"/>
      <c r="SOH134" s="3"/>
      <c r="SOI134" s="3"/>
      <c r="SOJ134" s="3"/>
      <c r="SOK134" s="3"/>
      <c r="SOL134" s="3"/>
      <c r="SOM134" s="3"/>
      <c r="SON134" s="3"/>
      <c r="SOO134" s="3"/>
      <c r="SOP134" s="3"/>
      <c r="SOQ134" s="3"/>
      <c r="SOR134" s="3"/>
      <c r="SOS134" s="3"/>
      <c r="SOT134" s="3"/>
      <c r="SOU134" s="3"/>
      <c r="SOV134" s="3"/>
      <c r="SOW134" s="3"/>
      <c r="SOX134" s="3"/>
      <c r="SOY134" s="3"/>
      <c r="SOZ134" s="3"/>
      <c r="SPA134" s="3"/>
      <c r="SPB134" s="3"/>
      <c r="SPC134" s="3"/>
      <c r="SPD134" s="3"/>
      <c r="SPE134" s="3"/>
      <c r="SPF134" s="3"/>
      <c r="SPG134" s="3"/>
      <c r="SPH134" s="3"/>
      <c r="SPI134" s="3"/>
      <c r="SPJ134" s="3"/>
      <c r="SPK134" s="3"/>
      <c r="SPL134" s="3"/>
      <c r="SPM134" s="3"/>
      <c r="SPN134" s="3"/>
      <c r="SPO134" s="3"/>
      <c r="SPP134" s="3"/>
      <c r="SPQ134" s="3"/>
      <c r="SPR134" s="3"/>
      <c r="SPS134" s="3"/>
      <c r="SPT134" s="3"/>
      <c r="SPU134" s="3"/>
      <c r="SPV134" s="3"/>
      <c r="SPW134" s="3"/>
      <c r="SPX134" s="3"/>
      <c r="SPY134" s="3"/>
      <c r="SPZ134" s="3"/>
      <c r="SQA134" s="3"/>
      <c r="SQB134" s="3"/>
      <c r="SQC134" s="3"/>
      <c r="SQD134" s="3"/>
      <c r="SQE134" s="3"/>
      <c r="SQF134" s="3"/>
      <c r="SQG134" s="3"/>
      <c r="SQH134" s="3"/>
      <c r="SQI134" s="3"/>
      <c r="SQJ134" s="3"/>
      <c r="SQK134" s="3"/>
      <c r="SQL134" s="3"/>
      <c r="SQM134" s="3"/>
      <c r="SQN134" s="3"/>
      <c r="SQO134" s="3"/>
      <c r="SQP134" s="3"/>
      <c r="SQQ134" s="3"/>
      <c r="SQR134" s="3"/>
      <c r="SQS134" s="3"/>
      <c r="SQT134" s="3"/>
      <c r="SQU134" s="3"/>
      <c r="SQV134" s="3"/>
      <c r="SQW134" s="3"/>
      <c r="SQX134" s="3"/>
      <c r="SQY134" s="3"/>
      <c r="SQZ134" s="3"/>
      <c r="SRA134" s="3"/>
      <c r="SRB134" s="3"/>
      <c r="SRC134" s="3"/>
      <c r="SRD134" s="3"/>
      <c r="SRE134" s="3"/>
      <c r="SRF134" s="3"/>
      <c r="SRG134" s="3"/>
      <c r="SRH134" s="3"/>
      <c r="SRI134" s="3"/>
      <c r="SRJ134" s="3"/>
      <c r="SRK134" s="3"/>
      <c r="SRL134" s="3"/>
      <c r="SRM134" s="3"/>
      <c r="SRN134" s="3"/>
      <c r="SRO134" s="3"/>
      <c r="SRP134" s="3"/>
      <c r="SRQ134" s="3"/>
      <c r="SRR134" s="3"/>
      <c r="SRS134" s="3"/>
      <c r="SRT134" s="3"/>
      <c r="SRU134" s="3"/>
      <c r="SRV134" s="3"/>
      <c r="SRW134" s="3"/>
      <c r="SRX134" s="3"/>
      <c r="SRY134" s="3"/>
      <c r="SRZ134" s="3"/>
      <c r="SSA134" s="3"/>
      <c r="SSB134" s="3"/>
      <c r="SSC134" s="3"/>
      <c r="SSD134" s="3"/>
      <c r="SSE134" s="3"/>
      <c r="SSF134" s="3"/>
      <c r="SSG134" s="3"/>
      <c r="SSH134" s="3"/>
      <c r="SSI134" s="3"/>
      <c r="SSJ134" s="3"/>
      <c r="SSK134" s="3"/>
      <c r="SSL134" s="3"/>
      <c r="SSM134" s="3"/>
      <c r="SSN134" s="3"/>
      <c r="SSO134" s="3"/>
      <c r="SSP134" s="3"/>
      <c r="SSQ134" s="3"/>
      <c r="SSR134" s="3"/>
      <c r="SSS134" s="3"/>
      <c r="SST134" s="3"/>
      <c r="SSU134" s="3"/>
      <c r="SSV134" s="3"/>
      <c r="SSW134" s="3"/>
      <c r="SSX134" s="3"/>
      <c r="SSY134" s="3"/>
      <c r="SSZ134" s="3"/>
      <c r="STA134" s="3"/>
      <c r="STB134" s="3"/>
      <c r="STC134" s="3"/>
      <c r="STD134" s="3"/>
      <c r="STE134" s="3"/>
      <c r="STF134" s="3"/>
      <c r="STG134" s="3"/>
      <c r="STH134" s="3"/>
      <c r="STI134" s="3"/>
      <c r="STJ134" s="3"/>
      <c r="STK134" s="3"/>
      <c r="STL134" s="3"/>
      <c r="STM134" s="3"/>
      <c r="STN134" s="3"/>
      <c r="STO134" s="3"/>
      <c r="STP134" s="3"/>
      <c r="STQ134" s="3"/>
      <c r="STR134" s="3"/>
      <c r="STS134" s="3"/>
      <c r="STT134" s="3"/>
      <c r="STU134" s="3"/>
      <c r="STV134" s="3"/>
      <c r="STW134" s="3"/>
      <c r="STX134" s="3"/>
      <c r="STY134" s="3"/>
      <c r="STZ134" s="3"/>
      <c r="SUA134" s="3"/>
      <c r="SUB134" s="3"/>
      <c r="SUC134" s="3"/>
      <c r="SUD134" s="3"/>
      <c r="SUE134" s="3"/>
      <c r="SUF134" s="3"/>
      <c r="SUG134" s="3"/>
      <c r="SUH134" s="3"/>
      <c r="SUI134" s="3"/>
      <c r="SUJ134" s="3"/>
      <c r="SUK134" s="3"/>
      <c r="SUL134" s="3"/>
      <c r="SUM134" s="3"/>
      <c r="SUN134" s="3"/>
      <c r="SUO134" s="3"/>
      <c r="SUP134" s="3"/>
      <c r="SUQ134" s="3"/>
      <c r="SUR134" s="3"/>
      <c r="SUS134" s="3"/>
      <c r="SUT134" s="3"/>
      <c r="SUU134" s="3"/>
      <c r="SUV134" s="3"/>
      <c r="SUW134" s="3"/>
      <c r="SUX134" s="3"/>
      <c r="SUY134" s="3"/>
      <c r="SUZ134" s="3"/>
      <c r="SVA134" s="3"/>
      <c r="SVB134" s="3"/>
      <c r="SVC134" s="3"/>
      <c r="SVD134" s="3"/>
      <c r="SVE134" s="3"/>
      <c r="SVF134" s="3"/>
      <c r="SVG134" s="3"/>
      <c r="SVH134" s="3"/>
      <c r="SVI134" s="3"/>
      <c r="SVJ134" s="3"/>
      <c r="SVK134" s="3"/>
      <c r="SVL134" s="3"/>
      <c r="SVM134" s="3"/>
      <c r="SVN134" s="3"/>
      <c r="SVO134" s="3"/>
      <c r="SVP134" s="3"/>
      <c r="SVQ134" s="3"/>
      <c r="SVR134" s="3"/>
      <c r="SVS134" s="3"/>
      <c r="SVT134" s="3"/>
      <c r="SVU134" s="3"/>
      <c r="SVV134" s="3"/>
      <c r="SVW134" s="3"/>
      <c r="SVX134" s="3"/>
      <c r="SVY134" s="3"/>
      <c r="SVZ134" s="3"/>
      <c r="SWA134" s="3"/>
      <c r="SWB134" s="3"/>
      <c r="SWC134" s="3"/>
      <c r="SWD134" s="3"/>
      <c r="SWE134" s="3"/>
      <c r="SWF134" s="3"/>
      <c r="SWG134" s="3"/>
      <c r="SWH134" s="3"/>
      <c r="SWI134" s="3"/>
      <c r="SWJ134" s="3"/>
      <c r="SWK134" s="3"/>
      <c r="SWL134" s="3"/>
      <c r="SWM134" s="3"/>
      <c r="SWN134" s="3"/>
      <c r="SWO134" s="3"/>
      <c r="SWP134" s="3"/>
      <c r="SWQ134" s="3"/>
      <c r="SWR134" s="3"/>
      <c r="SWS134" s="3"/>
      <c r="SWT134" s="3"/>
      <c r="SWU134" s="3"/>
      <c r="SWV134" s="3"/>
      <c r="SWW134" s="3"/>
      <c r="SWX134" s="3"/>
      <c r="SWY134" s="3"/>
      <c r="SWZ134" s="3"/>
      <c r="SXA134" s="3"/>
      <c r="SXB134" s="3"/>
      <c r="SXC134" s="3"/>
      <c r="SXD134" s="3"/>
      <c r="SXE134" s="3"/>
      <c r="SXF134" s="3"/>
      <c r="SXG134" s="3"/>
      <c r="SXH134" s="3"/>
      <c r="SXI134" s="3"/>
      <c r="SXJ134" s="3"/>
      <c r="SXK134" s="3"/>
      <c r="SXL134" s="3"/>
      <c r="SXM134" s="3"/>
      <c r="SXN134" s="3"/>
      <c r="SXO134" s="3"/>
      <c r="SXP134" s="3"/>
      <c r="SXQ134" s="3"/>
      <c r="SXR134" s="3"/>
      <c r="SXS134" s="3"/>
      <c r="SXT134" s="3"/>
      <c r="SXU134" s="3"/>
      <c r="SXV134" s="3"/>
      <c r="SXW134" s="3"/>
      <c r="SXX134" s="3"/>
      <c r="SXY134" s="3"/>
      <c r="SXZ134" s="3"/>
      <c r="SYA134" s="3"/>
      <c r="SYB134" s="3"/>
      <c r="SYC134" s="3"/>
      <c r="SYD134" s="3"/>
      <c r="SYE134" s="3"/>
      <c r="SYF134" s="3"/>
      <c r="SYG134" s="3"/>
      <c r="SYH134" s="3"/>
      <c r="SYI134" s="3"/>
      <c r="SYJ134" s="3"/>
      <c r="SYK134" s="3"/>
      <c r="SYL134" s="3"/>
      <c r="SYM134" s="3"/>
      <c r="SYN134" s="3"/>
      <c r="SYO134" s="3"/>
      <c r="SYP134" s="3"/>
      <c r="SYQ134" s="3"/>
      <c r="SYR134" s="3"/>
      <c r="SYS134" s="3"/>
      <c r="SYT134" s="3"/>
      <c r="SYU134" s="3"/>
      <c r="SYV134" s="3"/>
      <c r="SYW134" s="3"/>
      <c r="SYX134" s="3"/>
      <c r="SYY134" s="3"/>
      <c r="SYZ134" s="3"/>
      <c r="SZA134" s="3"/>
      <c r="SZB134" s="3"/>
      <c r="SZC134" s="3"/>
      <c r="SZD134" s="3"/>
      <c r="SZE134" s="3"/>
      <c r="SZF134" s="3"/>
      <c r="SZG134" s="3"/>
      <c r="SZH134" s="3"/>
      <c r="SZI134" s="3"/>
      <c r="SZJ134" s="3"/>
      <c r="SZK134" s="3"/>
      <c r="SZL134" s="3"/>
      <c r="SZM134" s="3"/>
      <c r="SZN134" s="3"/>
      <c r="SZO134" s="3"/>
      <c r="SZP134" s="3"/>
      <c r="SZQ134" s="3"/>
      <c r="SZR134" s="3"/>
      <c r="SZS134" s="3"/>
      <c r="SZT134" s="3"/>
      <c r="SZU134" s="3"/>
      <c r="SZV134" s="3"/>
      <c r="SZW134" s="3"/>
      <c r="SZX134" s="3"/>
      <c r="SZY134" s="3"/>
      <c r="SZZ134" s="3"/>
      <c r="TAA134" s="3"/>
      <c r="TAB134" s="3"/>
      <c r="TAC134" s="3"/>
      <c r="TAD134" s="3"/>
      <c r="TAE134" s="3"/>
      <c r="TAF134" s="3"/>
      <c r="TAG134" s="3"/>
      <c r="TAH134" s="3"/>
      <c r="TAI134" s="3"/>
      <c r="TAJ134" s="3"/>
      <c r="TAK134" s="3"/>
      <c r="TAL134" s="3"/>
      <c r="TAM134" s="3"/>
      <c r="TAN134" s="3"/>
      <c r="TAO134" s="3"/>
      <c r="TAP134" s="3"/>
      <c r="TAQ134" s="3"/>
      <c r="TAR134" s="3"/>
      <c r="TAS134" s="3"/>
      <c r="TAT134" s="3"/>
      <c r="TAU134" s="3"/>
      <c r="TAV134" s="3"/>
      <c r="TAW134" s="3"/>
      <c r="TAX134" s="3"/>
      <c r="TAY134" s="3"/>
      <c r="TAZ134" s="3"/>
      <c r="TBA134" s="3"/>
      <c r="TBB134" s="3"/>
      <c r="TBC134" s="3"/>
      <c r="TBD134" s="3"/>
      <c r="TBE134" s="3"/>
      <c r="TBF134" s="3"/>
      <c r="TBG134" s="3"/>
      <c r="TBH134" s="3"/>
      <c r="TBI134" s="3"/>
      <c r="TBJ134" s="3"/>
      <c r="TBK134" s="3"/>
      <c r="TBL134" s="3"/>
      <c r="TBM134" s="3"/>
      <c r="TBN134" s="3"/>
      <c r="TBO134" s="3"/>
      <c r="TBP134" s="3"/>
      <c r="TBQ134" s="3"/>
      <c r="TBR134" s="3"/>
      <c r="TBS134" s="3"/>
      <c r="TBT134" s="3"/>
      <c r="TBU134" s="3"/>
      <c r="TBV134" s="3"/>
      <c r="TBW134" s="3"/>
      <c r="TBX134" s="3"/>
      <c r="TBY134" s="3"/>
      <c r="TBZ134" s="3"/>
      <c r="TCA134" s="3"/>
      <c r="TCB134" s="3"/>
      <c r="TCC134" s="3"/>
      <c r="TCD134" s="3"/>
      <c r="TCE134" s="3"/>
      <c r="TCF134" s="3"/>
      <c r="TCG134" s="3"/>
      <c r="TCH134" s="3"/>
      <c r="TCI134" s="3"/>
      <c r="TCJ134" s="3"/>
      <c r="TCK134" s="3"/>
      <c r="TCL134" s="3"/>
      <c r="TCM134" s="3"/>
      <c r="TCN134" s="3"/>
      <c r="TCO134" s="3"/>
      <c r="TCP134" s="3"/>
      <c r="TCQ134" s="3"/>
      <c r="TCR134" s="3"/>
      <c r="TCS134" s="3"/>
      <c r="TCT134" s="3"/>
      <c r="TCU134" s="3"/>
      <c r="TCV134" s="3"/>
      <c r="TCW134" s="3"/>
      <c r="TCX134" s="3"/>
      <c r="TCY134" s="3"/>
      <c r="TCZ134" s="3"/>
      <c r="TDA134" s="3"/>
      <c r="TDB134" s="3"/>
      <c r="TDC134" s="3"/>
      <c r="TDD134" s="3"/>
      <c r="TDE134" s="3"/>
      <c r="TDF134" s="3"/>
      <c r="TDG134" s="3"/>
      <c r="TDH134" s="3"/>
      <c r="TDI134" s="3"/>
      <c r="TDJ134" s="3"/>
      <c r="TDK134" s="3"/>
      <c r="TDL134" s="3"/>
      <c r="TDM134" s="3"/>
      <c r="TDN134" s="3"/>
      <c r="TDO134" s="3"/>
      <c r="TDP134" s="3"/>
      <c r="TDQ134" s="3"/>
      <c r="TDR134" s="3"/>
      <c r="TDS134" s="3"/>
      <c r="TDT134" s="3"/>
      <c r="TDU134" s="3"/>
      <c r="TDV134" s="3"/>
      <c r="TDW134" s="3"/>
      <c r="TDX134" s="3"/>
      <c r="TDY134" s="3"/>
      <c r="TDZ134" s="3"/>
      <c r="TEA134" s="3"/>
      <c r="TEB134" s="3"/>
      <c r="TEC134" s="3"/>
      <c r="TED134" s="3"/>
      <c r="TEE134" s="3"/>
      <c r="TEF134" s="3"/>
      <c r="TEG134" s="3"/>
      <c r="TEH134" s="3"/>
      <c r="TEI134" s="3"/>
      <c r="TEJ134" s="3"/>
      <c r="TEK134" s="3"/>
      <c r="TEL134" s="3"/>
      <c r="TEM134" s="3"/>
      <c r="TEN134" s="3"/>
      <c r="TEO134" s="3"/>
      <c r="TEP134" s="3"/>
      <c r="TEQ134" s="3"/>
      <c r="TER134" s="3"/>
      <c r="TES134" s="3"/>
      <c r="TET134" s="3"/>
      <c r="TEU134" s="3"/>
      <c r="TEV134" s="3"/>
      <c r="TEW134" s="3"/>
      <c r="TEX134" s="3"/>
      <c r="TEY134" s="3"/>
      <c r="TEZ134" s="3"/>
      <c r="TFA134" s="3"/>
      <c r="TFB134" s="3"/>
      <c r="TFC134" s="3"/>
      <c r="TFD134" s="3"/>
      <c r="TFE134" s="3"/>
      <c r="TFF134" s="3"/>
      <c r="TFG134" s="3"/>
      <c r="TFH134" s="3"/>
      <c r="TFI134" s="3"/>
      <c r="TFJ134" s="3"/>
      <c r="TFK134" s="3"/>
      <c r="TFL134" s="3"/>
      <c r="TFM134" s="3"/>
      <c r="TFN134" s="3"/>
      <c r="TFO134" s="3"/>
      <c r="TFP134" s="3"/>
      <c r="TFQ134" s="3"/>
      <c r="TFR134" s="3"/>
      <c r="TFS134" s="3"/>
      <c r="TFT134" s="3"/>
      <c r="TFU134" s="3"/>
      <c r="TFV134" s="3"/>
      <c r="TFW134" s="3"/>
      <c r="TFX134" s="3"/>
      <c r="TFY134" s="3"/>
      <c r="TFZ134" s="3"/>
      <c r="TGA134" s="3"/>
      <c r="TGB134" s="3"/>
      <c r="TGC134" s="3"/>
      <c r="TGD134" s="3"/>
      <c r="TGE134" s="3"/>
      <c r="TGF134" s="3"/>
      <c r="TGG134" s="3"/>
      <c r="TGH134" s="3"/>
      <c r="TGI134" s="3"/>
      <c r="TGJ134" s="3"/>
      <c r="TGK134" s="3"/>
      <c r="TGL134" s="3"/>
      <c r="TGM134" s="3"/>
      <c r="TGN134" s="3"/>
      <c r="TGO134" s="3"/>
      <c r="TGP134" s="3"/>
      <c r="TGQ134" s="3"/>
      <c r="TGR134" s="3"/>
      <c r="TGS134" s="3"/>
      <c r="TGT134" s="3"/>
      <c r="TGU134" s="3"/>
      <c r="TGV134" s="3"/>
      <c r="TGW134" s="3"/>
      <c r="TGX134" s="3"/>
      <c r="TGY134" s="3"/>
      <c r="TGZ134" s="3"/>
      <c r="THA134" s="3"/>
      <c r="THB134" s="3"/>
      <c r="THC134" s="3"/>
      <c r="THD134" s="3"/>
      <c r="THE134" s="3"/>
      <c r="THF134" s="3"/>
      <c r="THG134" s="3"/>
      <c r="THH134" s="3"/>
      <c r="THI134" s="3"/>
      <c r="THJ134" s="3"/>
      <c r="THK134" s="3"/>
      <c r="THL134" s="3"/>
      <c r="THM134" s="3"/>
      <c r="THN134" s="3"/>
      <c r="THO134" s="3"/>
      <c r="THP134" s="3"/>
      <c r="THQ134" s="3"/>
      <c r="THR134" s="3"/>
      <c r="THS134" s="3"/>
      <c r="THT134" s="3"/>
      <c r="THU134" s="3"/>
      <c r="THV134" s="3"/>
      <c r="THW134" s="3"/>
      <c r="THX134" s="3"/>
      <c r="THY134" s="3"/>
      <c r="THZ134" s="3"/>
      <c r="TIA134" s="3"/>
      <c r="TIB134" s="3"/>
      <c r="TIC134" s="3"/>
      <c r="TID134" s="3"/>
      <c r="TIE134" s="3"/>
      <c r="TIF134" s="3"/>
      <c r="TIG134" s="3"/>
      <c r="TIH134" s="3"/>
      <c r="TII134" s="3"/>
      <c r="TIJ134" s="3"/>
      <c r="TIK134" s="3"/>
      <c r="TIL134" s="3"/>
      <c r="TIM134" s="3"/>
      <c r="TIN134" s="3"/>
      <c r="TIO134" s="3"/>
      <c r="TIP134" s="3"/>
      <c r="TIQ134" s="3"/>
      <c r="TIR134" s="3"/>
      <c r="TIS134" s="3"/>
      <c r="TIT134" s="3"/>
      <c r="TIU134" s="3"/>
      <c r="TIV134" s="3"/>
      <c r="TIW134" s="3"/>
      <c r="TIX134" s="3"/>
      <c r="TIY134" s="3"/>
      <c r="TIZ134" s="3"/>
      <c r="TJA134" s="3"/>
      <c r="TJB134" s="3"/>
      <c r="TJC134" s="3"/>
      <c r="TJD134" s="3"/>
      <c r="TJE134" s="3"/>
      <c r="TJF134" s="3"/>
      <c r="TJG134" s="3"/>
      <c r="TJH134" s="3"/>
      <c r="TJI134" s="3"/>
      <c r="TJJ134" s="3"/>
      <c r="TJK134" s="3"/>
      <c r="TJL134" s="3"/>
      <c r="TJM134" s="3"/>
      <c r="TJN134" s="3"/>
      <c r="TJO134" s="3"/>
      <c r="TJP134" s="3"/>
      <c r="TJQ134" s="3"/>
      <c r="TJR134" s="3"/>
      <c r="TJS134" s="3"/>
      <c r="TJT134" s="3"/>
      <c r="TJU134" s="3"/>
      <c r="TJV134" s="3"/>
      <c r="TJW134" s="3"/>
      <c r="TJX134" s="3"/>
      <c r="TJY134" s="3"/>
      <c r="TJZ134" s="3"/>
      <c r="TKA134" s="3"/>
      <c r="TKB134" s="3"/>
      <c r="TKC134" s="3"/>
      <c r="TKD134" s="3"/>
      <c r="TKE134" s="3"/>
      <c r="TKF134" s="3"/>
      <c r="TKG134" s="3"/>
      <c r="TKH134" s="3"/>
      <c r="TKI134" s="3"/>
      <c r="TKJ134" s="3"/>
      <c r="TKK134" s="3"/>
      <c r="TKL134" s="3"/>
      <c r="TKM134" s="3"/>
      <c r="TKN134" s="3"/>
      <c r="TKO134" s="3"/>
      <c r="TKP134" s="3"/>
      <c r="TKQ134" s="3"/>
      <c r="TKR134" s="3"/>
      <c r="TKS134" s="3"/>
      <c r="TKT134" s="3"/>
      <c r="TKU134" s="3"/>
      <c r="TKV134" s="3"/>
      <c r="TKW134" s="3"/>
      <c r="TKX134" s="3"/>
      <c r="TKY134" s="3"/>
      <c r="TKZ134" s="3"/>
      <c r="TLA134" s="3"/>
      <c r="TLB134" s="3"/>
      <c r="TLC134" s="3"/>
      <c r="TLD134" s="3"/>
      <c r="TLE134" s="3"/>
      <c r="TLF134" s="3"/>
      <c r="TLG134" s="3"/>
      <c r="TLH134" s="3"/>
      <c r="TLI134" s="3"/>
      <c r="TLJ134" s="3"/>
      <c r="TLK134" s="3"/>
      <c r="TLL134" s="3"/>
      <c r="TLM134" s="3"/>
      <c r="TLN134" s="3"/>
      <c r="TLO134" s="3"/>
      <c r="TLP134" s="3"/>
      <c r="TLQ134" s="3"/>
      <c r="TLR134" s="3"/>
      <c r="TLS134" s="3"/>
      <c r="TLT134" s="3"/>
      <c r="TLU134" s="3"/>
      <c r="TLV134" s="3"/>
      <c r="TLW134" s="3"/>
      <c r="TLX134" s="3"/>
      <c r="TLY134" s="3"/>
      <c r="TLZ134" s="3"/>
      <c r="TMA134" s="3"/>
      <c r="TMB134" s="3"/>
      <c r="TMC134" s="3"/>
      <c r="TMD134" s="3"/>
      <c r="TME134" s="3"/>
      <c r="TMF134" s="3"/>
      <c r="TMG134" s="3"/>
      <c r="TMH134" s="3"/>
      <c r="TMI134" s="3"/>
      <c r="TMJ134" s="3"/>
      <c r="TMK134" s="3"/>
      <c r="TML134" s="3"/>
      <c r="TMM134" s="3"/>
      <c r="TMN134" s="3"/>
      <c r="TMO134" s="3"/>
      <c r="TMP134" s="3"/>
      <c r="TMQ134" s="3"/>
      <c r="TMR134" s="3"/>
      <c r="TMS134" s="3"/>
      <c r="TMT134" s="3"/>
      <c r="TMU134" s="3"/>
      <c r="TMV134" s="3"/>
      <c r="TMW134" s="3"/>
      <c r="TMX134" s="3"/>
      <c r="TMY134" s="3"/>
      <c r="TMZ134" s="3"/>
      <c r="TNA134" s="3"/>
      <c r="TNB134" s="3"/>
      <c r="TNC134" s="3"/>
      <c r="TND134" s="3"/>
      <c r="TNE134" s="3"/>
      <c r="TNF134" s="3"/>
      <c r="TNG134" s="3"/>
      <c r="TNH134" s="3"/>
      <c r="TNI134" s="3"/>
      <c r="TNJ134" s="3"/>
      <c r="TNK134" s="3"/>
      <c r="TNL134" s="3"/>
      <c r="TNM134" s="3"/>
      <c r="TNN134" s="3"/>
      <c r="TNO134" s="3"/>
      <c r="TNP134" s="3"/>
      <c r="TNQ134" s="3"/>
      <c r="TNR134" s="3"/>
      <c r="TNS134" s="3"/>
      <c r="TNT134" s="3"/>
      <c r="TNU134" s="3"/>
      <c r="TNV134" s="3"/>
      <c r="TNW134" s="3"/>
      <c r="TNX134" s="3"/>
      <c r="TNY134" s="3"/>
      <c r="TNZ134" s="3"/>
      <c r="TOA134" s="3"/>
      <c r="TOB134" s="3"/>
      <c r="TOC134" s="3"/>
      <c r="TOD134" s="3"/>
      <c r="TOE134" s="3"/>
      <c r="TOF134" s="3"/>
      <c r="TOG134" s="3"/>
      <c r="TOH134" s="3"/>
      <c r="TOI134" s="3"/>
      <c r="TOJ134" s="3"/>
      <c r="TOK134" s="3"/>
      <c r="TOL134" s="3"/>
      <c r="TOM134" s="3"/>
      <c r="TON134" s="3"/>
      <c r="TOO134" s="3"/>
      <c r="TOP134" s="3"/>
      <c r="TOQ134" s="3"/>
      <c r="TOR134" s="3"/>
      <c r="TOS134" s="3"/>
      <c r="TOT134" s="3"/>
      <c r="TOU134" s="3"/>
      <c r="TOV134" s="3"/>
      <c r="TOW134" s="3"/>
      <c r="TOX134" s="3"/>
      <c r="TOY134" s="3"/>
      <c r="TOZ134" s="3"/>
      <c r="TPA134" s="3"/>
      <c r="TPB134" s="3"/>
      <c r="TPC134" s="3"/>
      <c r="TPD134" s="3"/>
      <c r="TPE134" s="3"/>
      <c r="TPF134" s="3"/>
      <c r="TPG134" s="3"/>
      <c r="TPH134" s="3"/>
      <c r="TPI134" s="3"/>
      <c r="TPJ134" s="3"/>
      <c r="TPK134" s="3"/>
      <c r="TPL134" s="3"/>
      <c r="TPM134" s="3"/>
      <c r="TPN134" s="3"/>
      <c r="TPO134" s="3"/>
      <c r="TPP134" s="3"/>
      <c r="TPQ134" s="3"/>
      <c r="TPR134" s="3"/>
      <c r="TPS134" s="3"/>
      <c r="TPT134" s="3"/>
      <c r="TPU134" s="3"/>
      <c r="TPV134" s="3"/>
      <c r="TPW134" s="3"/>
      <c r="TPX134" s="3"/>
      <c r="TPY134" s="3"/>
      <c r="TPZ134" s="3"/>
      <c r="TQA134" s="3"/>
      <c r="TQB134" s="3"/>
      <c r="TQC134" s="3"/>
      <c r="TQD134" s="3"/>
      <c r="TQE134" s="3"/>
      <c r="TQF134" s="3"/>
      <c r="TQG134" s="3"/>
      <c r="TQH134" s="3"/>
      <c r="TQI134" s="3"/>
      <c r="TQJ134" s="3"/>
      <c r="TQK134" s="3"/>
      <c r="TQL134" s="3"/>
      <c r="TQM134" s="3"/>
      <c r="TQN134" s="3"/>
      <c r="TQO134" s="3"/>
      <c r="TQP134" s="3"/>
      <c r="TQQ134" s="3"/>
      <c r="TQR134" s="3"/>
      <c r="TQS134" s="3"/>
      <c r="TQT134" s="3"/>
      <c r="TQU134" s="3"/>
      <c r="TQV134" s="3"/>
      <c r="TQW134" s="3"/>
      <c r="TQX134" s="3"/>
      <c r="TQY134" s="3"/>
      <c r="TQZ134" s="3"/>
      <c r="TRA134" s="3"/>
      <c r="TRB134" s="3"/>
      <c r="TRC134" s="3"/>
      <c r="TRD134" s="3"/>
      <c r="TRE134" s="3"/>
      <c r="TRF134" s="3"/>
      <c r="TRG134" s="3"/>
      <c r="TRH134" s="3"/>
      <c r="TRI134" s="3"/>
      <c r="TRJ134" s="3"/>
      <c r="TRK134" s="3"/>
      <c r="TRL134" s="3"/>
      <c r="TRM134" s="3"/>
      <c r="TRN134" s="3"/>
      <c r="TRO134" s="3"/>
      <c r="TRP134" s="3"/>
      <c r="TRQ134" s="3"/>
      <c r="TRR134" s="3"/>
      <c r="TRS134" s="3"/>
      <c r="TRT134" s="3"/>
      <c r="TRU134" s="3"/>
      <c r="TRV134" s="3"/>
      <c r="TRW134" s="3"/>
      <c r="TRX134" s="3"/>
      <c r="TRY134" s="3"/>
      <c r="TRZ134" s="3"/>
      <c r="TSA134" s="3"/>
      <c r="TSB134" s="3"/>
      <c r="TSC134" s="3"/>
      <c r="TSD134" s="3"/>
      <c r="TSE134" s="3"/>
      <c r="TSF134" s="3"/>
      <c r="TSG134" s="3"/>
      <c r="TSH134" s="3"/>
      <c r="TSI134" s="3"/>
      <c r="TSJ134" s="3"/>
      <c r="TSK134" s="3"/>
      <c r="TSL134" s="3"/>
      <c r="TSM134" s="3"/>
      <c r="TSN134" s="3"/>
      <c r="TSO134" s="3"/>
      <c r="TSP134" s="3"/>
      <c r="TSQ134" s="3"/>
      <c r="TSR134" s="3"/>
      <c r="TSS134" s="3"/>
      <c r="TST134" s="3"/>
      <c r="TSU134" s="3"/>
      <c r="TSV134" s="3"/>
      <c r="TSW134" s="3"/>
      <c r="TSX134" s="3"/>
      <c r="TSY134" s="3"/>
      <c r="TSZ134" s="3"/>
      <c r="TTA134" s="3"/>
      <c r="TTB134" s="3"/>
      <c r="TTC134" s="3"/>
      <c r="TTD134" s="3"/>
      <c r="TTE134" s="3"/>
      <c r="TTF134" s="3"/>
      <c r="TTG134" s="3"/>
      <c r="TTH134" s="3"/>
      <c r="TTI134" s="3"/>
      <c r="TTJ134" s="3"/>
      <c r="TTK134" s="3"/>
      <c r="TTL134" s="3"/>
      <c r="TTM134" s="3"/>
      <c r="TTN134" s="3"/>
      <c r="TTO134" s="3"/>
      <c r="TTP134" s="3"/>
      <c r="TTQ134" s="3"/>
      <c r="TTR134" s="3"/>
      <c r="TTS134" s="3"/>
      <c r="TTT134" s="3"/>
      <c r="TTU134" s="3"/>
      <c r="TTV134" s="3"/>
      <c r="TTW134" s="3"/>
      <c r="TTX134" s="3"/>
      <c r="TTY134" s="3"/>
      <c r="TTZ134" s="3"/>
      <c r="TUA134" s="3"/>
      <c r="TUB134" s="3"/>
      <c r="TUC134" s="3"/>
      <c r="TUD134" s="3"/>
      <c r="TUE134" s="3"/>
      <c r="TUF134" s="3"/>
      <c r="TUG134" s="3"/>
      <c r="TUH134" s="3"/>
      <c r="TUI134" s="3"/>
      <c r="TUJ134" s="3"/>
      <c r="TUK134" s="3"/>
      <c r="TUL134" s="3"/>
      <c r="TUM134" s="3"/>
      <c r="TUN134" s="3"/>
      <c r="TUO134" s="3"/>
      <c r="TUP134" s="3"/>
      <c r="TUQ134" s="3"/>
      <c r="TUR134" s="3"/>
      <c r="TUS134" s="3"/>
      <c r="TUT134" s="3"/>
      <c r="TUU134" s="3"/>
      <c r="TUV134" s="3"/>
      <c r="TUW134" s="3"/>
      <c r="TUX134" s="3"/>
      <c r="TUY134" s="3"/>
      <c r="TUZ134" s="3"/>
      <c r="TVA134" s="3"/>
      <c r="TVB134" s="3"/>
      <c r="TVC134" s="3"/>
      <c r="TVD134" s="3"/>
      <c r="TVE134" s="3"/>
      <c r="TVF134" s="3"/>
      <c r="TVG134" s="3"/>
      <c r="TVH134" s="3"/>
      <c r="TVI134" s="3"/>
      <c r="TVJ134" s="3"/>
      <c r="TVK134" s="3"/>
      <c r="TVL134" s="3"/>
      <c r="TVM134" s="3"/>
      <c r="TVN134" s="3"/>
      <c r="TVO134" s="3"/>
      <c r="TVP134" s="3"/>
      <c r="TVQ134" s="3"/>
      <c r="TVR134" s="3"/>
      <c r="TVS134" s="3"/>
      <c r="TVT134" s="3"/>
      <c r="TVU134" s="3"/>
      <c r="TVV134" s="3"/>
      <c r="TVW134" s="3"/>
      <c r="TVX134" s="3"/>
      <c r="TVY134" s="3"/>
      <c r="TVZ134" s="3"/>
      <c r="TWA134" s="3"/>
      <c r="TWB134" s="3"/>
      <c r="TWC134" s="3"/>
      <c r="TWD134" s="3"/>
      <c r="TWE134" s="3"/>
      <c r="TWF134" s="3"/>
      <c r="TWG134" s="3"/>
      <c r="TWH134" s="3"/>
      <c r="TWI134" s="3"/>
      <c r="TWJ134" s="3"/>
      <c r="TWK134" s="3"/>
      <c r="TWL134" s="3"/>
      <c r="TWM134" s="3"/>
      <c r="TWN134" s="3"/>
      <c r="TWO134" s="3"/>
      <c r="TWP134" s="3"/>
      <c r="TWQ134" s="3"/>
      <c r="TWR134" s="3"/>
      <c r="TWS134" s="3"/>
      <c r="TWT134" s="3"/>
      <c r="TWU134" s="3"/>
      <c r="TWV134" s="3"/>
      <c r="TWW134" s="3"/>
      <c r="TWX134" s="3"/>
      <c r="TWY134" s="3"/>
      <c r="TWZ134" s="3"/>
      <c r="TXA134" s="3"/>
      <c r="TXB134" s="3"/>
      <c r="TXC134" s="3"/>
      <c r="TXD134" s="3"/>
      <c r="TXE134" s="3"/>
      <c r="TXF134" s="3"/>
      <c r="TXG134" s="3"/>
      <c r="TXH134" s="3"/>
      <c r="TXI134" s="3"/>
      <c r="TXJ134" s="3"/>
      <c r="TXK134" s="3"/>
      <c r="TXL134" s="3"/>
      <c r="TXM134" s="3"/>
      <c r="TXN134" s="3"/>
      <c r="TXO134" s="3"/>
      <c r="TXP134" s="3"/>
      <c r="TXQ134" s="3"/>
      <c r="TXR134" s="3"/>
      <c r="TXS134" s="3"/>
      <c r="TXT134" s="3"/>
      <c r="TXU134" s="3"/>
      <c r="TXV134" s="3"/>
      <c r="TXW134" s="3"/>
      <c r="TXX134" s="3"/>
      <c r="TXY134" s="3"/>
      <c r="TXZ134" s="3"/>
      <c r="TYA134" s="3"/>
      <c r="TYB134" s="3"/>
      <c r="TYC134" s="3"/>
      <c r="TYD134" s="3"/>
      <c r="TYE134" s="3"/>
      <c r="TYF134" s="3"/>
      <c r="TYG134" s="3"/>
      <c r="TYH134" s="3"/>
      <c r="TYI134" s="3"/>
      <c r="TYJ134" s="3"/>
      <c r="TYK134" s="3"/>
      <c r="TYL134" s="3"/>
      <c r="TYM134" s="3"/>
      <c r="TYN134" s="3"/>
      <c r="TYO134" s="3"/>
      <c r="TYP134" s="3"/>
      <c r="TYQ134" s="3"/>
      <c r="TYR134" s="3"/>
      <c r="TYS134" s="3"/>
      <c r="TYT134" s="3"/>
      <c r="TYU134" s="3"/>
      <c r="TYV134" s="3"/>
      <c r="TYW134" s="3"/>
      <c r="TYX134" s="3"/>
      <c r="TYY134" s="3"/>
      <c r="TYZ134" s="3"/>
      <c r="TZA134" s="3"/>
      <c r="TZB134" s="3"/>
      <c r="TZC134" s="3"/>
      <c r="TZD134" s="3"/>
      <c r="TZE134" s="3"/>
      <c r="TZF134" s="3"/>
      <c r="TZG134" s="3"/>
      <c r="TZH134" s="3"/>
      <c r="TZI134" s="3"/>
      <c r="TZJ134" s="3"/>
      <c r="TZK134" s="3"/>
      <c r="TZL134" s="3"/>
      <c r="TZM134" s="3"/>
      <c r="TZN134" s="3"/>
      <c r="TZO134" s="3"/>
      <c r="TZP134" s="3"/>
      <c r="TZQ134" s="3"/>
      <c r="TZR134" s="3"/>
      <c r="TZS134" s="3"/>
      <c r="TZT134" s="3"/>
      <c r="TZU134" s="3"/>
      <c r="TZV134" s="3"/>
      <c r="TZW134" s="3"/>
      <c r="TZX134" s="3"/>
      <c r="TZY134" s="3"/>
      <c r="TZZ134" s="3"/>
      <c r="UAA134" s="3"/>
      <c r="UAB134" s="3"/>
      <c r="UAC134" s="3"/>
      <c r="UAD134" s="3"/>
      <c r="UAE134" s="3"/>
      <c r="UAF134" s="3"/>
      <c r="UAG134" s="3"/>
      <c r="UAH134" s="3"/>
      <c r="UAI134" s="3"/>
      <c r="UAJ134" s="3"/>
      <c r="UAK134" s="3"/>
      <c r="UAL134" s="3"/>
      <c r="UAM134" s="3"/>
      <c r="UAN134" s="3"/>
      <c r="UAO134" s="3"/>
      <c r="UAP134" s="3"/>
      <c r="UAQ134" s="3"/>
      <c r="UAR134" s="3"/>
      <c r="UAS134" s="3"/>
      <c r="UAT134" s="3"/>
      <c r="UAU134" s="3"/>
      <c r="UAV134" s="3"/>
      <c r="UAW134" s="3"/>
      <c r="UAX134" s="3"/>
      <c r="UAY134" s="3"/>
      <c r="UAZ134" s="3"/>
      <c r="UBA134" s="3"/>
      <c r="UBB134" s="3"/>
      <c r="UBC134" s="3"/>
      <c r="UBD134" s="3"/>
      <c r="UBE134" s="3"/>
      <c r="UBF134" s="3"/>
      <c r="UBG134" s="3"/>
      <c r="UBH134" s="3"/>
      <c r="UBI134" s="3"/>
      <c r="UBJ134" s="3"/>
      <c r="UBK134" s="3"/>
      <c r="UBL134" s="3"/>
      <c r="UBM134" s="3"/>
      <c r="UBN134" s="3"/>
      <c r="UBO134" s="3"/>
      <c r="UBP134" s="3"/>
      <c r="UBQ134" s="3"/>
      <c r="UBR134" s="3"/>
      <c r="UBS134" s="3"/>
      <c r="UBT134" s="3"/>
      <c r="UBU134" s="3"/>
      <c r="UBV134" s="3"/>
      <c r="UBW134" s="3"/>
      <c r="UBX134" s="3"/>
      <c r="UBY134" s="3"/>
      <c r="UBZ134" s="3"/>
      <c r="UCA134" s="3"/>
      <c r="UCB134" s="3"/>
      <c r="UCC134" s="3"/>
      <c r="UCD134" s="3"/>
      <c r="UCE134" s="3"/>
      <c r="UCF134" s="3"/>
      <c r="UCG134" s="3"/>
      <c r="UCH134" s="3"/>
      <c r="UCI134" s="3"/>
      <c r="UCJ134" s="3"/>
      <c r="UCK134" s="3"/>
      <c r="UCL134" s="3"/>
      <c r="UCM134" s="3"/>
      <c r="UCN134" s="3"/>
      <c r="UCO134" s="3"/>
      <c r="UCP134" s="3"/>
      <c r="UCQ134" s="3"/>
      <c r="UCR134" s="3"/>
      <c r="UCS134" s="3"/>
      <c r="UCT134" s="3"/>
      <c r="UCU134" s="3"/>
      <c r="UCV134" s="3"/>
      <c r="UCW134" s="3"/>
      <c r="UCX134" s="3"/>
      <c r="UCY134" s="3"/>
      <c r="UCZ134" s="3"/>
      <c r="UDA134" s="3"/>
      <c r="UDB134" s="3"/>
      <c r="UDC134" s="3"/>
      <c r="UDD134" s="3"/>
      <c r="UDE134" s="3"/>
      <c r="UDF134" s="3"/>
      <c r="UDG134" s="3"/>
      <c r="UDH134" s="3"/>
      <c r="UDI134" s="3"/>
      <c r="UDJ134" s="3"/>
      <c r="UDK134" s="3"/>
      <c r="UDL134" s="3"/>
      <c r="UDM134" s="3"/>
      <c r="UDN134" s="3"/>
      <c r="UDO134" s="3"/>
      <c r="UDP134" s="3"/>
      <c r="UDQ134" s="3"/>
      <c r="UDR134" s="3"/>
      <c r="UDS134" s="3"/>
      <c r="UDT134" s="3"/>
      <c r="UDU134" s="3"/>
      <c r="UDV134" s="3"/>
      <c r="UDW134" s="3"/>
      <c r="UDX134" s="3"/>
      <c r="UDY134" s="3"/>
      <c r="UDZ134" s="3"/>
      <c r="UEA134" s="3"/>
      <c r="UEB134" s="3"/>
      <c r="UEC134" s="3"/>
      <c r="UED134" s="3"/>
      <c r="UEE134" s="3"/>
      <c r="UEF134" s="3"/>
      <c r="UEG134" s="3"/>
      <c r="UEH134" s="3"/>
      <c r="UEI134" s="3"/>
      <c r="UEJ134" s="3"/>
      <c r="UEK134" s="3"/>
      <c r="UEL134" s="3"/>
      <c r="UEM134" s="3"/>
      <c r="UEN134" s="3"/>
      <c r="UEO134" s="3"/>
      <c r="UEP134" s="3"/>
      <c r="UEQ134" s="3"/>
      <c r="UER134" s="3"/>
      <c r="UES134" s="3"/>
      <c r="UET134" s="3"/>
      <c r="UEU134" s="3"/>
      <c r="UEV134" s="3"/>
      <c r="UEW134" s="3"/>
      <c r="UEX134" s="3"/>
      <c r="UEY134" s="3"/>
      <c r="UEZ134" s="3"/>
      <c r="UFA134" s="3"/>
      <c r="UFB134" s="3"/>
      <c r="UFC134" s="3"/>
      <c r="UFD134" s="3"/>
      <c r="UFE134" s="3"/>
      <c r="UFF134" s="3"/>
      <c r="UFG134" s="3"/>
      <c r="UFH134" s="3"/>
      <c r="UFI134" s="3"/>
      <c r="UFJ134" s="3"/>
      <c r="UFK134" s="3"/>
      <c r="UFL134" s="3"/>
      <c r="UFM134" s="3"/>
      <c r="UFN134" s="3"/>
      <c r="UFO134" s="3"/>
      <c r="UFP134" s="3"/>
      <c r="UFQ134" s="3"/>
      <c r="UFR134" s="3"/>
      <c r="UFS134" s="3"/>
      <c r="UFT134" s="3"/>
      <c r="UFU134" s="3"/>
      <c r="UFV134" s="3"/>
      <c r="UFW134" s="3"/>
      <c r="UFX134" s="3"/>
      <c r="UFY134" s="3"/>
      <c r="UFZ134" s="3"/>
      <c r="UGA134" s="3"/>
      <c r="UGB134" s="3"/>
      <c r="UGC134" s="3"/>
      <c r="UGD134" s="3"/>
      <c r="UGE134" s="3"/>
      <c r="UGF134" s="3"/>
      <c r="UGG134" s="3"/>
      <c r="UGH134" s="3"/>
      <c r="UGI134" s="3"/>
      <c r="UGJ134" s="3"/>
      <c r="UGK134" s="3"/>
      <c r="UGL134" s="3"/>
      <c r="UGM134" s="3"/>
      <c r="UGN134" s="3"/>
      <c r="UGO134" s="3"/>
      <c r="UGP134" s="3"/>
      <c r="UGQ134" s="3"/>
      <c r="UGR134" s="3"/>
      <c r="UGS134" s="3"/>
      <c r="UGT134" s="3"/>
      <c r="UGU134" s="3"/>
      <c r="UGV134" s="3"/>
      <c r="UGW134" s="3"/>
      <c r="UGX134" s="3"/>
      <c r="UGY134" s="3"/>
      <c r="UGZ134" s="3"/>
      <c r="UHA134" s="3"/>
      <c r="UHB134" s="3"/>
      <c r="UHC134" s="3"/>
      <c r="UHD134" s="3"/>
      <c r="UHE134" s="3"/>
      <c r="UHF134" s="3"/>
      <c r="UHG134" s="3"/>
      <c r="UHH134" s="3"/>
      <c r="UHI134" s="3"/>
      <c r="UHJ134" s="3"/>
      <c r="UHK134" s="3"/>
      <c r="UHL134" s="3"/>
      <c r="UHM134" s="3"/>
      <c r="UHN134" s="3"/>
      <c r="UHO134" s="3"/>
      <c r="UHP134" s="3"/>
      <c r="UHQ134" s="3"/>
      <c r="UHR134" s="3"/>
      <c r="UHS134" s="3"/>
      <c r="UHT134" s="3"/>
      <c r="UHU134" s="3"/>
      <c r="UHV134" s="3"/>
      <c r="UHW134" s="3"/>
      <c r="UHX134" s="3"/>
      <c r="UHY134" s="3"/>
      <c r="UHZ134" s="3"/>
      <c r="UIA134" s="3"/>
      <c r="UIB134" s="3"/>
      <c r="UIC134" s="3"/>
      <c r="UID134" s="3"/>
      <c r="UIE134" s="3"/>
      <c r="UIF134" s="3"/>
      <c r="UIG134" s="3"/>
      <c r="UIH134" s="3"/>
      <c r="UII134" s="3"/>
      <c r="UIJ134" s="3"/>
      <c r="UIK134" s="3"/>
      <c r="UIL134" s="3"/>
      <c r="UIM134" s="3"/>
      <c r="UIN134" s="3"/>
      <c r="UIO134" s="3"/>
      <c r="UIP134" s="3"/>
      <c r="UIQ134" s="3"/>
      <c r="UIR134" s="3"/>
      <c r="UIS134" s="3"/>
      <c r="UIT134" s="3"/>
      <c r="UIU134" s="3"/>
      <c r="UIV134" s="3"/>
      <c r="UIW134" s="3"/>
      <c r="UIX134" s="3"/>
      <c r="UIY134" s="3"/>
      <c r="UIZ134" s="3"/>
      <c r="UJA134" s="3"/>
      <c r="UJB134" s="3"/>
      <c r="UJC134" s="3"/>
      <c r="UJD134" s="3"/>
      <c r="UJE134" s="3"/>
      <c r="UJF134" s="3"/>
      <c r="UJG134" s="3"/>
      <c r="UJH134" s="3"/>
      <c r="UJI134" s="3"/>
      <c r="UJJ134" s="3"/>
      <c r="UJK134" s="3"/>
      <c r="UJL134" s="3"/>
      <c r="UJM134" s="3"/>
      <c r="UJN134" s="3"/>
      <c r="UJO134" s="3"/>
      <c r="UJP134" s="3"/>
      <c r="UJQ134" s="3"/>
      <c r="UJR134" s="3"/>
      <c r="UJS134" s="3"/>
      <c r="UJT134" s="3"/>
      <c r="UJU134" s="3"/>
      <c r="UJV134" s="3"/>
      <c r="UJW134" s="3"/>
      <c r="UJX134" s="3"/>
      <c r="UJY134" s="3"/>
      <c r="UJZ134" s="3"/>
      <c r="UKA134" s="3"/>
      <c r="UKB134" s="3"/>
      <c r="UKC134" s="3"/>
      <c r="UKD134" s="3"/>
      <c r="UKE134" s="3"/>
      <c r="UKF134" s="3"/>
      <c r="UKG134" s="3"/>
      <c r="UKH134" s="3"/>
      <c r="UKI134" s="3"/>
      <c r="UKJ134" s="3"/>
      <c r="UKK134" s="3"/>
      <c r="UKL134" s="3"/>
      <c r="UKM134" s="3"/>
      <c r="UKN134" s="3"/>
      <c r="UKO134" s="3"/>
      <c r="UKP134" s="3"/>
      <c r="UKQ134" s="3"/>
      <c r="UKR134" s="3"/>
      <c r="UKS134" s="3"/>
      <c r="UKT134" s="3"/>
      <c r="UKU134" s="3"/>
      <c r="UKV134" s="3"/>
      <c r="UKW134" s="3"/>
      <c r="UKX134" s="3"/>
      <c r="UKY134" s="3"/>
      <c r="UKZ134" s="3"/>
      <c r="ULA134" s="3"/>
      <c r="ULB134" s="3"/>
      <c r="ULC134" s="3"/>
      <c r="ULD134" s="3"/>
      <c r="ULE134" s="3"/>
      <c r="ULF134" s="3"/>
      <c r="ULG134" s="3"/>
      <c r="ULH134" s="3"/>
      <c r="ULI134" s="3"/>
      <c r="ULJ134" s="3"/>
      <c r="ULK134" s="3"/>
      <c r="ULL134" s="3"/>
      <c r="ULM134" s="3"/>
      <c r="ULN134" s="3"/>
      <c r="ULO134" s="3"/>
      <c r="ULP134" s="3"/>
      <c r="ULQ134" s="3"/>
      <c r="ULR134" s="3"/>
      <c r="ULS134" s="3"/>
      <c r="ULT134" s="3"/>
      <c r="ULU134" s="3"/>
      <c r="ULV134" s="3"/>
      <c r="ULW134" s="3"/>
      <c r="ULX134" s="3"/>
      <c r="ULY134" s="3"/>
      <c r="ULZ134" s="3"/>
      <c r="UMA134" s="3"/>
      <c r="UMB134" s="3"/>
      <c r="UMC134" s="3"/>
      <c r="UMD134" s="3"/>
      <c r="UME134" s="3"/>
      <c r="UMF134" s="3"/>
      <c r="UMG134" s="3"/>
      <c r="UMH134" s="3"/>
      <c r="UMI134" s="3"/>
      <c r="UMJ134" s="3"/>
      <c r="UMK134" s="3"/>
      <c r="UML134" s="3"/>
      <c r="UMM134" s="3"/>
      <c r="UMN134" s="3"/>
      <c r="UMO134" s="3"/>
      <c r="UMP134" s="3"/>
      <c r="UMQ134" s="3"/>
      <c r="UMR134" s="3"/>
      <c r="UMS134" s="3"/>
      <c r="UMT134" s="3"/>
      <c r="UMU134" s="3"/>
      <c r="UMV134" s="3"/>
      <c r="UMW134" s="3"/>
      <c r="UMX134" s="3"/>
      <c r="UMY134" s="3"/>
      <c r="UMZ134" s="3"/>
      <c r="UNA134" s="3"/>
      <c r="UNB134" s="3"/>
      <c r="UNC134" s="3"/>
      <c r="UND134" s="3"/>
      <c r="UNE134" s="3"/>
      <c r="UNF134" s="3"/>
      <c r="UNG134" s="3"/>
      <c r="UNH134" s="3"/>
      <c r="UNI134" s="3"/>
      <c r="UNJ134" s="3"/>
      <c r="UNK134" s="3"/>
      <c r="UNL134" s="3"/>
      <c r="UNM134" s="3"/>
      <c r="UNN134" s="3"/>
      <c r="UNO134" s="3"/>
      <c r="UNP134" s="3"/>
      <c r="UNQ134" s="3"/>
      <c r="UNR134" s="3"/>
      <c r="UNS134" s="3"/>
      <c r="UNT134" s="3"/>
      <c r="UNU134" s="3"/>
      <c r="UNV134" s="3"/>
      <c r="UNW134" s="3"/>
      <c r="UNX134" s="3"/>
      <c r="UNY134" s="3"/>
      <c r="UNZ134" s="3"/>
      <c r="UOA134" s="3"/>
      <c r="UOB134" s="3"/>
      <c r="UOC134" s="3"/>
      <c r="UOD134" s="3"/>
      <c r="UOE134" s="3"/>
      <c r="UOF134" s="3"/>
      <c r="UOG134" s="3"/>
      <c r="UOH134" s="3"/>
      <c r="UOI134" s="3"/>
      <c r="UOJ134" s="3"/>
      <c r="UOK134" s="3"/>
      <c r="UOL134" s="3"/>
      <c r="UOM134" s="3"/>
      <c r="UON134" s="3"/>
      <c r="UOO134" s="3"/>
      <c r="UOP134" s="3"/>
      <c r="UOQ134" s="3"/>
      <c r="UOR134" s="3"/>
      <c r="UOS134" s="3"/>
      <c r="UOT134" s="3"/>
      <c r="UOU134" s="3"/>
      <c r="UOV134" s="3"/>
      <c r="UOW134" s="3"/>
      <c r="UOX134" s="3"/>
      <c r="UOY134" s="3"/>
      <c r="UOZ134" s="3"/>
      <c r="UPA134" s="3"/>
      <c r="UPB134" s="3"/>
      <c r="UPC134" s="3"/>
      <c r="UPD134" s="3"/>
      <c r="UPE134" s="3"/>
      <c r="UPF134" s="3"/>
      <c r="UPG134" s="3"/>
      <c r="UPH134" s="3"/>
      <c r="UPI134" s="3"/>
      <c r="UPJ134" s="3"/>
      <c r="UPK134" s="3"/>
      <c r="UPL134" s="3"/>
      <c r="UPM134" s="3"/>
      <c r="UPN134" s="3"/>
      <c r="UPO134" s="3"/>
      <c r="UPP134" s="3"/>
      <c r="UPQ134" s="3"/>
      <c r="UPR134" s="3"/>
      <c r="UPS134" s="3"/>
      <c r="UPT134" s="3"/>
      <c r="UPU134" s="3"/>
      <c r="UPV134" s="3"/>
      <c r="UPW134" s="3"/>
      <c r="UPX134" s="3"/>
      <c r="UPY134" s="3"/>
      <c r="UPZ134" s="3"/>
      <c r="UQA134" s="3"/>
      <c r="UQB134" s="3"/>
      <c r="UQC134" s="3"/>
      <c r="UQD134" s="3"/>
      <c r="UQE134" s="3"/>
      <c r="UQF134" s="3"/>
      <c r="UQG134" s="3"/>
      <c r="UQH134" s="3"/>
      <c r="UQI134" s="3"/>
      <c r="UQJ134" s="3"/>
      <c r="UQK134" s="3"/>
      <c r="UQL134" s="3"/>
      <c r="UQM134" s="3"/>
      <c r="UQN134" s="3"/>
      <c r="UQO134" s="3"/>
      <c r="UQP134" s="3"/>
      <c r="UQQ134" s="3"/>
      <c r="UQR134" s="3"/>
      <c r="UQS134" s="3"/>
      <c r="UQT134" s="3"/>
      <c r="UQU134" s="3"/>
      <c r="UQV134" s="3"/>
      <c r="UQW134" s="3"/>
      <c r="UQX134" s="3"/>
      <c r="UQY134" s="3"/>
      <c r="UQZ134" s="3"/>
      <c r="URA134" s="3"/>
      <c r="URB134" s="3"/>
      <c r="URC134" s="3"/>
      <c r="URD134" s="3"/>
      <c r="URE134" s="3"/>
      <c r="URF134" s="3"/>
      <c r="URG134" s="3"/>
      <c r="URH134" s="3"/>
      <c r="URI134" s="3"/>
      <c r="URJ134" s="3"/>
      <c r="URK134" s="3"/>
      <c r="URL134" s="3"/>
      <c r="URM134" s="3"/>
      <c r="URN134" s="3"/>
      <c r="URO134" s="3"/>
      <c r="URP134" s="3"/>
      <c r="URQ134" s="3"/>
      <c r="URR134" s="3"/>
      <c r="URS134" s="3"/>
      <c r="URT134" s="3"/>
      <c r="URU134" s="3"/>
      <c r="URV134" s="3"/>
      <c r="URW134" s="3"/>
      <c r="URX134" s="3"/>
      <c r="URY134" s="3"/>
      <c r="URZ134" s="3"/>
      <c r="USA134" s="3"/>
      <c r="USB134" s="3"/>
      <c r="USC134" s="3"/>
      <c r="USD134" s="3"/>
      <c r="USE134" s="3"/>
      <c r="USF134" s="3"/>
      <c r="USG134" s="3"/>
      <c r="USH134" s="3"/>
      <c r="USI134" s="3"/>
      <c r="USJ134" s="3"/>
      <c r="USK134" s="3"/>
      <c r="USL134" s="3"/>
      <c r="USM134" s="3"/>
      <c r="USN134" s="3"/>
      <c r="USO134" s="3"/>
      <c r="USP134" s="3"/>
      <c r="USQ134" s="3"/>
      <c r="USR134" s="3"/>
      <c r="USS134" s="3"/>
      <c r="UST134" s="3"/>
      <c r="USU134" s="3"/>
      <c r="USV134" s="3"/>
      <c r="USW134" s="3"/>
      <c r="USX134" s="3"/>
      <c r="USY134" s="3"/>
      <c r="USZ134" s="3"/>
      <c r="UTA134" s="3"/>
      <c r="UTB134" s="3"/>
      <c r="UTC134" s="3"/>
      <c r="UTD134" s="3"/>
      <c r="UTE134" s="3"/>
      <c r="UTF134" s="3"/>
      <c r="UTG134" s="3"/>
      <c r="UTH134" s="3"/>
      <c r="UTI134" s="3"/>
      <c r="UTJ134" s="3"/>
      <c r="UTK134" s="3"/>
      <c r="UTL134" s="3"/>
      <c r="UTM134" s="3"/>
      <c r="UTN134" s="3"/>
      <c r="UTO134" s="3"/>
      <c r="UTP134" s="3"/>
      <c r="UTQ134" s="3"/>
      <c r="UTR134" s="3"/>
      <c r="UTS134" s="3"/>
      <c r="UTT134" s="3"/>
      <c r="UTU134" s="3"/>
      <c r="UTV134" s="3"/>
      <c r="UTW134" s="3"/>
      <c r="UTX134" s="3"/>
      <c r="UTY134" s="3"/>
      <c r="UTZ134" s="3"/>
      <c r="UUA134" s="3"/>
      <c r="UUB134" s="3"/>
      <c r="UUC134" s="3"/>
      <c r="UUD134" s="3"/>
      <c r="UUE134" s="3"/>
      <c r="UUF134" s="3"/>
      <c r="UUG134" s="3"/>
      <c r="UUH134" s="3"/>
      <c r="UUI134" s="3"/>
      <c r="UUJ134" s="3"/>
      <c r="UUK134" s="3"/>
      <c r="UUL134" s="3"/>
      <c r="UUM134" s="3"/>
      <c r="UUN134" s="3"/>
      <c r="UUO134" s="3"/>
      <c r="UUP134" s="3"/>
      <c r="UUQ134" s="3"/>
      <c r="UUR134" s="3"/>
      <c r="UUS134" s="3"/>
      <c r="UUT134" s="3"/>
      <c r="UUU134" s="3"/>
      <c r="UUV134" s="3"/>
      <c r="UUW134" s="3"/>
      <c r="UUX134" s="3"/>
      <c r="UUY134" s="3"/>
      <c r="UUZ134" s="3"/>
      <c r="UVA134" s="3"/>
      <c r="UVB134" s="3"/>
      <c r="UVC134" s="3"/>
      <c r="UVD134" s="3"/>
      <c r="UVE134" s="3"/>
      <c r="UVF134" s="3"/>
      <c r="UVG134" s="3"/>
      <c r="UVH134" s="3"/>
      <c r="UVI134" s="3"/>
      <c r="UVJ134" s="3"/>
      <c r="UVK134" s="3"/>
      <c r="UVL134" s="3"/>
      <c r="UVM134" s="3"/>
      <c r="UVN134" s="3"/>
      <c r="UVO134" s="3"/>
      <c r="UVP134" s="3"/>
      <c r="UVQ134" s="3"/>
      <c r="UVR134" s="3"/>
      <c r="UVS134" s="3"/>
      <c r="UVT134" s="3"/>
      <c r="UVU134" s="3"/>
      <c r="UVV134" s="3"/>
      <c r="UVW134" s="3"/>
      <c r="UVX134" s="3"/>
      <c r="UVY134" s="3"/>
      <c r="UVZ134" s="3"/>
      <c r="UWA134" s="3"/>
      <c r="UWB134" s="3"/>
      <c r="UWC134" s="3"/>
      <c r="UWD134" s="3"/>
      <c r="UWE134" s="3"/>
      <c r="UWF134" s="3"/>
      <c r="UWG134" s="3"/>
      <c r="UWH134" s="3"/>
      <c r="UWI134" s="3"/>
      <c r="UWJ134" s="3"/>
      <c r="UWK134" s="3"/>
      <c r="UWL134" s="3"/>
      <c r="UWM134" s="3"/>
      <c r="UWN134" s="3"/>
      <c r="UWO134" s="3"/>
      <c r="UWP134" s="3"/>
      <c r="UWQ134" s="3"/>
      <c r="UWR134" s="3"/>
      <c r="UWS134" s="3"/>
      <c r="UWT134" s="3"/>
      <c r="UWU134" s="3"/>
      <c r="UWV134" s="3"/>
      <c r="UWW134" s="3"/>
      <c r="UWX134" s="3"/>
      <c r="UWY134" s="3"/>
      <c r="UWZ134" s="3"/>
      <c r="UXA134" s="3"/>
      <c r="UXB134" s="3"/>
      <c r="UXC134" s="3"/>
      <c r="UXD134" s="3"/>
      <c r="UXE134" s="3"/>
      <c r="UXF134" s="3"/>
      <c r="UXG134" s="3"/>
      <c r="UXH134" s="3"/>
      <c r="UXI134" s="3"/>
      <c r="UXJ134" s="3"/>
      <c r="UXK134" s="3"/>
      <c r="UXL134" s="3"/>
      <c r="UXM134" s="3"/>
      <c r="UXN134" s="3"/>
      <c r="UXO134" s="3"/>
      <c r="UXP134" s="3"/>
      <c r="UXQ134" s="3"/>
      <c r="UXR134" s="3"/>
      <c r="UXS134" s="3"/>
      <c r="UXT134" s="3"/>
      <c r="UXU134" s="3"/>
      <c r="UXV134" s="3"/>
      <c r="UXW134" s="3"/>
      <c r="UXX134" s="3"/>
      <c r="UXY134" s="3"/>
      <c r="UXZ134" s="3"/>
      <c r="UYA134" s="3"/>
      <c r="UYB134" s="3"/>
      <c r="UYC134" s="3"/>
      <c r="UYD134" s="3"/>
      <c r="UYE134" s="3"/>
      <c r="UYF134" s="3"/>
      <c r="UYG134" s="3"/>
      <c r="UYH134" s="3"/>
      <c r="UYI134" s="3"/>
      <c r="UYJ134" s="3"/>
      <c r="UYK134" s="3"/>
      <c r="UYL134" s="3"/>
      <c r="UYM134" s="3"/>
      <c r="UYN134" s="3"/>
      <c r="UYO134" s="3"/>
      <c r="UYP134" s="3"/>
      <c r="UYQ134" s="3"/>
      <c r="UYR134" s="3"/>
      <c r="UYS134" s="3"/>
      <c r="UYT134" s="3"/>
      <c r="UYU134" s="3"/>
      <c r="UYV134" s="3"/>
      <c r="UYW134" s="3"/>
      <c r="UYX134" s="3"/>
      <c r="UYY134" s="3"/>
      <c r="UYZ134" s="3"/>
      <c r="UZA134" s="3"/>
      <c r="UZB134" s="3"/>
      <c r="UZC134" s="3"/>
      <c r="UZD134" s="3"/>
      <c r="UZE134" s="3"/>
      <c r="UZF134" s="3"/>
      <c r="UZG134" s="3"/>
      <c r="UZH134" s="3"/>
      <c r="UZI134" s="3"/>
      <c r="UZJ134" s="3"/>
      <c r="UZK134" s="3"/>
      <c r="UZL134" s="3"/>
      <c r="UZM134" s="3"/>
      <c r="UZN134" s="3"/>
      <c r="UZO134" s="3"/>
      <c r="UZP134" s="3"/>
      <c r="UZQ134" s="3"/>
      <c r="UZR134" s="3"/>
      <c r="UZS134" s="3"/>
      <c r="UZT134" s="3"/>
      <c r="UZU134" s="3"/>
      <c r="UZV134" s="3"/>
      <c r="UZW134" s="3"/>
      <c r="UZX134" s="3"/>
      <c r="UZY134" s="3"/>
      <c r="UZZ134" s="3"/>
      <c r="VAA134" s="3"/>
      <c r="VAB134" s="3"/>
      <c r="VAC134" s="3"/>
      <c r="VAD134" s="3"/>
      <c r="VAE134" s="3"/>
      <c r="VAF134" s="3"/>
      <c r="VAG134" s="3"/>
      <c r="VAH134" s="3"/>
      <c r="VAI134" s="3"/>
      <c r="VAJ134" s="3"/>
      <c r="VAK134" s="3"/>
      <c r="VAL134" s="3"/>
      <c r="VAM134" s="3"/>
      <c r="VAN134" s="3"/>
      <c r="VAO134" s="3"/>
      <c r="VAP134" s="3"/>
      <c r="VAQ134" s="3"/>
      <c r="VAR134" s="3"/>
      <c r="VAS134" s="3"/>
      <c r="VAT134" s="3"/>
      <c r="VAU134" s="3"/>
      <c r="VAV134" s="3"/>
      <c r="VAW134" s="3"/>
      <c r="VAX134" s="3"/>
      <c r="VAY134" s="3"/>
      <c r="VAZ134" s="3"/>
      <c r="VBA134" s="3"/>
      <c r="VBB134" s="3"/>
      <c r="VBC134" s="3"/>
      <c r="VBD134" s="3"/>
      <c r="VBE134" s="3"/>
      <c r="VBF134" s="3"/>
      <c r="VBG134" s="3"/>
      <c r="VBH134" s="3"/>
      <c r="VBI134" s="3"/>
      <c r="VBJ134" s="3"/>
      <c r="VBK134" s="3"/>
      <c r="VBL134" s="3"/>
      <c r="VBM134" s="3"/>
      <c r="VBN134" s="3"/>
      <c r="VBO134" s="3"/>
      <c r="VBP134" s="3"/>
      <c r="VBQ134" s="3"/>
      <c r="VBR134" s="3"/>
      <c r="VBS134" s="3"/>
      <c r="VBT134" s="3"/>
      <c r="VBU134" s="3"/>
      <c r="VBV134" s="3"/>
      <c r="VBW134" s="3"/>
      <c r="VBX134" s="3"/>
      <c r="VBY134" s="3"/>
      <c r="VBZ134" s="3"/>
      <c r="VCA134" s="3"/>
      <c r="VCB134" s="3"/>
      <c r="VCC134" s="3"/>
      <c r="VCD134" s="3"/>
      <c r="VCE134" s="3"/>
      <c r="VCF134" s="3"/>
      <c r="VCG134" s="3"/>
      <c r="VCH134" s="3"/>
      <c r="VCI134" s="3"/>
      <c r="VCJ134" s="3"/>
      <c r="VCK134" s="3"/>
      <c r="VCL134" s="3"/>
      <c r="VCM134" s="3"/>
      <c r="VCN134" s="3"/>
      <c r="VCO134" s="3"/>
      <c r="VCP134" s="3"/>
      <c r="VCQ134" s="3"/>
      <c r="VCR134" s="3"/>
      <c r="VCS134" s="3"/>
      <c r="VCT134" s="3"/>
      <c r="VCU134" s="3"/>
      <c r="VCV134" s="3"/>
      <c r="VCW134" s="3"/>
      <c r="VCX134" s="3"/>
      <c r="VCY134" s="3"/>
      <c r="VCZ134" s="3"/>
      <c r="VDA134" s="3"/>
      <c r="VDB134" s="3"/>
      <c r="VDC134" s="3"/>
      <c r="VDD134" s="3"/>
      <c r="VDE134" s="3"/>
      <c r="VDF134" s="3"/>
      <c r="VDG134" s="3"/>
      <c r="VDH134" s="3"/>
      <c r="VDI134" s="3"/>
      <c r="VDJ134" s="3"/>
      <c r="VDK134" s="3"/>
      <c r="VDL134" s="3"/>
      <c r="VDM134" s="3"/>
      <c r="VDN134" s="3"/>
      <c r="VDO134" s="3"/>
      <c r="VDP134" s="3"/>
      <c r="VDQ134" s="3"/>
      <c r="VDR134" s="3"/>
      <c r="VDS134" s="3"/>
      <c r="VDT134" s="3"/>
      <c r="VDU134" s="3"/>
      <c r="VDV134" s="3"/>
      <c r="VDW134" s="3"/>
      <c r="VDX134" s="3"/>
      <c r="VDY134" s="3"/>
      <c r="VDZ134" s="3"/>
      <c r="VEA134" s="3"/>
      <c r="VEB134" s="3"/>
      <c r="VEC134" s="3"/>
      <c r="VED134" s="3"/>
      <c r="VEE134" s="3"/>
      <c r="VEF134" s="3"/>
      <c r="VEG134" s="3"/>
      <c r="VEH134" s="3"/>
      <c r="VEI134" s="3"/>
      <c r="VEJ134" s="3"/>
      <c r="VEK134" s="3"/>
      <c r="VEL134" s="3"/>
      <c r="VEM134" s="3"/>
      <c r="VEN134" s="3"/>
      <c r="VEO134" s="3"/>
      <c r="VEP134" s="3"/>
      <c r="VEQ134" s="3"/>
      <c r="VER134" s="3"/>
      <c r="VES134" s="3"/>
      <c r="VET134" s="3"/>
      <c r="VEU134" s="3"/>
      <c r="VEV134" s="3"/>
      <c r="VEW134" s="3"/>
      <c r="VEX134" s="3"/>
      <c r="VEY134" s="3"/>
      <c r="VEZ134" s="3"/>
      <c r="VFA134" s="3"/>
      <c r="VFB134" s="3"/>
      <c r="VFC134" s="3"/>
      <c r="VFD134" s="3"/>
      <c r="VFE134" s="3"/>
      <c r="VFF134" s="3"/>
      <c r="VFG134" s="3"/>
      <c r="VFH134" s="3"/>
      <c r="VFI134" s="3"/>
      <c r="VFJ134" s="3"/>
      <c r="VFK134" s="3"/>
      <c r="VFL134" s="3"/>
      <c r="VFM134" s="3"/>
      <c r="VFN134" s="3"/>
      <c r="VFO134" s="3"/>
      <c r="VFP134" s="3"/>
      <c r="VFQ134" s="3"/>
      <c r="VFR134" s="3"/>
      <c r="VFS134" s="3"/>
      <c r="VFT134" s="3"/>
      <c r="VFU134" s="3"/>
      <c r="VFV134" s="3"/>
      <c r="VFW134" s="3"/>
      <c r="VFX134" s="3"/>
      <c r="VFY134" s="3"/>
      <c r="VFZ134" s="3"/>
      <c r="VGA134" s="3"/>
      <c r="VGB134" s="3"/>
      <c r="VGC134" s="3"/>
      <c r="VGD134" s="3"/>
      <c r="VGE134" s="3"/>
      <c r="VGF134" s="3"/>
      <c r="VGG134" s="3"/>
      <c r="VGH134" s="3"/>
      <c r="VGI134" s="3"/>
      <c r="VGJ134" s="3"/>
      <c r="VGK134" s="3"/>
      <c r="VGL134" s="3"/>
      <c r="VGM134" s="3"/>
      <c r="VGN134" s="3"/>
      <c r="VGO134" s="3"/>
      <c r="VGP134" s="3"/>
      <c r="VGQ134" s="3"/>
      <c r="VGR134" s="3"/>
      <c r="VGS134" s="3"/>
      <c r="VGT134" s="3"/>
      <c r="VGU134" s="3"/>
      <c r="VGV134" s="3"/>
      <c r="VGW134" s="3"/>
      <c r="VGX134" s="3"/>
      <c r="VGY134" s="3"/>
      <c r="VGZ134" s="3"/>
      <c r="VHA134" s="3"/>
      <c r="VHB134" s="3"/>
      <c r="VHC134" s="3"/>
      <c r="VHD134" s="3"/>
      <c r="VHE134" s="3"/>
      <c r="VHF134" s="3"/>
      <c r="VHG134" s="3"/>
      <c r="VHH134" s="3"/>
      <c r="VHI134" s="3"/>
      <c r="VHJ134" s="3"/>
      <c r="VHK134" s="3"/>
      <c r="VHL134" s="3"/>
      <c r="VHM134"/>
      <c r="VHN134"/>
      <c r="VHO134"/>
      <c r="VHP134"/>
      <c r="VHQ134"/>
      <c r="VHR134"/>
      <c r="VHS134"/>
      <c r="VHT134"/>
      <c r="VHU134"/>
      <c r="VHV134"/>
      <c r="VHW134"/>
      <c r="VHX134"/>
      <c r="VHY134"/>
      <c r="VHZ134"/>
      <c r="VIA134"/>
      <c r="VIB134"/>
      <c r="VIC134"/>
      <c r="VID134"/>
      <c r="VIE134"/>
      <c r="VIF134"/>
      <c r="VIG134"/>
      <c r="VIH134"/>
      <c r="VII134"/>
      <c r="VIJ134"/>
      <c r="VIK134"/>
      <c r="VIL134"/>
      <c r="VIM134"/>
      <c r="VIN134"/>
      <c r="VIO134"/>
      <c r="VIP134"/>
      <c r="VIQ134"/>
      <c r="VIR134"/>
      <c r="VIS134"/>
      <c r="VIT134"/>
      <c r="VIU134"/>
      <c r="VIV134"/>
      <c r="VIW134"/>
      <c r="VIX134"/>
      <c r="VIY134"/>
      <c r="VIZ134"/>
      <c r="VJA134"/>
      <c r="VJB134"/>
      <c r="VJC134"/>
      <c r="VJD134"/>
      <c r="VJE134"/>
      <c r="VJF134"/>
      <c r="VJG134"/>
      <c r="VJH134"/>
      <c r="VJI134"/>
      <c r="VJJ134"/>
      <c r="VJK134"/>
      <c r="VJL134"/>
      <c r="VJM134"/>
      <c r="VJN134"/>
      <c r="VJO134"/>
      <c r="VJP134"/>
      <c r="VJQ134"/>
      <c r="VJR134"/>
      <c r="VJS134"/>
      <c r="VJT134"/>
      <c r="VJU134"/>
      <c r="VJV134"/>
      <c r="VJW134"/>
      <c r="VJX134"/>
      <c r="VJY134"/>
      <c r="VJZ134"/>
      <c r="VKA134"/>
      <c r="VKB134"/>
      <c r="VKC134"/>
      <c r="VKD134"/>
      <c r="VKE134"/>
      <c r="VKF134"/>
      <c r="VKG134"/>
      <c r="VKH134"/>
      <c r="VKI134"/>
      <c r="VKJ134"/>
      <c r="VKK134"/>
      <c r="VKL134"/>
      <c r="VKM134"/>
      <c r="VKN134"/>
      <c r="VKO134"/>
      <c r="VKP134"/>
      <c r="VKQ134"/>
      <c r="VKR134"/>
      <c r="VKS134"/>
      <c r="VKT134"/>
      <c r="VKU134"/>
      <c r="VKV134"/>
      <c r="VKW134"/>
      <c r="VKX134"/>
      <c r="VKY134"/>
      <c r="VKZ134"/>
      <c r="VLA134"/>
      <c r="VLB134"/>
      <c r="VLC134"/>
      <c r="VLD134"/>
      <c r="VLE134"/>
      <c r="VLF134"/>
      <c r="VLG134"/>
      <c r="VLH134"/>
      <c r="VLI134"/>
      <c r="VLJ134"/>
      <c r="VLK134"/>
      <c r="VLL134"/>
      <c r="VLM134"/>
      <c r="VLN134"/>
      <c r="VLO134"/>
      <c r="VLP134"/>
      <c r="VLQ134"/>
      <c r="VLR134"/>
      <c r="VLS134"/>
      <c r="VLT134"/>
      <c r="VLU134"/>
      <c r="VLV134"/>
      <c r="VLW134"/>
      <c r="VLX134"/>
      <c r="VLY134"/>
      <c r="VLZ134"/>
      <c r="VMA134"/>
      <c r="VMB134"/>
      <c r="VMC134"/>
      <c r="VMD134"/>
      <c r="VME134"/>
      <c r="VMF134"/>
      <c r="VMG134"/>
      <c r="VMH134"/>
      <c r="VMI134"/>
      <c r="VMJ134"/>
      <c r="VMK134"/>
      <c r="VML134"/>
      <c r="VMM134"/>
      <c r="VMN134"/>
      <c r="VMO134"/>
      <c r="VMP134"/>
      <c r="VMQ134"/>
      <c r="VMR134"/>
      <c r="VMS134"/>
      <c r="VMT134"/>
      <c r="VMU134"/>
      <c r="VMV134"/>
      <c r="VMW134"/>
      <c r="VMX134"/>
      <c r="VMY134"/>
      <c r="VMZ134"/>
      <c r="VNA134"/>
      <c r="VNB134"/>
      <c r="VNC134"/>
      <c r="VND134"/>
      <c r="VNE134"/>
      <c r="VNF134"/>
      <c r="VNG134"/>
      <c r="VNH134"/>
      <c r="VNI134"/>
      <c r="VNJ134"/>
      <c r="VNK134"/>
      <c r="VNL134"/>
      <c r="VNM134"/>
      <c r="VNN134"/>
      <c r="VNO134"/>
      <c r="VNP134"/>
      <c r="VNQ134"/>
      <c r="VNR134"/>
      <c r="VNS134"/>
      <c r="VNT134"/>
      <c r="VNU134"/>
      <c r="VNV134"/>
      <c r="VNW134"/>
      <c r="VNX134"/>
      <c r="VNY134"/>
      <c r="VNZ134"/>
      <c r="VOA134"/>
      <c r="VOB134"/>
      <c r="VOC134"/>
      <c r="VOD134"/>
      <c r="VOE134"/>
      <c r="VOF134"/>
      <c r="VOG134"/>
      <c r="VOH134"/>
      <c r="VOI134"/>
      <c r="VOJ134"/>
      <c r="VOK134"/>
      <c r="VOL134"/>
      <c r="VOM134"/>
      <c r="VON134"/>
      <c r="VOO134"/>
      <c r="VOP134"/>
      <c r="VOQ134"/>
      <c r="VOR134"/>
      <c r="VOS134"/>
      <c r="VOT134"/>
      <c r="VOU134"/>
      <c r="VOV134"/>
      <c r="VOW134"/>
      <c r="VOX134"/>
      <c r="VOY134"/>
      <c r="VOZ134"/>
      <c r="VPA134"/>
      <c r="VPB134"/>
      <c r="VPC134"/>
      <c r="VPD134"/>
      <c r="VPE134"/>
      <c r="VPF134"/>
      <c r="VPG134"/>
      <c r="VPH134"/>
      <c r="VPI134"/>
      <c r="VPJ134"/>
      <c r="VPK134"/>
      <c r="VPL134"/>
      <c r="VPM134"/>
      <c r="VPN134"/>
      <c r="VPO134"/>
      <c r="VPP134"/>
      <c r="VPQ134"/>
      <c r="VPR134"/>
      <c r="VPS134"/>
      <c r="VPT134"/>
      <c r="VPU134"/>
      <c r="VPV134"/>
      <c r="VPW134"/>
      <c r="VPX134"/>
      <c r="VPY134"/>
      <c r="VPZ134"/>
      <c r="VQA134"/>
      <c r="VQB134"/>
      <c r="VQC134"/>
      <c r="VQD134"/>
      <c r="VQE134"/>
      <c r="VQF134"/>
      <c r="VQG134"/>
      <c r="VQH134"/>
      <c r="VQI134"/>
      <c r="VQJ134"/>
      <c r="VQK134"/>
      <c r="VQL134"/>
      <c r="VQM134"/>
      <c r="VQN134"/>
      <c r="VQO134"/>
      <c r="VQP134"/>
      <c r="VQQ134"/>
      <c r="VQR134"/>
      <c r="VQS134"/>
      <c r="VQT134"/>
      <c r="VQU134"/>
      <c r="VQV134"/>
      <c r="VQW134"/>
      <c r="VQX134"/>
      <c r="VQY134"/>
      <c r="VQZ134"/>
      <c r="VRA134"/>
      <c r="VRB134"/>
      <c r="VRC134"/>
      <c r="VRD134"/>
      <c r="VRE134"/>
      <c r="VRF134"/>
      <c r="VRG134"/>
      <c r="VRH134"/>
      <c r="VRI134"/>
      <c r="VRJ134"/>
      <c r="VRK134"/>
      <c r="VRL134"/>
      <c r="VRM134"/>
      <c r="VRN134"/>
      <c r="VRO134"/>
      <c r="VRP134"/>
      <c r="VRQ134"/>
      <c r="VRR134"/>
      <c r="VRS134"/>
      <c r="VRT134"/>
      <c r="VRU134"/>
      <c r="VRV134"/>
      <c r="VRW134"/>
      <c r="VRX134"/>
      <c r="VRY134"/>
      <c r="VRZ134"/>
      <c r="VSA134"/>
      <c r="VSB134"/>
      <c r="VSC134"/>
      <c r="VSD134"/>
      <c r="VSE134"/>
      <c r="VSF134"/>
      <c r="VSG134"/>
      <c r="VSH134"/>
      <c r="VSI134"/>
      <c r="VSJ134"/>
      <c r="VSK134"/>
      <c r="VSL134"/>
      <c r="VSM134"/>
      <c r="VSN134"/>
      <c r="VSO134"/>
      <c r="VSP134"/>
      <c r="VSQ134"/>
      <c r="VSR134"/>
      <c r="VSS134"/>
      <c r="VST134"/>
      <c r="VSU134"/>
      <c r="VSV134"/>
      <c r="VSW134"/>
      <c r="VSX134"/>
      <c r="VSY134"/>
      <c r="VSZ134"/>
      <c r="VTA134"/>
      <c r="VTB134"/>
      <c r="VTC134"/>
      <c r="VTD134"/>
      <c r="VTE134"/>
      <c r="VTF134"/>
      <c r="VTG134"/>
      <c r="VTH134"/>
      <c r="VTI134"/>
      <c r="VTJ134"/>
      <c r="VTK134"/>
      <c r="VTL134"/>
      <c r="VTM134"/>
      <c r="VTN134"/>
      <c r="VTO134"/>
      <c r="VTP134"/>
      <c r="VTQ134"/>
      <c r="VTR134"/>
      <c r="VTS134"/>
      <c r="VTT134"/>
      <c r="VTU134"/>
      <c r="VTV134"/>
      <c r="VTW134"/>
      <c r="VTX134"/>
      <c r="VTY134"/>
      <c r="VTZ134"/>
      <c r="VUA134"/>
      <c r="VUB134"/>
      <c r="VUC134"/>
      <c r="VUD134"/>
      <c r="VUE134"/>
      <c r="VUF134"/>
      <c r="VUG134"/>
      <c r="VUH134"/>
      <c r="VUI134"/>
      <c r="VUJ134"/>
      <c r="VUK134"/>
      <c r="VUL134"/>
      <c r="VUM134"/>
      <c r="VUN134"/>
      <c r="VUO134"/>
      <c r="VUP134"/>
      <c r="VUQ134"/>
      <c r="VUR134"/>
      <c r="VUS134"/>
      <c r="VUT134"/>
      <c r="VUU134"/>
      <c r="VUV134"/>
      <c r="VUW134"/>
      <c r="VUX134"/>
      <c r="VUY134"/>
      <c r="VUZ134"/>
      <c r="VVA134"/>
      <c r="VVB134"/>
      <c r="VVC134"/>
      <c r="VVD134"/>
      <c r="VVE134"/>
      <c r="VVF134"/>
      <c r="VVG134"/>
      <c r="VVH134"/>
      <c r="VVI134"/>
      <c r="VVJ134"/>
      <c r="VVK134"/>
      <c r="VVL134"/>
      <c r="VVM134"/>
      <c r="VVN134"/>
      <c r="VVO134"/>
      <c r="VVP134"/>
      <c r="VVQ134"/>
      <c r="VVR134"/>
      <c r="VVS134"/>
      <c r="VVT134"/>
      <c r="VVU134"/>
      <c r="VVV134"/>
      <c r="VVW134"/>
      <c r="VVX134"/>
      <c r="VVY134"/>
      <c r="VVZ134"/>
      <c r="VWA134"/>
      <c r="VWB134"/>
      <c r="VWC134"/>
      <c r="VWD134"/>
      <c r="VWE134"/>
      <c r="VWF134"/>
      <c r="VWG134"/>
      <c r="VWH134"/>
      <c r="VWI134"/>
      <c r="VWJ134"/>
      <c r="VWK134"/>
      <c r="VWL134"/>
      <c r="VWM134"/>
      <c r="VWN134"/>
      <c r="VWO134"/>
    </row>
    <row r="135" spans="1:15485" s="1" customFormat="1" ht="14.25" hidden="1">
      <c r="B135" s="75"/>
      <c r="C135" s="238" t="s">
        <v>68</v>
      </c>
      <c r="D135" s="79"/>
      <c r="E135" s="75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125"/>
      <c r="AL135" s="173" t="s">
        <v>68</v>
      </c>
      <c r="AN135" s="126"/>
    </row>
    <row r="136" spans="1:15485" s="1" customFormat="1" ht="14.25" hidden="1">
      <c r="B136" s="75"/>
      <c r="C136" s="157" t="s">
        <v>136</v>
      </c>
      <c r="D136" s="79"/>
      <c r="E136" s="239" t="s">
        <v>70</v>
      </c>
      <c r="F136" s="64">
        <v>0</v>
      </c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125"/>
      <c r="AL136" s="175">
        <f t="shared" ref="AL136:AL137" si="94">SUM(F136:AJ136)</f>
        <v>0</v>
      </c>
      <c r="AN136" s="126"/>
    </row>
    <row r="137" spans="1:15485" s="1" customFormat="1" ht="14.25" hidden="1">
      <c r="B137" s="75"/>
      <c r="C137" s="157" t="s">
        <v>137</v>
      </c>
      <c r="D137" s="79"/>
      <c r="E137" s="239" t="s">
        <v>70</v>
      </c>
      <c r="F137" s="64">
        <v>0</v>
      </c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125"/>
      <c r="AL137" s="175">
        <f t="shared" si="94"/>
        <v>0</v>
      </c>
      <c r="AN137" s="126"/>
    </row>
    <row r="138" spans="1:15485" s="1" customFormat="1" ht="14.25" hidden="1">
      <c r="B138" s="75"/>
      <c r="C138" s="238" t="s">
        <v>72</v>
      </c>
      <c r="D138" s="79"/>
      <c r="E138" s="75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125"/>
      <c r="AL138" s="173" t="s">
        <v>72</v>
      </c>
      <c r="AN138" s="126"/>
    </row>
    <row r="139" spans="1:15485" s="1" customFormat="1" ht="14.25" hidden="1">
      <c r="B139" s="75"/>
      <c r="C139" s="157" t="s">
        <v>136</v>
      </c>
      <c r="D139" s="79"/>
      <c r="E139" s="239" t="s">
        <v>72</v>
      </c>
      <c r="F139" s="64">
        <v>0</v>
      </c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125"/>
      <c r="AL139" s="175">
        <f t="shared" ref="AL139:AL140" si="95">SUM(F139:AJ139)</f>
        <v>0</v>
      </c>
      <c r="AN139" s="126"/>
    </row>
    <row r="140" spans="1:15485" s="1" customFormat="1" ht="14.25" hidden="1">
      <c r="B140" s="75"/>
      <c r="C140" s="157" t="s">
        <v>137</v>
      </c>
      <c r="D140" s="79"/>
      <c r="E140" s="239" t="s">
        <v>72</v>
      </c>
      <c r="F140" s="64">
        <v>0</v>
      </c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125"/>
      <c r="AL140" s="175">
        <f t="shared" si="95"/>
        <v>0</v>
      </c>
      <c r="AN140" s="126"/>
    </row>
    <row r="141" spans="1:15485" s="1" customFormat="1" hidden="1">
      <c r="A141" s="3"/>
      <c r="B141" s="61"/>
      <c r="C141" s="40" t="s">
        <v>79</v>
      </c>
      <c r="D141" s="59"/>
      <c r="E141" s="59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111"/>
      <c r="AD141" s="60"/>
      <c r="AE141" s="60"/>
      <c r="AF141" s="60"/>
      <c r="AG141" s="60"/>
      <c r="AH141" s="111"/>
      <c r="AI141" s="111"/>
      <c r="AJ141" s="111"/>
      <c r="AK141" s="115"/>
      <c r="AL141" s="223" t="s">
        <v>78</v>
      </c>
      <c r="AM141" s="3"/>
      <c r="AN141" s="3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  <c r="AAA141" s="3"/>
      <c r="AAB141" s="3"/>
      <c r="AAC141" s="3"/>
      <c r="AAD141" s="3"/>
      <c r="AAE141" s="3"/>
      <c r="AAF141" s="3"/>
      <c r="AAG141" s="3"/>
      <c r="AAH141" s="3"/>
      <c r="AAI141" s="3"/>
      <c r="AAJ141" s="3"/>
      <c r="AAK141" s="3"/>
      <c r="AAL141" s="3"/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  <c r="AQK141" s="3"/>
      <c r="AQL141" s="3"/>
      <c r="AQM141" s="3"/>
      <c r="AQN141" s="3"/>
      <c r="AQO141" s="3"/>
      <c r="AQP141" s="3"/>
      <c r="AQQ141" s="3"/>
      <c r="AQR141" s="3"/>
      <c r="AQS141" s="3"/>
      <c r="AQT141" s="3"/>
      <c r="AQU141" s="3"/>
      <c r="AQV141" s="3"/>
      <c r="AQW141" s="3"/>
      <c r="AQX141" s="3"/>
      <c r="AQY141" s="3"/>
      <c r="AQZ141" s="3"/>
      <c r="ARA141" s="3"/>
      <c r="ARB141" s="3"/>
      <c r="ARC141" s="3"/>
      <c r="ARD141" s="3"/>
      <c r="ARE141" s="3"/>
      <c r="ARF141" s="3"/>
      <c r="ARG141" s="3"/>
      <c r="ARH141" s="3"/>
      <c r="ARI141" s="3"/>
      <c r="ARJ141" s="3"/>
      <c r="ARK141" s="3"/>
      <c r="ARL141" s="3"/>
      <c r="ARM141" s="3"/>
      <c r="ARN141" s="3"/>
      <c r="ARO141" s="3"/>
      <c r="ARP141" s="3"/>
      <c r="ARQ141" s="3"/>
      <c r="ARR141" s="3"/>
      <c r="ARS141" s="3"/>
      <c r="ART141" s="3"/>
      <c r="ARU141" s="3"/>
      <c r="ARV141" s="3"/>
      <c r="ARW141" s="3"/>
      <c r="ARX141" s="3"/>
      <c r="ARY141" s="3"/>
      <c r="ARZ141" s="3"/>
      <c r="ASA141" s="3"/>
      <c r="ASB141" s="3"/>
      <c r="ASC141" s="3"/>
      <c r="ASD141" s="3"/>
      <c r="ASE141" s="3"/>
      <c r="ASF141" s="3"/>
      <c r="ASG141" s="3"/>
      <c r="ASH141" s="3"/>
      <c r="ASI141" s="3"/>
      <c r="ASJ141" s="3"/>
      <c r="ASK141" s="3"/>
      <c r="ASL141" s="3"/>
      <c r="ASM141" s="3"/>
      <c r="ASN141" s="3"/>
      <c r="ASO141" s="3"/>
      <c r="ASP141" s="3"/>
      <c r="ASQ141" s="3"/>
      <c r="ASR141" s="3"/>
      <c r="ASS141" s="3"/>
      <c r="AST141" s="3"/>
      <c r="ASU141" s="3"/>
      <c r="ASV141" s="3"/>
      <c r="ASW141" s="3"/>
      <c r="ASX141" s="3"/>
      <c r="ASY141" s="3"/>
      <c r="ASZ141" s="3"/>
      <c r="ATA141" s="3"/>
      <c r="ATB141" s="3"/>
      <c r="ATC141" s="3"/>
      <c r="ATD141" s="3"/>
      <c r="ATE141" s="3"/>
      <c r="ATF141" s="3"/>
      <c r="ATG141" s="3"/>
      <c r="ATH141" s="3"/>
      <c r="ATI141" s="3"/>
      <c r="ATJ141" s="3"/>
      <c r="ATK141" s="3"/>
      <c r="ATL141" s="3"/>
      <c r="ATM141" s="3"/>
      <c r="ATN141" s="3"/>
      <c r="ATO141" s="3"/>
      <c r="ATP141" s="3"/>
      <c r="ATQ141" s="3"/>
      <c r="ATR141" s="3"/>
      <c r="ATS141" s="3"/>
      <c r="ATT141" s="3"/>
      <c r="ATU141" s="3"/>
      <c r="ATV141" s="3"/>
      <c r="ATW141" s="3"/>
      <c r="ATX141" s="3"/>
      <c r="ATY141" s="3"/>
      <c r="ATZ141" s="3"/>
      <c r="AUA141" s="3"/>
      <c r="AUB141" s="3"/>
      <c r="AUC141" s="3"/>
      <c r="AUD141" s="3"/>
      <c r="AUE141" s="3"/>
      <c r="AUF141" s="3"/>
      <c r="AUG141" s="3"/>
      <c r="AUH141" s="3"/>
      <c r="AUI141" s="3"/>
      <c r="AUJ141" s="3"/>
      <c r="AUK141" s="3"/>
      <c r="AUL141" s="3"/>
      <c r="AUM141" s="3"/>
      <c r="AUN141" s="3"/>
      <c r="AUO141" s="3"/>
      <c r="AUP141" s="3"/>
      <c r="AUQ141" s="3"/>
      <c r="AUR141" s="3"/>
      <c r="AUS141" s="3"/>
      <c r="AUT141" s="3"/>
      <c r="AUU141" s="3"/>
      <c r="AUV141" s="3"/>
      <c r="AUW141" s="3"/>
      <c r="AUX141" s="3"/>
      <c r="AUY141" s="3"/>
      <c r="AUZ141" s="3"/>
      <c r="AVA141" s="3"/>
      <c r="AVB141" s="3"/>
      <c r="AVC141" s="3"/>
      <c r="AVD141" s="3"/>
      <c r="AVE141" s="3"/>
      <c r="AVF141" s="3"/>
      <c r="AVG141" s="3"/>
      <c r="AVH141" s="3"/>
      <c r="AVI141" s="3"/>
      <c r="AVJ141" s="3"/>
      <c r="AVK141" s="3"/>
      <c r="AVL141" s="3"/>
      <c r="AVM141" s="3"/>
      <c r="AVN141" s="3"/>
      <c r="AVO141" s="3"/>
      <c r="AVP141" s="3"/>
      <c r="AVQ141" s="3"/>
      <c r="AVR141" s="3"/>
      <c r="AVS141" s="3"/>
      <c r="AVT141" s="3"/>
      <c r="AVU141" s="3"/>
      <c r="AVV141" s="3"/>
      <c r="AVW141" s="3"/>
      <c r="AVX141" s="3"/>
      <c r="AVY141" s="3"/>
      <c r="AVZ141" s="3"/>
      <c r="AWA141" s="3"/>
      <c r="AWB141" s="3"/>
      <c r="AWC141" s="3"/>
      <c r="AWD141" s="3"/>
      <c r="AWE141" s="3"/>
      <c r="AWF141" s="3"/>
      <c r="AWG141" s="3"/>
      <c r="AWH141" s="3"/>
      <c r="AWI141" s="3"/>
      <c r="AWJ141" s="3"/>
      <c r="AWK141" s="3"/>
      <c r="AWL141" s="3"/>
      <c r="AWM141" s="3"/>
      <c r="AWN141" s="3"/>
      <c r="AWO141" s="3"/>
      <c r="AWP141" s="3"/>
      <c r="AWQ141" s="3"/>
      <c r="AWR141" s="3"/>
      <c r="AWS141" s="3"/>
      <c r="AWT141" s="3"/>
      <c r="AWU141" s="3"/>
      <c r="AWV141" s="3"/>
      <c r="AWW141" s="3"/>
      <c r="AWX141" s="3"/>
      <c r="AWY141" s="3"/>
      <c r="AWZ141" s="3"/>
      <c r="AXA141" s="3"/>
      <c r="AXB141" s="3"/>
      <c r="AXC141" s="3"/>
      <c r="AXD141" s="3"/>
      <c r="AXE141" s="3"/>
      <c r="AXF141" s="3"/>
      <c r="AXG141" s="3"/>
      <c r="AXH141" s="3"/>
      <c r="AXI141" s="3"/>
      <c r="AXJ141" s="3"/>
      <c r="AXK141" s="3"/>
      <c r="AXL141" s="3"/>
      <c r="AXM141" s="3"/>
      <c r="AXN141" s="3"/>
      <c r="AXO141" s="3"/>
      <c r="AXP141" s="3"/>
      <c r="AXQ141" s="3"/>
      <c r="AXR141" s="3"/>
      <c r="AXS141" s="3"/>
      <c r="AXT141" s="3"/>
      <c r="AXU141" s="3"/>
      <c r="AXV141" s="3"/>
      <c r="AXW141" s="3"/>
      <c r="AXX141" s="3"/>
      <c r="AXY141" s="3"/>
      <c r="AXZ141" s="3"/>
      <c r="AYA141" s="3"/>
      <c r="AYB141" s="3"/>
      <c r="AYC141" s="3"/>
      <c r="AYD141" s="3"/>
      <c r="AYE141" s="3"/>
      <c r="AYF141" s="3"/>
      <c r="AYG141" s="3"/>
      <c r="AYH141" s="3"/>
      <c r="AYI141" s="3"/>
      <c r="AYJ141" s="3"/>
      <c r="AYK141" s="3"/>
      <c r="AYL141" s="3"/>
      <c r="AYM141" s="3"/>
      <c r="AYN141" s="3"/>
      <c r="AYO141" s="3"/>
      <c r="AYP141" s="3"/>
      <c r="AYQ141" s="3"/>
      <c r="AYR141" s="3"/>
      <c r="AYS141" s="3"/>
      <c r="AYT141" s="3"/>
      <c r="AYU141" s="3"/>
      <c r="AYV141" s="3"/>
      <c r="AYW141" s="3"/>
      <c r="AYX141" s="3"/>
      <c r="AYY141" s="3"/>
      <c r="AYZ141" s="3"/>
      <c r="AZA141" s="3"/>
      <c r="AZB141" s="3"/>
      <c r="AZC141" s="3"/>
      <c r="AZD141" s="3"/>
      <c r="AZE141" s="3"/>
      <c r="AZF141" s="3"/>
      <c r="AZG141" s="3"/>
      <c r="AZH141" s="3"/>
      <c r="AZI141" s="3"/>
      <c r="AZJ141" s="3"/>
      <c r="AZK141" s="3"/>
      <c r="AZL141" s="3"/>
      <c r="AZM141" s="3"/>
      <c r="AZN141" s="3"/>
      <c r="AZO141" s="3"/>
      <c r="AZP141" s="3"/>
      <c r="AZQ141" s="3"/>
      <c r="AZR141" s="3"/>
      <c r="AZS141" s="3"/>
      <c r="AZT141" s="3"/>
      <c r="AZU141" s="3"/>
      <c r="AZV141" s="3"/>
      <c r="AZW141" s="3"/>
      <c r="AZX141" s="3"/>
      <c r="AZY141" s="3"/>
      <c r="AZZ141" s="3"/>
      <c r="BAA141" s="3"/>
      <c r="BAB141" s="3"/>
      <c r="BAC141" s="3"/>
      <c r="BAD141" s="3"/>
      <c r="BAE141" s="3"/>
      <c r="BAF141" s="3"/>
      <c r="BAG141" s="3"/>
      <c r="BAH141" s="3"/>
      <c r="BAI141" s="3"/>
      <c r="BAJ141" s="3"/>
      <c r="BAK141" s="3"/>
      <c r="BAL141" s="3"/>
      <c r="BAM141" s="3"/>
      <c r="BAN141" s="3"/>
      <c r="BAO141" s="3"/>
      <c r="BAP141" s="3"/>
      <c r="BAQ141" s="3"/>
      <c r="BAR141" s="3"/>
      <c r="BAS141" s="3"/>
      <c r="BAT141" s="3"/>
      <c r="BAU141" s="3"/>
      <c r="BAV141" s="3"/>
      <c r="BAW141" s="3"/>
      <c r="BAX141" s="3"/>
      <c r="BAY141" s="3"/>
      <c r="BAZ141" s="3"/>
      <c r="BBA141" s="3"/>
      <c r="BBB141" s="3"/>
      <c r="BBC141" s="3"/>
      <c r="BBD141" s="3"/>
      <c r="BBE141" s="3"/>
      <c r="BBF141" s="3"/>
      <c r="BBG141" s="3"/>
      <c r="BBH141" s="3"/>
      <c r="BBI141" s="3"/>
      <c r="BBJ141" s="3"/>
      <c r="BBK141" s="3"/>
      <c r="BBL141" s="3"/>
      <c r="BBM141" s="3"/>
      <c r="BBN141" s="3"/>
      <c r="BBO141" s="3"/>
      <c r="BBP141" s="3"/>
      <c r="BBQ141" s="3"/>
      <c r="BBR141" s="3"/>
      <c r="BBS141" s="3"/>
      <c r="BBT141" s="3"/>
      <c r="BBU141" s="3"/>
      <c r="BBV141" s="3"/>
      <c r="BBW141" s="3"/>
      <c r="BBX141" s="3"/>
      <c r="BBY141" s="3"/>
      <c r="BBZ141" s="3"/>
      <c r="BCA141" s="3"/>
      <c r="BCB141" s="3"/>
      <c r="BCC141" s="3"/>
      <c r="BCD141" s="3"/>
      <c r="BCE141" s="3"/>
      <c r="BCF141" s="3"/>
      <c r="BCG141" s="3"/>
      <c r="BCH141" s="3"/>
      <c r="BCI141" s="3"/>
      <c r="BCJ141" s="3"/>
      <c r="BCK141" s="3"/>
      <c r="BCL141" s="3"/>
      <c r="BCM141" s="3"/>
      <c r="BCN141" s="3"/>
      <c r="BCO141" s="3"/>
      <c r="BCP141" s="3"/>
      <c r="BCQ141" s="3"/>
      <c r="BCR141" s="3"/>
      <c r="BCS141" s="3"/>
      <c r="BCT141" s="3"/>
      <c r="BCU141" s="3"/>
      <c r="BCV141" s="3"/>
      <c r="BCW141" s="3"/>
      <c r="BCX141" s="3"/>
      <c r="BCY141" s="3"/>
      <c r="BCZ141" s="3"/>
      <c r="BDA141" s="3"/>
      <c r="BDB141" s="3"/>
      <c r="BDC141" s="3"/>
      <c r="BDD141" s="3"/>
      <c r="BDE141" s="3"/>
      <c r="BDF141" s="3"/>
      <c r="BDG141" s="3"/>
      <c r="BDH141" s="3"/>
      <c r="BDI141" s="3"/>
      <c r="BDJ141" s="3"/>
      <c r="BDK141" s="3"/>
      <c r="BDL141" s="3"/>
      <c r="BDM141" s="3"/>
      <c r="BDN141" s="3"/>
      <c r="BDO141" s="3"/>
      <c r="BDP141" s="3"/>
      <c r="BDQ141" s="3"/>
      <c r="BDR141" s="3"/>
      <c r="BDS141" s="3"/>
      <c r="BDT141" s="3"/>
      <c r="BDU141" s="3"/>
      <c r="BDV141" s="3"/>
      <c r="BDW141" s="3"/>
      <c r="BDX141" s="3"/>
      <c r="BDY141" s="3"/>
      <c r="BDZ141" s="3"/>
      <c r="BEA141" s="3"/>
      <c r="BEB141" s="3"/>
      <c r="BEC141" s="3"/>
      <c r="BED141" s="3"/>
      <c r="BEE141" s="3"/>
      <c r="BEF141" s="3"/>
      <c r="BEG141" s="3"/>
      <c r="BEH141" s="3"/>
      <c r="BEI141" s="3"/>
      <c r="BEJ141" s="3"/>
      <c r="BEK141" s="3"/>
      <c r="BEL141" s="3"/>
      <c r="BEM141" s="3"/>
      <c r="BEN141" s="3"/>
      <c r="BEO141" s="3"/>
      <c r="BEP141" s="3"/>
      <c r="BEQ141" s="3"/>
      <c r="BER141" s="3"/>
      <c r="BES141" s="3"/>
      <c r="BET141" s="3"/>
      <c r="BEU141" s="3"/>
      <c r="BEV141" s="3"/>
      <c r="BEW141" s="3"/>
      <c r="BEX141" s="3"/>
      <c r="BEY141" s="3"/>
      <c r="BEZ141" s="3"/>
      <c r="BFA141" s="3"/>
      <c r="BFB141" s="3"/>
      <c r="BFC141" s="3"/>
      <c r="BFD141" s="3"/>
      <c r="BFE141" s="3"/>
      <c r="BFF141" s="3"/>
      <c r="BFG141" s="3"/>
      <c r="BFH141" s="3"/>
      <c r="BFI141" s="3"/>
      <c r="BFJ141" s="3"/>
      <c r="BFK141" s="3"/>
      <c r="BFL141" s="3"/>
      <c r="BFM141" s="3"/>
      <c r="BFN141" s="3"/>
      <c r="BFO141" s="3"/>
      <c r="BFP141" s="3"/>
      <c r="BFQ141" s="3"/>
      <c r="BFR141" s="3"/>
      <c r="BFS141" s="3"/>
      <c r="BFT141" s="3"/>
      <c r="BFU141" s="3"/>
      <c r="BFV141" s="3"/>
      <c r="BFW141" s="3"/>
      <c r="BFX141" s="3"/>
      <c r="BFY141" s="3"/>
      <c r="BFZ141" s="3"/>
      <c r="BGA141" s="3"/>
      <c r="BGB141" s="3"/>
      <c r="BGC141" s="3"/>
      <c r="BGD141" s="3"/>
      <c r="BGE141" s="3"/>
      <c r="BGF141" s="3"/>
      <c r="BGG141" s="3"/>
      <c r="BGH141" s="3"/>
      <c r="BGI141" s="3"/>
      <c r="BGJ141" s="3"/>
      <c r="BGK141" s="3"/>
      <c r="BGL141" s="3"/>
      <c r="BGM141" s="3"/>
      <c r="BGN141" s="3"/>
      <c r="BGO141" s="3"/>
      <c r="BGP141" s="3"/>
      <c r="BGQ141" s="3"/>
      <c r="BGR141" s="3"/>
      <c r="BGS141" s="3"/>
      <c r="BGT141" s="3"/>
      <c r="BGU141" s="3"/>
      <c r="BGV141" s="3"/>
      <c r="BGW141" s="3"/>
      <c r="BGX141" s="3"/>
      <c r="BGY141" s="3"/>
      <c r="BGZ141" s="3"/>
      <c r="BHA141" s="3"/>
      <c r="BHB141" s="3"/>
      <c r="BHC141" s="3"/>
      <c r="BHD141" s="3"/>
      <c r="BHE141" s="3"/>
      <c r="BHF141" s="3"/>
      <c r="BHG141" s="3"/>
      <c r="BHH141" s="3"/>
      <c r="BHI141" s="3"/>
      <c r="BHJ141" s="3"/>
      <c r="BHK141" s="3"/>
      <c r="BHL141" s="3"/>
      <c r="BHM141" s="3"/>
      <c r="BHN141" s="3"/>
      <c r="BHO141" s="3"/>
      <c r="BHP141" s="3"/>
      <c r="BHQ141" s="3"/>
      <c r="BHR141" s="3"/>
      <c r="BHS141" s="3"/>
      <c r="BHT141" s="3"/>
      <c r="BHU141" s="3"/>
      <c r="BHV141" s="3"/>
      <c r="BHW141" s="3"/>
      <c r="BHX141" s="3"/>
      <c r="BHY141" s="3"/>
      <c r="BHZ141" s="3"/>
      <c r="BIA141" s="3"/>
      <c r="BIB141" s="3"/>
      <c r="BIC141" s="3"/>
      <c r="BID141" s="3"/>
      <c r="BIE141" s="3"/>
      <c r="BIF141" s="3"/>
      <c r="BIG141" s="3"/>
      <c r="BIH141" s="3"/>
      <c r="BII141" s="3"/>
      <c r="BIJ141" s="3"/>
      <c r="BIK141" s="3"/>
      <c r="BIL141" s="3"/>
      <c r="BIM141" s="3"/>
      <c r="BIN141" s="3"/>
      <c r="BIO141" s="3"/>
      <c r="BIP141" s="3"/>
      <c r="BIQ141" s="3"/>
      <c r="BIR141" s="3"/>
      <c r="BIS141" s="3"/>
      <c r="BIT141" s="3"/>
      <c r="BIU141" s="3"/>
      <c r="BIV141" s="3"/>
      <c r="BIW141" s="3"/>
      <c r="BIX141" s="3"/>
      <c r="BIY141" s="3"/>
      <c r="BIZ141" s="3"/>
      <c r="BJA141" s="3"/>
      <c r="BJB141" s="3"/>
      <c r="BJC141" s="3"/>
      <c r="BJD141" s="3"/>
      <c r="BJE141" s="3"/>
      <c r="BJF141" s="3"/>
      <c r="BJG141" s="3"/>
      <c r="BJH141" s="3"/>
      <c r="BJI141" s="3"/>
      <c r="BJJ141" s="3"/>
      <c r="BJK141" s="3"/>
      <c r="BJL141" s="3"/>
      <c r="BJM141" s="3"/>
      <c r="BJN141" s="3"/>
      <c r="BJO141" s="3"/>
      <c r="BJP141" s="3"/>
      <c r="BJQ141" s="3"/>
      <c r="BJR141" s="3"/>
      <c r="BJS141" s="3"/>
      <c r="BJT141" s="3"/>
      <c r="BJU141" s="3"/>
      <c r="BJV141" s="3"/>
      <c r="BJW141" s="3"/>
      <c r="BJX141" s="3"/>
      <c r="BJY141" s="3"/>
      <c r="BJZ141" s="3"/>
      <c r="BKA141" s="3"/>
      <c r="BKB141" s="3"/>
      <c r="BKC141" s="3"/>
      <c r="BKD141" s="3"/>
      <c r="BKE141" s="3"/>
      <c r="BKF141" s="3"/>
      <c r="BKG141" s="3"/>
      <c r="BKH141" s="3"/>
      <c r="BKI141" s="3"/>
      <c r="BKJ141" s="3"/>
      <c r="BKK141" s="3"/>
      <c r="BKL141" s="3"/>
      <c r="BKM141" s="3"/>
      <c r="BKN141" s="3"/>
      <c r="BKO141" s="3"/>
      <c r="BKP141" s="3"/>
      <c r="BKQ141" s="3"/>
      <c r="BKR141" s="3"/>
      <c r="BKS141" s="3"/>
      <c r="BKT141" s="3"/>
      <c r="BKU141" s="3"/>
      <c r="BKV141" s="3"/>
      <c r="BKW141" s="3"/>
      <c r="BKX141" s="3"/>
      <c r="BKY141" s="3"/>
      <c r="BKZ141" s="3"/>
      <c r="BLA141" s="3"/>
      <c r="BLB141" s="3"/>
      <c r="BLC141" s="3"/>
      <c r="BLD141" s="3"/>
      <c r="BLE141" s="3"/>
      <c r="BLF141" s="3"/>
      <c r="BLG141" s="3"/>
      <c r="BLH141" s="3"/>
      <c r="BLI141" s="3"/>
      <c r="BLJ141" s="3"/>
      <c r="BLK141" s="3"/>
      <c r="BLL141" s="3"/>
      <c r="BLM141" s="3"/>
      <c r="BLN141" s="3"/>
      <c r="BLO141" s="3"/>
      <c r="BLP141" s="3"/>
      <c r="BLQ141" s="3"/>
      <c r="BLR141" s="3"/>
      <c r="BLS141" s="3"/>
      <c r="BLT141" s="3"/>
      <c r="BLU141" s="3"/>
      <c r="BLV141" s="3"/>
      <c r="BLW141" s="3"/>
      <c r="BLX141" s="3"/>
      <c r="BLY141" s="3"/>
      <c r="BLZ141" s="3"/>
      <c r="BMA141" s="3"/>
      <c r="BMB141" s="3"/>
      <c r="BMC141" s="3"/>
      <c r="BMD141" s="3"/>
      <c r="BME141" s="3"/>
      <c r="BMF141" s="3"/>
      <c r="BMG141" s="3"/>
      <c r="BMH141" s="3"/>
      <c r="BMI141" s="3"/>
      <c r="BMJ141" s="3"/>
      <c r="BMK141" s="3"/>
      <c r="BML141" s="3"/>
      <c r="BMM141" s="3"/>
      <c r="BMN141" s="3"/>
      <c r="BMO141" s="3"/>
      <c r="BMP141" s="3"/>
      <c r="BMQ141" s="3"/>
      <c r="BMR141" s="3"/>
      <c r="BMS141" s="3"/>
      <c r="BMT141" s="3"/>
      <c r="BMU141" s="3"/>
      <c r="BMV141" s="3"/>
      <c r="BMW141" s="3"/>
      <c r="BMX141" s="3"/>
      <c r="BMY141" s="3"/>
      <c r="BMZ141" s="3"/>
      <c r="BNA141" s="3"/>
      <c r="BNB141" s="3"/>
      <c r="BNC141" s="3"/>
      <c r="BND141" s="3"/>
      <c r="BNE141" s="3"/>
      <c r="BNF141" s="3"/>
      <c r="BNG141" s="3"/>
      <c r="BNH141" s="3"/>
      <c r="BNI141" s="3"/>
      <c r="BNJ141" s="3"/>
      <c r="BNK141" s="3"/>
      <c r="BNL141" s="3"/>
      <c r="BNM141" s="3"/>
      <c r="BNN141" s="3"/>
      <c r="BNO141" s="3"/>
      <c r="BNP141" s="3"/>
      <c r="BNQ141" s="3"/>
      <c r="BNR141" s="3"/>
      <c r="BNS141" s="3"/>
      <c r="BNT141" s="3"/>
      <c r="BNU141" s="3"/>
      <c r="BNV141" s="3"/>
      <c r="BNW141" s="3"/>
      <c r="BNX141" s="3"/>
      <c r="BNY141" s="3"/>
      <c r="BNZ141" s="3"/>
      <c r="BOA141" s="3"/>
      <c r="BOB141" s="3"/>
      <c r="BOC141" s="3"/>
      <c r="BOD141" s="3"/>
      <c r="BOE141" s="3"/>
      <c r="BOF141" s="3"/>
      <c r="BOG141" s="3"/>
      <c r="BOH141" s="3"/>
      <c r="BOI141" s="3"/>
      <c r="BOJ141" s="3"/>
      <c r="BOK141" s="3"/>
      <c r="BOL141" s="3"/>
      <c r="BOM141" s="3"/>
      <c r="BON141" s="3"/>
      <c r="BOO141" s="3"/>
      <c r="BOP141" s="3"/>
      <c r="BOQ141" s="3"/>
      <c r="BOR141" s="3"/>
      <c r="BOS141" s="3"/>
      <c r="BOT141" s="3"/>
      <c r="BOU141" s="3"/>
      <c r="BOV141" s="3"/>
      <c r="BOW141" s="3"/>
      <c r="BOX141" s="3"/>
      <c r="BOY141" s="3"/>
      <c r="BOZ141" s="3"/>
      <c r="BPA141" s="3"/>
      <c r="BPB141" s="3"/>
      <c r="BPC141" s="3"/>
      <c r="BPD141" s="3"/>
      <c r="BPE141" s="3"/>
      <c r="BPF141" s="3"/>
      <c r="BPG141" s="3"/>
      <c r="BPH141" s="3"/>
      <c r="BPI141" s="3"/>
      <c r="BPJ141" s="3"/>
      <c r="BPK141" s="3"/>
      <c r="BPL141" s="3"/>
      <c r="BPM141" s="3"/>
      <c r="BPN141" s="3"/>
      <c r="BPO141" s="3"/>
      <c r="BPP141" s="3"/>
      <c r="BPQ141" s="3"/>
      <c r="BPR141" s="3"/>
      <c r="BPS141" s="3"/>
      <c r="BPT141" s="3"/>
      <c r="BPU141" s="3"/>
      <c r="BPV141" s="3"/>
      <c r="BPW141" s="3"/>
      <c r="BPX141" s="3"/>
      <c r="BPY141" s="3"/>
      <c r="BPZ141" s="3"/>
      <c r="BQA141" s="3"/>
      <c r="BQB141" s="3"/>
      <c r="BQC141" s="3"/>
      <c r="BQD141" s="3"/>
      <c r="BQE141" s="3"/>
      <c r="BQF141" s="3"/>
      <c r="BQG141" s="3"/>
      <c r="BQH141" s="3"/>
      <c r="BQI141" s="3"/>
      <c r="BQJ141" s="3"/>
      <c r="BQK141" s="3"/>
      <c r="BQL141" s="3"/>
      <c r="BQM141" s="3"/>
      <c r="BQN141" s="3"/>
      <c r="BQO141" s="3"/>
      <c r="BQP141" s="3"/>
      <c r="BQQ141" s="3"/>
      <c r="BQR141" s="3"/>
      <c r="BQS141" s="3"/>
      <c r="BQT141" s="3"/>
      <c r="BQU141" s="3"/>
      <c r="BQV141" s="3"/>
      <c r="BQW141" s="3"/>
      <c r="BQX141" s="3"/>
      <c r="BQY141" s="3"/>
      <c r="BQZ141" s="3"/>
      <c r="BRA141" s="3"/>
      <c r="BRB141" s="3"/>
      <c r="BRC141" s="3"/>
      <c r="BRD141" s="3"/>
      <c r="BRE141" s="3"/>
      <c r="BRF141" s="3"/>
      <c r="BRG141" s="3"/>
      <c r="BRH141" s="3"/>
      <c r="BRI141" s="3"/>
      <c r="BRJ141" s="3"/>
      <c r="BRK141" s="3"/>
      <c r="BRL141" s="3"/>
      <c r="BRM141" s="3"/>
      <c r="BRN141" s="3"/>
      <c r="BRO141" s="3"/>
      <c r="BRP141" s="3"/>
      <c r="BRQ141" s="3"/>
      <c r="BRR141" s="3"/>
      <c r="BRS141" s="3"/>
      <c r="BRT141" s="3"/>
      <c r="BRU141" s="3"/>
      <c r="BRV141" s="3"/>
      <c r="BRW141" s="3"/>
      <c r="BRX141" s="3"/>
      <c r="BRY141" s="3"/>
      <c r="BRZ141" s="3"/>
      <c r="BSA141" s="3"/>
      <c r="BSB141" s="3"/>
      <c r="BSC141" s="3"/>
      <c r="BSD141" s="3"/>
      <c r="BSE141" s="3"/>
      <c r="BSF141" s="3"/>
      <c r="BSG141" s="3"/>
      <c r="BSH141" s="3"/>
      <c r="BSI141" s="3"/>
      <c r="BSJ141" s="3"/>
      <c r="BSK141" s="3"/>
      <c r="BSL141" s="3"/>
      <c r="BSM141" s="3"/>
      <c r="BSN141" s="3"/>
      <c r="BSO141" s="3"/>
      <c r="BSP141" s="3"/>
      <c r="BSQ141" s="3"/>
      <c r="BSR141" s="3"/>
      <c r="BSS141" s="3"/>
      <c r="BST141" s="3"/>
      <c r="BSU141" s="3"/>
      <c r="BSV141" s="3"/>
      <c r="BSW141" s="3"/>
      <c r="BSX141" s="3"/>
      <c r="BSY141" s="3"/>
      <c r="BSZ141" s="3"/>
      <c r="BTA141" s="3"/>
      <c r="BTB141" s="3"/>
      <c r="BTC141" s="3"/>
      <c r="BTD141" s="3"/>
      <c r="BTE141" s="3"/>
      <c r="BTF141" s="3"/>
      <c r="BTG141" s="3"/>
      <c r="BTH141" s="3"/>
      <c r="BTI141" s="3"/>
      <c r="BTJ141" s="3"/>
      <c r="BTK141" s="3"/>
      <c r="BTL141" s="3"/>
      <c r="BTM141" s="3"/>
      <c r="BTN141" s="3"/>
      <c r="BTO141" s="3"/>
      <c r="BTP141" s="3"/>
      <c r="BTQ141" s="3"/>
      <c r="BTR141" s="3"/>
      <c r="BTS141" s="3"/>
      <c r="BTT141" s="3"/>
      <c r="BTU141" s="3"/>
      <c r="BTV141" s="3"/>
      <c r="BTW141" s="3"/>
      <c r="BTX141" s="3"/>
      <c r="BTY141" s="3"/>
      <c r="BTZ141" s="3"/>
      <c r="BUA141" s="3"/>
      <c r="BUB141" s="3"/>
      <c r="BUC141" s="3"/>
      <c r="BUD141" s="3"/>
      <c r="BUE141" s="3"/>
      <c r="BUF141" s="3"/>
      <c r="BUG141" s="3"/>
      <c r="BUH141" s="3"/>
      <c r="BUI141" s="3"/>
      <c r="BUJ141" s="3"/>
      <c r="BUK141" s="3"/>
      <c r="BUL141" s="3"/>
      <c r="BUM141" s="3"/>
      <c r="BUN141" s="3"/>
      <c r="BUO141" s="3"/>
      <c r="BUP141" s="3"/>
      <c r="BUQ141" s="3"/>
      <c r="BUR141" s="3"/>
      <c r="BUS141" s="3"/>
      <c r="BUT141" s="3"/>
      <c r="BUU141" s="3"/>
      <c r="BUV141" s="3"/>
      <c r="BUW141" s="3"/>
      <c r="BUX141" s="3"/>
      <c r="BUY141" s="3"/>
      <c r="BUZ141" s="3"/>
      <c r="BVA141" s="3"/>
      <c r="BVB141" s="3"/>
      <c r="BVC141" s="3"/>
      <c r="BVD141" s="3"/>
      <c r="BVE141" s="3"/>
      <c r="BVF141" s="3"/>
      <c r="BVG141" s="3"/>
      <c r="BVH141" s="3"/>
      <c r="BVI141" s="3"/>
      <c r="BVJ141" s="3"/>
      <c r="BVK141" s="3"/>
      <c r="BVL141" s="3"/>
      <c r="BVM141" s="3"/>
      <c r="BVN141" s="3"/>
      <c r="BVO141" s="3"/>
      <c r="BVP141" s="3"/>
      <c r="BVQ141" s="3"/>
      <c r="BVR141" s="3"/>
      <c r="BVS141" s="3"/>
      <c r="BVT141" s="3"/>
      <c r="BVU141" s="3"/>
      <c r="BVV141" s="3"/>
      <c r="BVW141" s="3"/>
      <c r="BVX141" s="3"/>
      <c r="BVY141" s="3"/>
      <c r="BVZ141" s="3"/>
      <c r="BWA141" s="3"/>
      <c r="BWB141" s="3"/>
      <c r="BWC141" s="3"/>
      <c r="BWD141" s="3"/>
      <c r="BWE141" s="3"/>
      <c r="BWF141" s="3"/>
      <c r="BWG141" s="3"/>
      <c r="BWH141" s="3"/>
      <c r="BWI141" s="3"/>
      <c r="BWJ141" s="3"/>
      <c r="BWK141" s="3"/>
      <c r="BWL141" s="3"/>
      <c r="BWM141" s="3"/>
      <c r="BWN141" s="3"/>
      <c r="BWO141" s="3"/>
      <c r="BWP141" s="3"/>
      <c r="BWQ141" s="3"/>
      <c r="BWR141" s="3"/>
      <c r="BWS141" s="3"/>
      <c r="BWT141" s="3"/>
      <c r="BWU141" s="3"/>
      <c r="BWV141" s="3"/>
      <c r="BWW141" s="3"/>
      <c r="BWX141" s="3"/>
      <c r="BWY141" s="3"/>
      <c r="BWZ141" s="3"/>
      <c r="BXA141" s="3"/>
      <c r="BXB141" s="3"/>
      <c r="BXC141" s="3"/>
      <c r="BXD141" s="3"/>
      <c r="BXE141" s="3"/>
      <c r="BXF141" s="3"/>
      <c r="BXG141" s="3"/>
      <c r="BXH141" s="3"/>
      <c r="BXI141" s="3"/>
      <c r="BXJ141" s="3"/>
      <c r="BXK141" s="3"/>
      <c r="BXL141" s="3"/>
      <c r="BXM141" s="3"/>
      <c r="BXN141" s="3"/>
      <c r="BXO141" s="3"/>
      <c r="BXP141" s="3"/>
      <c r="BXQ141" s="3"/>
      <c r="BXR141" s="3"/>
      <c r="BXS141" s="3"/>
      <c r="BXT141" s="3"/>
      <c r="BXU141" s="3"/>
      <c r="BXV141" s="3"/>
      <c r="BXW141" s="3"/>
      <c r="BXX141" s="3"/>
      <c r="BXY141" s="3"/>
      <c r="BXZ141" s="3"/>
      <c r="BYA141" s="3"/>
      <c r="BYB141" s="3"/>
      <c r="BYC141" s="3"/>
      <c r="BYD141" s="3"/>
      <c r="BYE141" s="3"/>
      <c r="BYF141" s="3"/>
      <c r="BYG141" s="3"/>
      <c r="BYH141" s="3"/>
      <c r="BYI141" s="3"/>
      <c r="BYJ141" s="3"/>
      <c r="BYK141" s="3"/>
      <c r="BYL141" s="3"/>
      <c r="BYM141" s="3"/>
      <c r="BYN141" s="3"/>
      <c r="BYO141" s="3"/>
      <c r="BYP141" s="3"/>
      <c r="BYQ141" s="3"/>
      <c r="BYR141" s="3"/>
      <c r="BYS141" s="3"/>
      <c r="BYT141" s="3"/>
      <c r="BYU141" s="3"/>
      <c r="BYV141" s="3"/>
      <c r="BYW141" s="3"/>
      <c r="BYX141" s="3"/>
      <c r="BYY141" s="3"/>
      <c r="BYZ141" s="3"/>
      <c r="BZA141" s="3"/>
      <c r="BZB141" s="3"/>
      <c r="BZC141" s="3"/>
      <c r="BZD141" s="3"/>
      <c r="BZE141" s="3"/>
      <c r="BZF141" s="3"/>
      <c r="BZG141" s="3"/>
      <c r="BZH141" s="3"/>
      <c r="BZI141" s="3"/>
      <c r="BZJ141" s="3"/>
      <c r="BZK141" s="3"/>
      <c r="BZL141" s="3"/>
      <c r="BZM141" s="3"/>
      <c r="BZN141" s="3"/>
      <c r="BZO141" s="3"/>
      <c r="BZP141" s="3"/>
      <c r="BZQ141" s="3"/>
      <c r="BZR141" s="3"/>
      <c r="BZS141" s="3"/>
      <c r="BZT141" s="3"/>
      <c r="BZU141" s="3"/>
      <c r="BZV141" s="3"/>
      <c r="BZW141" s="3"/>
      <c r="BZX141" s="3"/>
      <c r="BZY141" s="3"/>
      <c r="BZZ141" s="3"/>
      <c r="CAA141" s="3"/>
      <c r="CAB141" s="3"/>
      <c r="CAC141" s="3"/>
      <c r="CAD141" s="3"/>
      <c r="CAE141" s="3"/>
      <c r="CAF141" s="3"/>
      <c r="CAG141" s="3"/>
      <c r="CAH141" s="3"/>
      <c r="CAI141" s="3"/>
      <c r="CAJ141" s="3"/>
      <c r="CAK141" s="3"/>
      <c r="CAL141" s="3"/>
      <c r="CAM141" s="3"/>
      <c r="CAN141" s="3"/>
      <c r="CAO141" s="3"/>
      <c r="CAP141" s="3"/>
      <c r="CAQ141" s="3"/>
      <c r="CAR141" s="3"/>
      <c r="CAS141" s="3"/>
      <c r="CAT141" s="3"/>
      <c r="CAU141" s="3"/>
      <c r="CAV141" s="3"/>
      <c r="CAW141" s="3"/>
      <c r="CAX141" s="3"/>
      <c r="CAY141" s="3"/>
      <c r="CAZ141" s="3"/>
      <c r="CBA141" s="3"/>
      <c r="CBB141" s="3"/>
      <c r="CBC141" s="3"/>
      <c r="CBD141" s="3"/>
      <c r="CBE141" s="3"/>
      <c r="CBF141" s="3"/>
      <c r="CBG141" s="3"/>
      <c r="CBH141" s="3"/>
      <c r="CBI141" s="3"/>
      <c r="CBJ141" s="3"/>
      <c r="CBK141" s="3"/>
      <c r="CBL141" s="3"/>
      <c r="CBM141" s="3"/>
      <c r="CBN141" s="3"/>
      <c r="CBO141" s="3"/>
      <c r="CBP141" s="3"/>
      <c r="CBQ141" s="3"/>
      <c r="CBR141" s="3"/>
      <c r="CBS141" s="3"/>
      <c r="CBT141" s="3"/>
      <c r="CBU141" s="3"/>
      <c r="CBV141" s="3"/>
      <c r="CBW141" s="3"/>
      <c r="CBX141" s="3"/>
      <c r="CBY141" s="3"/>
      <c r="CBZ141" s="3"/>
      <c r="CCA141" s="3"/>
      <c r="CCB141" s="3"/>
      <c r="CCC141" s="3"/>
      <c r="CCD141" s="3"/>
      <c r="CCE141" s="3"/>
      <c r="CCF141" s="3"/>
      <c r="CCG141" s="3"/>
      <c r="CCH141" s="3"/>
      <c r="CCI141" s="3"/>
      <c r="CCJ141" s="3"/>
      <c r="CCK141" s="3"/>
      <c r="CCL141" s="3"/>
      <c r="CCM141" s="3"/>
      <c r="CCN141" s="3"/>
      <c r="CCO141" s="3"/>
      <c r="CCP141" s="3"/>
      <c r="CCQ141" s="3"/>
      <c r="CCR141" s="3"/>
      <c r="CCS141" s="3"/>
      <c r="CCT141" s="3"/>
      <c r="CCU141" s="3"/>
      <c r="CCV141" s="3"/>
      <c r="CCW141" s="3"/>
      <c r="CCX141" s="3"/>
      <c r="CCY141" s="3"/>
      <c r="CCZ141" s="3"/>
      <c r="CDA141" s="3"/>
      <c r="CDB141" s="3"/>
      <c r="CDC141" s="3"/>
      <c r="CDD141" s="3"/>
      <c r="CDE141" s="3"/>
      <c r="CDF141" s="3"/>
      <c r="CDG141" s="3"/>
      <c r="CDH141" s="3"/>
      <c r="CDI141" s="3"/>
      <c r="CDJ141" s="3"/>
      <c r="CDK141" s="3"/>
      <c r="CDL141" s="3"/>
      <c r="CDM141" s="3"/>
      <c r="CDN141" s="3"/>
      <c r="CDO141" s="3"/>
      <c r="CDP141" s="3"/>
      <c r="CDQ141" s="3"/>
      <c r="CDR141" s="3"/>
      <c r="CDS141" s="3"/>
      <c r="CDT141" s="3"/>
      <c r="CDU141" s="3"/>
      <c r="CDV141" s="3"/>
      <c r="CDW141" s="3"/>
      <c r="CDX141" s="3"/>
      <c r="CDY141" s="3"/>
      <c r="CDZ141" s="3"/>
      <c r="CEA141" s="3"/>
      <c r="CEB141" s="3"/>
      <c r="CEC141" s="3"/>
      <c r="CED141" s="3"/>
      <c r="CEE141" s="3"/>
      <c r="CEF141" s="3"/>
      <c r="CEG141" s="3"/>
      <c r="CEH141" s="3"/>
      <c r="CEI141" s="3"/>
      <c r="CEJ141" s="3"/>
      <c r="CEK141" s="3"/>
      <c r="CEL141" s="3"/>
      <c r="CEM141" s="3"/>
      <c r="CEN141" s="3"/>
      <c r="CEO141" s="3"/>
      <c r="CEP141" s="3"/>
      <c r="CEQ141" s="3"/>
      <c r="CER141" s="3"/>
      <c r="CES141" s="3"/>
      <c r="CET141" s="3"/>
      <c r="CEU141" s="3"/>
      <c r="CEV141" s="3"/>
      <c r="CEW141" s="3"/>
      <c r="CEX141" s="3"/>
      <c r="CEY141" s="3"/>
      <c r="CEZ141" s="3"/>
      <c r="CFA141" s="3"/>
      <c r="CFB141" s="3"/>
      <c r="CFC141" s="3"/>
      <c r="CFD141" s="3"/>
      <c r="CFE141" s="3"/>
      <c r="CFF141" s="3"/>
      <c r="CFG141" s="3"/>
      <c r="CFH141" s="3"/>
      <c r="CFI141" s="3"/>
      <c r="CFJ141" s="3"/>
      <c r="CFK141" s="3"/>
      <c r="CFL141" s="3"/>
      <c r="CFM141" s="3"/>
      <c r="CFN141" s="3"/>
      <c r="CFO141" s="3"/>
      <c r="CFP141" s="3"/>
      <c r="CFQ141" s="3"/>
      <c r="CFR141" s="3"/>
      <c r="CFS141" s="3"/>
      <c r="CFT141" s="3"/>
      <c r="CFU141" s="3"/>
      <c r="CFV141" s="3"/>
      <c r="CFW141" s="3"/>
      <c r="CFX141" s="3"/>
      <c r="CFY141" s="3"/>
      <c r="CFZ141" s="3"/>
      <c r="CGA141" s="3"/>
      <c r="CGB141" s="3"/>
      <c r="CGC141" s="3"/>
      <c r="CGD141" s="3"/>
      <c r="CGE141" s="3"/>
      <c r="CGF141" s="3"/>
      <c r="CGG141" s="3"/>
      <c r="CGH141" s="3"/>
      <c r="CGI141" s="3"/>
      <c r="CGJ141" s="3"/>
      <c r="CGK141" s="3"/>
      <c r="CGL141" s="3"/>
      <c r="CGM141" s="3"/>
      <c r="CGN141" s="3"/>
      <c r="CGO141" s="3"/>
      <c r="CGP141" s="3"/>
      <c r="CGQ141" s="3"/>
      <c r="CGR141" s="3"/>
      <c r="CGS141" s="3"/>
      <c r="CGT141" s="3"/>
      <c r="CGU141" s="3"/>
      <c r="CGV141" s="3"/>
      <c r="CGW141" s="3"/>
      <c r="CGX141" s="3"/>
      <c r="CGY141" s="3"/>
      <c r="CGZ141" s="3"/>
      <c r="CHA141" s="3"/>
      <c r="CHB141" s="3"/>
      <c r="CHC141" s="3"/>
      <c r="CHD141" s="3"/>
      <c r="CHE141" s="3"/>
      <c r="CHF141" s="3"/>
      <c r="CHG141" s="3"/>
      <c r="CHH141" s="3"/>
      <c r="CHI141" s="3"/>
      <c r="CHJ141" s="3"/>
      <c r="CHK141" s="3"/>
      <c r="CHL141" s="3"/>
      <c r="CHM141" s="3"/>
      <c r="CHN141" s="3"/>
      <c r="CHO141" s="3"/>
      <c r="CHP141" s="3"/>
      <c r="CHQ141" s="3"/>
      <c r="CHR141" s="3"/>
      <c r="CHS141" s="3"/>
      <c r="CHT141" s="3"/>
      <c r="CHU141" s="3"/>
      <c r="CHV141" s="3"/>
      <c r="CHW141" s="3"/>
      <c r="CHX141" s="3"/>
      <c r="CHY141" s="3"/>
      <c r="CHZ141" s="3"/>
      <c r="CIA141" s="3"/>
      <c r="CIB141" s="3"/>
      <c r="CIC141" s="3"/>
      <c r="CID141" s="3"/>
      <c r="CIE141" s="3"/>
      <c r="CIF141" s="3"/>
      <c r="CIG141" s="3"/>
      <c r="CIH141" s="3"/>
      <c r="CII141" s="3"/>
      <c r="CIJ141" s="3"/>
      <c r="CIK141" s="3"/>
      <c r="CIL141" s="3"/>
      <c r="CIM141" s="3"/>
      <c r="CIN141" s="3"/>
      <c r="CIO141" s="3"/>
      <c r="CIP141" s="3"/>
      <c r="CIQ141" s="3"/>
      <c r="CIR141" s="3"/>
      <c r="CIS141" s="3"/>
      <c r="CIT141" s="3"/>
      <c r="CIU141" s="3"/>
      <c r="CIV141" s="3"/>
      <c r="CIW141" s="3"/>
      <c r="CIX141" s="3"/>
      <c r="CIY141" s="3"/>
      <c r="CIZ141" s="3"/>
      <c r="CJA141" s="3"/>
      <c r="CJB141" s="3"/>
      <c r="CJC141" s="3"/>
      <c r="CJD141" s="3"/>
      <c r="CJE141" s="3"/>
      <c r="CJF141" s="3"/>
      <c r="CJG141" s="3"/>
      <c r="CJH141" s="3"/>
      <c r="CJI141" s="3"/>
      <c r="CJJ141" s="3"/>
      <c r="CJK141" s="3"/>
      <c r="CJL141" s="3"/>
      <c r="CJM141" s="3"/>
      <c r="CJN141" s="3"/>
      <c r="CJO141" s="3"/>
      <c r="CJP141" s="3"/>
      <c r="CJQ141" s="3"/>
      <c r="CJR141" s="3"/>
      <c r="CJS141" s="3"/>
      <c r="CJT141" s="3"/>
      <c r="CJU141" s="3"/>
      <c r="CJV141" s="3"/>
      <c r="CJW141" s="3"/>
      <c r="CJX141" s="3"/>
      <c r="CJY141" s="3"/>
      <c r="CJZ141" s="3"/>
      <c r="CKA141" s="3"/>
      <c r="CKB141" s="3"/>
      <c r="CKC141" s="3"/>
      <c r="CKD141" s="3"/>
      <c r="CKE141" s="3"/>
      <c r="CKF141" s="3"/>
      <c r="CKG141" s="3"/>
      <c r="CKH141" s="3"/>
      <c r="CKI141" s="3"/>
      <c r="CKJ141" s="3"/>
      <c r="CKK141" s="3"/>
      <c r="CKL141" s="3"/>
      <c r="CKM141" s="3"/>
      <c r="CKN141" s="3"/>
      <c r="CKO141" s="3"/>
      <c r="CKP141" s="3"/>
      <c r="CKQ141" s="3"/>
      <c r="CKR141" s="3"/>
      <c r="CKS141" s="3"/>
      <c r="CKT141" s="3"/>
      <c r="CKU141" s="3"/>
      <c r="CKV141" s="3"/>
      <c r="CKW141" s="3"/>
      <c r="CKX141" s="3"/>
      <c r="CKY141" s="3"/>
      <c r="CKZ141" s="3"/>
      <c r="CLA141" s="3"/>
      <c r="CLB141" s="3"/>
      <c r="CLC141" s="3"/>
      <c r="CLD141" s="3"/>
      <c r="CLE141" s="3"/>
      <c r="CLF141" s="3"/>
      <c r="CLG141" s="3"/>
      <c r="CLH141" s="3"/>
      <c r="CLI141" s="3"/>
      <c r="CLJ141" s="3"/>
      <c r="CLK141" s="3"/>
      <c r="CLL141" s="3"/>
      <c r="CLM141" s="3"/>
      <c r="CLN141" s="3"/>
      <c r="CLO141" s="3"/>
      <c r="CLP141" s="3"/>
      <c r="CLQ141" s="3"/>
      <c r="CLR141" s="3"/>
      <c r="CLS141" s="3"/>
      <c r="CLT141" s="3"/>
      <c r="CLU141" s="3"/>
      <c r="CLV141" s="3"/>
      <c r="CLW141" s="3"/>
      <c r="CLX141" s="3"/>
      <c r="CLY141" s="3"/>
      <c r="CLZ141" s="3"/>
      <c r="CMA141" s="3"/>
      <c r="CMB141" s="3"/>
      <c r="CMC141" s="3"/>
      <c r="CMD141" s="3"/>
      <c r="CME141" s="3"/>
      <c r="CMF141" s="3"/>
      <c r="CMG141" s="3"/>
      <c r="CMH141" s="3"/>
      <c r="CMI141" s="3"/>
      <c r="CMJ141" s="3"/>
      <c r="CMK141" s="3"/>
      <c r="CML141" s="3"/>
      <c r="CMM141" s="3"/>
      <c r="CMN141" s="3"/>
      <c r="CMO141" s="3"/>
      <c r="CMP141" s="3"/>
      <c r="CMQ141" s="3"/>
      <c r="CMR141" s="3"/>
      <c r="CMS141" s="3"/>
      <c r="CMT141" s="3"/>
      <c r="CMU141" s="3"/>
      <c r="CMV141" s="3"/>
      <c r="CMW141" s="3"/>
      <c r="CMX141" s="3"/>
      <c r="CMY141" s="3"/>
      <c r="CMZ141" s="3"/>
      <c r="CNA141" s="3"/>
      <c r="CNB141" s="3"/>
      <c r="CNC141" s="3"/>
      <c r="CND141" s="3"/>
      <c r="CNE141" s="3"/>
      <c r="CNF141" s="3"/>
      <c r="CNG141" s="3"/>
      <c r="CNH141" s="3"/>
      <c r="CNI141" s="3"/>
      <c r="CNJ141" s="3"/>
      <c r="CNK141" s="3"/>
      <c r="CNL141" s="3"/>
      <c r="CNM141" s="3"/>
      <c r="CNN141" s="3"/>
      <c r="CNO141" s="3"/>
      <c r="CNP141" s="3"/>
      <c r="CNQ141" s="3"/>
      <c r="CNR141" s="3"/>
      <c r="CNS141" s="3"/>
      <c r="CNT141" s="3"/>
      <c r="CNU141" s="3"/>
      <c r="CNV141" s="3"/>
      <c r="CNW141" s="3"/>
      <c r="CNX141" s="3"/>
      <c r="CNY141" s="3"/>
      <c r="CNZ141" s="3"/>
      <c r="COA141" s="3"/>
      <c r="COB141" s="3"/>
      <c r="COC141" s="3"/>
      <c r="COD141" s="3"/>
      <c r="COE141" s="3"/>
      <c r="COF141" s="3"/>
      <c r="COG141" s="3"/>
      <c r="COH141" s="3"/>
      <c r="COI141" s="3"/>
      <c r="COJ141" s="3"/>
      <c r="COK141" s="3"/>
      <c r="COL141" s="3"/>
      <c r="COM141" s="3"/>
      <c r="CON141" s="3"/>
      <c r="COO141" s="3"/>
      <c r="COP141" s="3"/>
      <c r="COQ141" s="3"/>
      <c r="COR141" s="3"/>
      <c r="COS141" s="3"/>
      <c r="COT141" s="3"/>
      <c r="COU141" s="3"/>
      <c r="COV141" s="3"/>
      <c r="COW141" s="3"/>
      <c r="COX141" s="3"/>
      <c r="COY141" s="3"/>
      <c r="COZ141" s="3"/>
      <c r="CPA141" s="3"/>
      <c r="CPB141" s="3"/>
      <c r="CPC141" s="3"/>
      <c r="CPD141" s="3"/>
      <c r="CPE141" s="3"/>
      <c r="CPF141" s="3"/>
      <c r="CPG141" s="3"/>
      <c r="CPH141" s="3"/>
      <c r="CPI141" s="3"/>
      <c r="CPJ141" s="3"/>
      <c r="CPK141" s="3"/>
      <c r="CPL141" s="3"/>
      <c r="CPM141" s="3"/>
      <c r="CPN141" s="3"/>
      <c r="CPO141" s="3"/>
      <c r="CPP141" s="3"/>
      <c r="CPQ141" s="3"/>
      <c r="CPR141" s="3"/>
      <c r="CPS141" s="3"/>
      <c r="CPT141" s="3"/>
      <c r="CPU141" s="3"/>
      <c r="CPV141" s="3"/>
      <c r="CPW141" s="3"/>
      <c r="CPX141" s="3"/>
      <c r="CPY141" s="3"/>
      <c r="CPZ141" s="3"/>
      <c r="CQA141" s="3"/>
      <c r="CQB141" s="3"/>
      <c r="CQC141" s="3"/>
      <c r="CQD141" s="3"/>
      <c r="CQE141" s="3"/>
      <c r="CQF141" s="3"/>
      <c r="CQG141" s="3"/>
      <c r="CQH141" s="3"/>
      <c r="CQI141" s="3"/>
      <c r="CQJ141" s="3"/>
      <c r="CQK141" s="3"/>
      <c r="CQL141" s="3"/>
      <c r="CQM141" s="3"/>
      <c r="CQN141" s="3"/>
      <c r="CQO141" s="3"/>
      <c r="CQP141" s="3"/>
      <c r="CQQ141" s="3"/>
      <c r="CQR141" s="3"/>
      <c r="CQS141" s="3"/>
      <c r="CQT141" s="3"/>
      <c r="CQU141" s="3"/>
      <c r="CQV141" s="3"/>
      <c r="CQW141" s="3"/>
      <c r="CQX141" s="3"/>
      <c r="CQY141" s="3"/>
      <c r="CQZ141" s="3"/>
      <c r="CRA141" s="3"/>
      <c r="CRB141" s="3"/>
      <c r="CRC141" s="3"/>
      <c r="CRD141" s="3"/>
      <c r="CRE141" s="3"/>
      <c r="CRF141" s="3"/>
      <c r="CRG141" s="3"/>
      <c r="CRH141" s="3"/>
      <c r="CRI141" s="3"/>
      <c r="CRJ141" s="3"/>
      <c r="CRK141" s="3"/>
      <c r="CRL141" s="3"/>
      <c r="CRM141" s="3"/>
      <c r="CRN141" s="3"/>
      <c r="CRO141" s="3"/>
      <c r="CRP141" s="3"/>
      <c r="CRQ141" s="3"/>
      <c r="CRR141" s="3"/>
      <c r="CRS141" s="3"/>
      <c r="CRT141" s="3"/>
      <c r="CRU141" s="3"/>
      <c r="CRV141" s="3"/>
      <c r="CRW141" s="3"/>
      <c r="CRX141" s="3"/>
      <c r="CRY141" s="3"/>
      <c r="CRZ141" s="3"/>
      <c r="CSA141" s="3"/>
      <c r="CSB141" s="3"/>
      <c r="CSC141" s="3"/>
      <c r="CSD141" s="3"/>
      <c r="CSE141" s="3"/>
      <c r="CSF141" s="3"/>
      <c r="CSG141" s="3"/>
      <c r="CSH141" s="3"/>
      <c r="CSI141" s="3"/>
      <c r="CSJ141" s="3"/>
      <c r="CSK141" s="3"/>
      <c r="CSL141" s="3"/>
      <c r="CSM141" s="3"/>
      <c r="CSN141" s="3"/>
      <c r="CSO141" s="3"/>
      <c r="CSP141" s="3"/>
      <c r="CSQ141" s="3"/>
      <c r="CSR141" s="3"/>
      <c r="CSS141" s="3"/>
      <c r="CST141" s="3"/>
      <c r="CSU141" s="3"/>
      <c r="CSV141" s="3"/>
      <c r="CSW141" s="3"/>
      <c r="CSX141" s="3"/>
      <c r="CSY141" s="3"/>
      <c r="CSZ141" s="3"/>
      <c r="CTA141" s="3"/>
      <c r="CTB141" s="3"/>
      <c r="CTC141" s="3"/>
      <c r="CTD141" s="3"/>
      <c r="CTE141" s="3"/>
      <c r="CTF141" s="3"/>
      <c r="CTG141" s="3"/>
      <c r="CTH141" s="3"/>
      <c r="CTI141" s="3"/>
      <c r="CTJ141" s="3"/>
      <c r="CTK141" s="3"/>
      <c r="CTL141" s="3"/>
      <c r="CTM141" s="3"/>
      <c r="CTN141" s="3"/>
      <c r="CTO141" s="3"/>
      <c r="CTP141" s="3"/>
      <c r="CTQ141" s="3"/>
      <c r="CTR141" s="3"/>
      <c r="CTS141" s="3"/>
      <c r="CTT141" s="3"/>
      <c r="CTU141" s="3"/>
      <c r="CTV141" s="3"/>
      <c r="CTW141" s="3"/>
      <c r="CTX141" s="3"/>
      <c r="CTY141" s="3"/>
      <c r="CTZ141" s="3"/>
      <c r="CUA141" s="3"/>
      <c r="CUB141" s="3"/>
      <c r="CUC141" s="3"/>
      <c r="CUD141" s="3"/>
      <c r="CUE141" s="3"/>
      <c r="CUF141" s="3"/>
      <c r="CUG141" s="3"/>
      <c r="CUH141" s="3"/>
      <c r="CUI141" s="3"/>
      <c r="CUJ141" s="3"/>
      <c r="CUK141" s="3"/>
      <c r="CUL141" s="3"/>
      <c r="CUM141" s="3"/>
      <c r="CUN141" s="3"/>
      <c r="CUO141" s="3"/>
      <c r="CUP141" s="3"/>
      <c r="CUQ141" s="3"/>
      <c r="CUR141" s="3"/>
      <c r="CUS141" s="3"/>
      <c r="CUT141" s="3"/>
      <c r="CUU141" s="3"/>
      <c r="CUV141" s="3"/>
      <c r="CUW141" s="3"/>
      <c r="CUX141" s="3"/>
      <c r="CUY141" s="3"/>
      <c r="CUZ141" s="3"/>
      <c r="CVA141" s="3"/>
      <c r="CVB141" s="3"/>
      <c r="CVC141" s="3"/>
      <c r="CVD141" s="3"/>
      <c r="CVE141" s="3"/>
      <c r="CVF141" s="3"/>
      <c r="CVG141" s="3"/>
      <c r="CVH141" s="3"/>
      <c r="CVI141" s="3"/>
      <c r="CVJ141" s="3"/>
      <c r="CVK141" s="3"/>
      <c r="CVL141" s="3"/>
      <c r="CVM141" s="3"/>
      <c r="CVN141" s="3"/>
      <c r="CVO141" s="3"/>
      <c r="CVP141" s="3"/>
      <c r="CVQ141" s="3"/>
      <c r="CVR141" s="3"/>
      <c r="CVS141" s="3"/>
      <c r="CVT141" s="3"/>
      <c r="CVU141" s="3"/>
      <c r="CVV141" s="3"/>
      <c r="CVW141" s="3"/>
      <c r="CVX141" s="3"/>
      <c r="CVY141" s="3"/>
      <c r="CVZ141" s="3"/>
      <c r="CWA141" s="3"/>
      <c r="CWB141" s="3"/>
      <c r="CWC141" s="3"/>
      <c r="CWD141" s="3"/>
      <c r="CWE141" s="3"/>
      <c r="CWF141" s="3"/>
      <c r="CWG141" s="3"/>
      <c r="CWH141" s="3"/>
      <c r="CWI141" s="3"/>
      <c r="CWJ141" s="3"/>
      <c r="CWK141" s="3"/>
      <c r="CWL141" s="3"/>
      <c r="CWM141" s="3"/>
      <c r="CWN141" s="3"/>
      <c r="CWO141" s="3"/>
      <c r="CWP141" s="3"/>
      <c r="CWQ141" s="3"/>
      <c r="CWR141" s="3"/>
      <c r="CWS141" s="3"/>
      <c r="CWT141" s="3"/>
      <c r="CWU141" s="3"/>
      <c r="CWV141" s="3"/>
      <c r="CWW141" s="3"/>
      <c r="CWX141" s="3"/>
      <c r="CWY141" s="3"/>
      <c r="CWZ141" s="3"/>
      <c r="CXA141" s="3"/>
      <c r="CXB141" s="3"/>
      <c r="CXC141" s="3"/>
      <c r="CXD141" s="3"/>
      <c r="CXE141" s="3"/>
      <c r="CXF141" s="3"/>
      <c r="CXG141" s="3"/>
      <c r="CXH141" s="3"/>
      <c r="CXI141" s="3"/>
      <c r="CXJ141" s="3"/>
      <c r="CXK141" s="3"/>
      <c r="CXL141" s="3"/>
      <c r="CXM141" s="3"/>
      <c r="CXN141" s="3"/>
      <c r="CXO141" s="3"/>
      <c r="CXP141" s="3"/>
      <c r="CXQ141" s="3"/>
      <c r="CXR141" s="3"/>
      <c r="CXS141" s="3"/>
      <c r="CXT141" s="3"/>
      <c r="CXU141" s="3"/>
      <c r="CXV141" s="3"/>
      <c r="CXW141" s="3"/>
      <c r="CXX141" s="3"/>
      <c r="CXY141" s="3"/>
      <c r="CXZ141" s="3"/>
      <c r="CYA141" s="3"/>
      <c r="CYB141" s="3"/>
      <c r="CYC141" s="3"/>
      <c r="CYD141" s="3"/>
      <c r="CYE141" s="3"/>
      <c r="CYF141" s="3"/>
      <c r="CYG141" s="3"/>
      <c r="CYH141" s="3"/>
      <c r="CYI141" s="3"/>
      <c r="CYJ141" s="3"/>
      <c r="CYK141" s="3"/>
      <c r="CYL141" s="3"/>
      <c r="CYM141" s="3"/>
      <c r="CYN141" s="3"/>
      <c r="CYO141" s="3"/>
      <c r="CYP141" s="3"/>
      <c r="CYQ141" s="3"/>
      <c r="CYR141" s="3"/>
      <c r="CYS141" s="3"/>
      <c r="CYT141" s="3"/>
      <c r="CYU141" s="3"/>
      <c r="CYV141" s="3"/>
      <c r="CYW141" s="3"/>
      <c r="CYX141" s="3"/>
      <c r="CYY141" s="3"/>
      <c r="CYZ141" s="3"/>
      <c r="CZA141" s="3"/>
      <c r="CZB141" s="3"/>
      <c r="CZC141" s="3"/>
      <c r="CZD141" s="3"/>
      <c r="CZE141" s="3"/>
      <c r="CZF141" s="3"/>
      <c r="CZG141" s="3"/>
      <c r="CZH141" s="3"/>
      <c r="CZI141" s="3"/>
      <c r="CZJ141" s="3"/>
      <c r="CZK141" s="3"/>
      <c r="CZL141" s="3"/>
      <c r="CZM141" s="3"/>
      <c r="CZN141" s="3"/>
      <c r="CZO141" s="3"/>
      <c r="CZP141" s="3"/>
      <c r="CZQ141" s="3"/>
      <c r="CZR141" s="3"/>
      <c r="CZS141" s="3"/>
      <c r="CZT141" s="3"/>
      <c r="CZU141" s="3"/>
      <c r="CZV141" s="3"/>
      <c r="CZW141" s="3"/>
      <c r="CZX141" s="3"/>
      <c r="CZY141" s="3"/>
      <c r="CZZ141" s="3"/>
      <c r="DAA141" s="3"/>
      <c r="DAB141" s="3"/>
      <c r="DAC141" s="3"/>
      <c r="DAD141" s="3"/>
      <c r="DAE141" s="3"/>
      <c r="DAF141" s="3"/>
      <c r="DAG141" s="3"/>
      <c r="DAH141" s="3"/>
      <c r="DAI141" s="3"/>
      <c r="DAJ141" s="3"/>
      <c r="DAK141" s="3"/>
      <c r="DAL141" s="3"/>
      <c r="DAM141" s="3"/>
      <c r="DAN141" s="3"/>
      <c r="DAO141" s="3"/>
      <c r="DAP141" s="3"/>
      <c r="DAQ141" s="3"/>
      <c r="DAR141" s="3"/>
      <c r="DAS141" s="3"/>
      <c r="DAT141" s="3"/>
      <c r="DAU141" s="3"/>
      <c r="DAV141" s="3"/>
      <c r="DAW141" s="3"/>
      <c r="DAX141" s="3"/>
      <c r="DAY141" s="3"/>
      <c r="DAZ141" s="3"/>
      <c r="DBA141" s="3"/>
      <c r="DBB141" s="3"/>
      <c r="DBC141" s="3"/>
      <c r="DBD141" s="3"/>
      <c r="DBE141" s="3"/>
      <c r="DBF141" s="3"/>
      <c r="DBG141" s="3"/>
      <c r="DBH141" s="3"/>
      <c r="DBI141" s="3"/>
      <c r="DBJ141" s="3"/>
      <c r="DBK141" s="3"/>
      <c r="DBL141" s="3"/>
      <c r="DBM141" s="3"/>
      <c r="DBN141" s="3"/>
      <c r="DBO141" s="3"/>
      <c r="DBP141" s="3"/>
      <c r="DBQ141" s="3"/>
      <c r="DBR141" s="3"/>
      <c r="DBS141" s="3"/>
      <c r="DBT141" s="3"/>
      <c r="DBU141" s="3"/>
      <c r="DBV141" s="3"/>
      <c r="DBW141" s="3"/>
      <c r="DBX141" s="3"/>
      <c r="DBY141" s="3"/>
      <c r="DBZ141" s="3"/>
      <c r="DCA141" s="3"/>
      <c r="DCB141" s="3"/>
      <c r="DCC141" s="3"/>
      <c r="DCD141" s="3"/>
      <c r="DCE141" s="3"/>
      <c r="DCF141" s="3"/>
      <c r="DCG141" s="3"/>
      <c r="DCH141" s="3"/>
      <c r="DCI141" s="3"/>
      <c r="DCJ141" s="3"/>
      <c r="DCK141" s="3"/>
      <c r="DCL141" s="3"/>
      <c r="DCM141" s="3"/>
      <c r="DCN141" s="3"/>
      <c r="DCO141" s="3"/>
      <c r="DCP141" s="3"/>
      <c r="DCQ141" s="3"/>
      <c r="DCR141" s="3"/>
      <c r="DCS141" s="3"/>
      <c r="DCT141" s="3"/>
      <c r="DCU141" s="3"/>
      <c r="DCV141" s="3"/>
      <c r="DCW141" s="3"/>
      <c r="DCX141" s="3"/>
      <c r="DCY141" s="3"/>
      <c r="DCZ141" s="3"/>
      <c r="DDA141" s="3"/>
      <c r="DDB141" s="3"/>
      <c r="DDC141" s="3"/>
      <c r="DDD141" s="3"/>
      <c r="DDE141" s="3"/>
      <c r="DDF141" s="3"/>
      <c r="DDG141" s="3"/>
      <c r="DDH141" s="3"/>
      <c r="DDI141" s="3"/>
      <c r="DDJ141" s="3"/>
      <c r="DDK141" s="3"/>
      <c r="DDL141" s="3"/>
      <c r="DDM141" s="3"/>
      <c r="DDN141" s="3"/>
      <c r="DDO141" s="3"/>
      <c r="DDP141" s="3"/>
      <c r="DDQ141" s="3"/>
      <c r="DDR141" s="3"/>
      <c r="DDS141" s="3"/>
      <c r="DDT141" s="3"/>
      <c r="DDU141" s="3"/>
      <c r="DDV141" s="3"/>
      <c r="DDW141" s="3"/>
      <c r="DDX141" s="3"/>
      <c r="DDY141" s="3"/>
      <c r="DDZ141" s="3"/>
      <c r="DEA141" s="3"/>
      <c r="DEB141" s="3"/>
      <c r="DEC141" s="3"/>
      <c r="DED141" s="3"/>
      <c r="DEE141" s="3"/>
      <c r="DEF141" s="3"/>
      <c r="DEG141" s="3"/>
      <c r="DEH141" s="3"/>
      <c r="DEI141" s="3"/>
      <c r="DEJ141" s="3"/>
      <c r="DEK141" s="3"/>
      <c r="DEL141" s="3"/>
      <c r="DEM141" s="3"/>
      <c r="DEN141" s="3"/>
      <c r="DEO141" s="3"/>
      <c r="DEP141" s="3"/>
      <c r="DEQ141" s="3"/>
      <c r="DER141" s="3"/>
      <c r="DES141" s="3"/>
      <c r="DET141" s="3"/>
      <c r="DEU141" s="3"/>
      <c r="DEV141" s="3"/>
      <c r="DEW141" s="3"/>
      <c r="DEX141" s="3"/>
      <c r="DEY141" s="3"/>
      <c r="DEZ141" s="3"/>
      <c r="DFA141" s="3"/>
      <c r="DFB141" s="3"/>
      <c r="DFC141" s="3"/>
      <c r="DFD141" s="3"/>
      <c r="DFE141" s="3"/>
      <c r="DFF141" s="3"/>
      <c r="DFG141" s="3"/>
      <c r="DFH141" s="3"/>
      <c r="DFI141" s="3"/>
      <c r="DFJ141" s="3"/>
      <c r="DFK141" s="3"/>
      <c r="DFL141" s="3"/>
      <c r="DFM141" s="3"/>
      <c r="DFN141" s="3"/>
      <c r="DFO141" s="3"/>
      <c r="DFP141" s="3"/>
      <c r="DFQ141" s="3"/>
      <c r="DFR141" s="3"/>
      <c r="DFS141" s="3"/>
      <c r="DFT141" s="3"/>
      <c r="DFU141" s="3"/>
      <c r="DFV141" s="3"/>
      <c r="DFW141" s="3"/>
      <c r="DFX141" s="3"/>
      <c r="DFY141" s="3"/>
      <c r="DFZ141" s="3"/>
      <c r="DGA141" s="3"/>
      <c r="DGB141" s="3"/>
      <c r="DGC141" s="3"/>
      <c r="DGD141" s="3"/>
      <c r="DGE141" s="3"/>
      <c r="DGF141" s="3"/>
      <c r="DGG141" s="3"/>
      <c r="DGH141" s="3"/>
      <c r="DGI141" s="3"/>
      <c r="DGJ141" s="3"/>
      <c r="DGK141" s="3"/>
      <c r="DGL141" s="3"/>
      <c r="DGM141" s="3"/>
      <c r="DGN141" s="3"/>
      <c r="DGO141" s="3"/>
      <c r="DGP141" s="3"/>
      <c r="DGQ141" s="3"/>
      <c r="DGR141" s="3"/>
      <c r="DGS141" s="3"/>
      <c r="DGT141" s="3"/>
      <c r="DGU141" s="3"/>
      <c r="DGV141" s="3"/>
      <c r="DGW141" s="3"/>
      <c r="DGX141" s="3"/>
      <c r="DGY141" s="3"/>
      <c r="DGZ141" s="3"/>
      <c r="DHA141" s="3"/>
      <c r="DHB141" s="3"/>
      <c r="DHC141" s="3"/>
      <c r="DHD141" s="3"/>
      <c r="DHE141" s="3"/>
      <c r="DHF141" s="3"/>
      <c r="DHG141" s="3"/>
      <c r="DHH141" s="3"/>
      <c r="DHI141" s="3"/>
      <c r="DHJ141" s="3"/>
      <c r="DHK141" s="3"/>
      <c r="DHL141" s="3"/>
      <c r="DHM141" s="3"/>
      <c r="DHN141" s="3"/>
      <c r="DHO141" s="3"/>
      <c r="DHP141" s="3"/>
      <c r="DHQ141" s="3"/>
      <c r="DHR141" s="3"/>
      <c r="DHS141" s="3"/>
      <c r="DHT141" s="3"/>
      <c r="DHU141" s="3"/>
      <c r="DHV141" s="3"/>
      <c r="DHW141" s="3"/>
      <c r="DHX141" s="3"/>
      <c r="DHY141" s="3"/>
      <c r="DHZ141" s="3"/>
      <c r="DIA141" s="3"/>
      <c r="DIB141" s="3"/>
      <c r="DIC141" s="3"/>
      <c r="DID141" s="3"/>
      <c r="DIE141" s="3"/>
      <c r="DIF141" s="3"/>
      <c r="DIG141" s="3"/>
      <c r="DIH141" s="3"/>
      <c r="DII141" s="3"/>
      <c r="DIJ141" s="3"/>
      <c r="DIK141" s="3"/>
      <c r="DIL141" s="3"/>
      <c r="DIM141" s="3"/>
      <c r="DIN141" s="3"/>
      <c r="DIO141" s="3"/>
      <c r="DIP141" s="3"/>
      <c r="DIQ141" s="3"/>
      <c r="DIR141" s="3"/>
      <c r="DIS141" s="3"/>
      <c r="DIT141" s="3"/>
      <c r="DIU141" s="3"/>
      <c r="DIV141" s="3"/>
      <c r="DIW141" s="3"/>
      <c r="DIX141" s="3"/>
      <c r="DIY141" s="3"/>
      <c r="DIZ141" s="3"/>
      <c r="DJA141" s="3"/>
      <c r="DJB141" s="3"/>
      <c r="DJC141" s="3"/>
      <c r="DJD141" s="3"/>
      <c r="DJE141" s="3"/>
      <c r="DJF141" s="3"/>
      <c r="DJG141" s="3"/>
      <c r="DJH141" s="3"/>
      <c r="DJI141" s="3"/>
      <c r="DJJ141" s="3"/>
      <c r="DJK141" s="3"/>
      <c r="DJL141" s="3"/>
      <c r="DJM141" s="3"/>
      <c r="DJN141" s="3"/>
      <c r="DJO141" s="3"/>
      <c r="DJP141" s="3"/>
      <c r="DJQ141" s="3"/>
      <c r="DJR141" s="3"/>
      <c r="DJS141" s="3"/>
      <c r="DJT141" s="3"/>
      <c r="DJU141" s="3"/>
      <c r="DJV141" s="3"/>
      <c r="DJW141" s="3"/>
      <c r="DJX141" s="3"/>
      <c r="DJY141" s="3"/>
      <c r="DJZ141" s="3"/>
      <c r="DKA141" s="3"/>
      <c r="DKB141" s="3"/>
      <c r="DKC141" s="3"/>
      <c r="DKD141" s="3"/>
      <c r="DKE141" s="3"/>
      <c r="DKF141" s="3"/>
      <c r="DKG141" s="3"/>
      <c r="DKH141" s="3"/>
      <c r="DKI141" s="3"/>
      <c r="DKJ141" s="3"/>
      <c r="DKK141" s="3"/>
      <c r="DKL141" s="3"/>
      <c r="DKM141" s="3"/>
      <c r="DKN141" s="3"/>
      <c r="DKO141" s="3"/>
      <c r="DKP141" s="3"/>
      <c r="DKQ141" s="3"/>
      <c r="DKR141" s="3"/>
      <c r="DKS141" s="3"/>
      <c r="DKT141" s="3"/>
      <c r="DKU141" s="3"/>
      <c r="DKV141" s="3"/>
      <c r="DKW141" s="3"/>
      <c r="DKX141" s="3"/>
      <c r="DKY141" s="3"/>
      <c r="DKZ141" s="3"/>
      <c r="DLA141" s="3"/>
      <c r="DLB141" s="3"/>
      <c r="DLC141" s="3"/>
      <c r="DLD141" s="3"/>
      <c r="DLE141" s="3"/>
      <c r="DLF141" s="3"/>
      <c r="DLG141" s="3"/>
      <c r="DLH141" s="3"/>
      <c r="DLI141" s="3"/>
      <c r="DLJ141" s="3"/>
      <c r="DLK141" s="3"/>
      <c r="DLL141" s="3"/>
      <c r="DLM141" s="3"/>
      <c r="DLN141" s="3"/>
      <c r="DLO141" s="3"/>
      <c r="DLP141" s="3"/>
      <c r="DLQ141" s="3"/>
      <c r="DLR141" s="3"/>
      <c r="DLS141" s="3"/>
      <c r="DLT141" s="3"/>
      <c r="DLU141" s="3"/>
      <c r="DLV141" s="3"/>
      <c r="DLW141" s="3"/>
      <c r="DLX141" s="3"/>
      <c r="DLY141" s="3"/>
      <c r="DLZ141" s="3"/>
      <c r="DMA141" s="3"/>
      <c r="DMB141" s="3"/>
      <c r="DMC141" s="3"/>
      <c r="DMD141" s="3"/>
      <c r="DME141" s="3"/>
      <c r="DMF141" s="3"/>
      <c r="DMG141" s="3"/>
      <c r="DMH141" s="3"/>
      <c r="DMI141" s="3"/>
      <c r="DMJ141" s="3"/>
      <c r="DMK141" s="3"/>
      <c r="DML141" s="3"/>
      <c r="DMM141" s="3"/>
      <c r="DMN141" s="3"/>
      <c r="DMO141" s="3"/>
      <c r="DMP141" s="3"/>
      <c r="DMQ141" s="3"/>
      <c r="DMR141" s="3"/>
      <c r="DMS141" s="3"/>
      <c r="DMT141" s="3"/>
      <c r="DMU141" s="3"/>
      <c r="DMV141" s="3"/>
      <c r="DMW141" s="3"/>
      <c r="DMX141" s="3"/>
      <c r="DMY141" s="3"/>
      <c r="DMZ141" s="3"/>
      <c r="DNA141" s="3"/>
      <c r="DNB141" s="3"/>
      <c r="DNC141" s="3"/>
      <c r="DND141" s="3"/>
      <c r="DNE141" s="3"/>
      <c r="DNF141" s="3"/>
      <c r="DNG141" s="3"/>
      <c r="DNH141" s="3"/>
      <c r="DNI141" s="3"/>
      <c r="DNJ141" s="3"/>
      <c r="DNK141" s="3"/>
      <c r="DNL141" s="3"/>
      <c r="DNM141" s="3"/>
      <c r="DNN141" s="3"/>
      <c r="DNO141" s="3"/>
      <c r="DNP141" s="3"/>
      <c r="DNQ141" s="3"/>
      <c r="DNR141" s="3"/>
      <c r="DNS141" s="3"/>
      <c r="DNT141" s="3"/>
      <c r="DNU141" s="3"/>
      <c r="DNV141" s="3"/>
      <c r="DNW141" s="3"/>
      <c r="DNX141" s="3"/>
      <c r="DNY141" s="3"/>
      <c r="DNZ141" s="3"/>
      <c r="DOA141" s="3"/>
      <c r="DOB141" s="3"/>
      <c r="DOC141" s="3"/>
      <c r="DOD141" s="3"/>
      <c r="DOE141" s="3"/>
      <c r="DOF141" s="3"/>
      <c r="DOG141" s="3"/>
      <c r="DOH141" s="3"/>
      <c r="DOI141" s="3"/>
      <c r="DOJ141" s="3"/>
      <c r="DOK141" s="3"/>
      <c r="DOL141" s="3"/>
      <c r="DOM141" s="3"/>
      <c r="DON141" s="3"/>
      <c r="DOO141" s="3"/>
      <c r="DOP141" s="3"/>
      <c r="DOQ141" s="3"/>
      <c r="DOR141" s="3"/>
      <c r="DOS141" s="3"/>
      <c r="DOT141" s="3"/>
      <c r="DOU141" s="3"/>
      <c r="DOV141" s="3"/>
      <c r="DOW141" s="3"/>
      <c r="DOX141" s="3"/>
      <c r="DOY141" s="3"/>
      <c r="DOZ141" s="3"/>
      <c r="DPA141" s="3"/>
      <c r="DPB141" s="3"/>
      <c r="DPC141" s="3"/>
      <c r="DPD141" s="3"/>
      <c r="DPE141" s="3"/>
      <c r="DPF141" s="3"/>
      <c r="DPG141" s="3"/>
      <c r="DPH141" s="3"/>
      <c r="DPI141" s="3"/>
      <c r="DPJ141" s="3"/>
      <c r="DPK141" s="3"/>
      <c r="DPL141" s="3"/>
      <c r="DPM141" s="3"/>
      <c r="DPN141" s="3"/>
      <c r="DPO141" s="3"/>
      <c r="DPP141" s="3"/>
      <c r="DPQ141" s="3"/>
      <c r="DPR141" s="3"/>
      <c r="DPS141" s="3"/>
      <c r="DPT141" s="3"/>
      <c r="DPU141" s="3"/>
      <c r="DPV141" s="3"/>
      <c r="DPW141" s="3"/>
      <c r="DPX141" s="3"/>
      <c r="DPY141" s="3"/>
      <c r="DPZ141" s="3"/>
      <c r="DQA141" s="3"/>
      <c r="DQB141" s="3"/>
      <c r="DQC141" s="3"/>
      <c r="DQD141" s="3"/>
      <c r="DQE141" s="3"/>
      <c r="DQF141" s="3"/>
      <c r="DQG141" s="3"/>
      <c r="DQH141" s="3"/>
      <c r="DQI141" s="3"/>
      <c r="DQJ141" s="3"/>
      <c r="DQK141" s="3"/>
      <c r="DQL141" s="3"/>
      <c r="DQM141" s="3"/>
      <c r="DQN141" s="3"/>
      <c r="DQO141" s="3"/>
      <c r="DQP141" s="3"/>
      <c r="DQQ141" s="3"/>
      <c r="DQR141" s="3"/>
      <c r="DQS141" s="3"/>
      <c r="DQT141" s="3"/>
      <c r="DQU141" s="3"/>
      <c r="DQV141" s="3"/>
      <c r="DQW141" s="3"/>
      <c r="DQX141" s="3"/>
      <c r="DQY141" s="3"/>
      <c r="DQZ141" s="3"/>
      <c r="DRA141" s="3"/>
      <c r="DRB141" s="3"/>
      <c r="DRC141" s="3"/>
      <c r="DRD141" s="3"/>
      <c r="DRE141" s="3"/>
      <c r="DRF141" s="3"/>
      <c r="DRG141" s="3"/>
      <c r="DRH141" s="3"/>
      <c r="DRI141" s="3"/>
      <c r="DRJ141" s="3"/>
      <c r="DRK141" s="3"/>
      <c r="DRL141" s="3"/>
      <c r="DRM141" s="3"/>
      <c r="DRN141" s="3"/>
      <c r="DRO141" s="3"/>
      <c r="DRP141" s="3"/>
      <c r="DRQ141" s="3"/>
      <c r="DRR141" s="3"/>
      <c r="DRS141" s="3"/>
      <c r="DRT141" s="3"/>
      <c r="DRU141" s="3"/>
      <c r="DRV141" s="3"/>
      <c r="DRW141" s="3"/>
      <c r="DRX141" s="3"/>
      <c r="DRY141" s="3"/>
      <c r="DRZ141" s="3"/>
      <c r="DSA141" s="3"/>
      <c r="DSB141" s="3"/>
      <c r="DSC141" s="3"/>
      <c r="DSD141" s="3"/>
      <c r="DSE141" s="3"/>
      <c r="DSF141" s="3"/>
      <c r="DSG141" s="3"/>
      <c r="DSH141" s="3"/>
      <c r="DSI141" s="3"/>
      <c r="DSJ141" s="3"/>
      <c r="DSK141" s="3"/>
      <c r="DSL141" s="3"/>
      <c r="DSM141" s="3"/>
      <c r="DSN141" s="3"/>
      <c r="DSO141" s="3"/>
      <c r="DSP141" s="3"/>
      <c r="DSQ141" s="3"/>
      <c r="DSR141" s="3"/>
      <c r="DSS141" s="3"/>
      <c r="DST141" s="3"/>
      <c r="DSU141" s="3"/>
      <c r="DSV141" s="3"/>
      <c r="DSW141" s="3"/>
      <c r="DSX141" s="3"/>
      <c r="DSY141" s="3"/>
      <c r="DSZ141" s="3"/>
      <c r="DTA141" s="3"/>
      <c r="DTB141" s="3"/>
      <c r="DTC141" s="3"/>
      <c r="DTD141" s="3"/>
      <c r="DTE141" s="3"/>
      <c r="DTF141" s="3"/>
      <c r="DTG141" s="3"/>
      <c r="DTH141" s="3"/>
      <c r="DTI141" s="3"/>
      <c r="DTJ141" s="3"/>
      <c r="DTK141" s="3"/>
      <c r="DTL141" s="3"/>
      <c r="DTM141" s="3"/>
      <c r="DTN141" s="3"/>
      <c r="DTO141" s="3"/>
      <c r="DTP141" s="3"/>
      <c r="DTQ141" s="3"/>
      <c r="DTR141" s="3"/>
      <c r="DTS141" s="3"/>
      <c r="DTT141" s="3"/>
      <c r="DTU141" s="3"/>
      <c r="DTV141" s="3"/>
      <c r="DTW141" s="3"/>
      <c r="DTX141" s="3"/>
      <c r="DTY141" s="3"/>
      <c r="DTZ141" s="3"/>
      <c r="DUA141" s="3"/>
      <c r="DUB141" s="3"/>
      <c r="DUC141" s="3"/>
      <c r="DUD141" s="3"/>
      <c r="DUE141" s="3"/>
      <c r="DUF141" s="3"/>
      <c r="DUG141" s="3"/>
      <c r="DUH141" s="3"/>
      <c r="DUI141" s="3"/>
      <c r="DUJ141" s="3"/>
      <c r="DUK141" s="3"/>
      <c r="DUL141" s="3"/>
      <c r="DUM141" s="3"/>
      <c r="DUN141" s="3"/>
      <c r="DUO141" s="3"/>
      <c r="DUP141" s="3"/>
      <c r="DUQ141" s="3"/>
      <c r="DUR141" s="3"/>
      <c r="DUS141" s="3"/>
      <c r="DUT141" s="3"/>
      <c r="DUU141" s="3"/>
      <c r="DUV141" s="3"/>
      <c r="DUW141" s="3"/>
      <c r="DUX141" s="3"/>
      <c r="DUY141" s="3"/>
      <c r="DUZ141" s="3"/>
      <c r="DVA141" s="3"/>
      <c r="DVB141" s="3"/>
      <c r="DVC141" s="3"/>
      <c r="DVD141" s="3"/>
      <c r="DVE141" s="3"/>
      <c r="DVF141" s="3"/>
      <c r="DVG141" s="3"/>
      <c r="DVH141" s="3"/>
      <c r="DVI141" s="3"/>
      <c r="DVJ141" s="3"/>
      <c r="DVK141" s="3"/>
      <c r="DVL141" s="3"/>
      <c r="DVM141" s="3"/>
      <c r="DVN141" s="3"/>
      <c r="DVO141" s="3"/>
      <c r="DVP141" s="3"/>
      <c r="DVQ141" s="3"/>
      <c r="DVR141" s="3"/>
      <c r="DVS141" s="3"/>
      <c r="DVT141" s="3"/>
      <c r="DVU141" s="3"/>
      <c r="DVV141" s="3"/>
      <c r="DVW141" s="3"/>
      <c r="DVX141" s="3"/>
      <c r="DVY141" s="3"/>
      <c r="DVZ141" s="3"/>
      <c r="DWA141" s="3"/>
      <c r="DWB141" s="3"/>
      <c r="DWC141" s="3"/>
      <c r="DWD141" s="3"/>
      <c r="DWE141" s="3"/>
      <c r="DWF141" s="3"/>
      <c r="DWG141" s="3"/>
      <c r="DWH141" s="3"/>
      <c r="DWI141" s="3"/>
      <c r="DWJ141" s="3"/>
      <c r="DWK141" s="3"/>
      <c r="DWL141" s="3"/>
      <c r="DWM141" s="3"/>
      <c r="DWN141" s="3"/>
      <c r="DWO141" s="3"/>
      <c r="DWP141" s="3"/>
      <c r="DWQ141" s="3"/>
      <c r="DWR141" s="3"/>
      <c r="DWS141" s="3"/>
      <c r="DWT141" s="3"/>
      <c r="DWU141" s="3"/>
      <c r="DWV141" s="3"/>
      <c r="DWW141" s="3"/>
      <c r="DWX141" s="3"/>
      <c r="DWY141" s="3"/>
      <c r="DWZ141" s="3"/>
      <c r="DXA141" s="3"/>
      <c r="DXB141" s="3"/>
      <c r="DXC141" s="3"/>
      <c r="DXD141" s="3"/>
      <c r="DXE141" s="3"/>
      <c r="DXF141" s="3"/>
      <c r="DXG141" s="3"/>
      <c r="DXH141" s="3"/>
      <c r="DXI141" s="3"/>
      <c r="DXJ141" s="3"/>
      <c r="DXK141" s="3"/>
      <c r="DXL141" s="3"/>
      <c r="DXM141" s="3"/>
      <c r="DXN141" s="3"/>
      <c r="DXO141" s="3"/>
      <c r="DXP141" s="3"/>
      <c r="DXQ141" s="3"/>
      <c r="DXR141" s="3"/>
      <c r="DXS141" s="3"/>
      <c r="DXT141" s="3"/>
      <c r="DXU141" s="3"/>
      <c r="DXV141" s="3"/>
      <c r="DXW141" s="3"/>
      <c r="DXX141" s="3"/>
      <c r="DXY141" s="3"/>
      <c r="DXZ141" s="3"/>
      <c r="DYA141" s="3"/>
      <c r="DYB141" s="3"/>
      <c r="DYC141" s="3"/>
      <c r="DYD141" s="3"/>
      <c r="DYE141" s="3"/>
      <c r="DYF141" s="3"/>
      <c r="DYG141" s="3"/>
      <c r="DYH141" s="3"/>
      <c r="DYI141" s="3"/>
      <c r="DYJ141" s="3"/>
      <c r="DYK141" s="3"/>
      <c r="DYL141" s="3"/>
      <c r="DYM141" s="3"/>
      <c r="DYN141" s="3"/>
      <c r="DYO141" s="3"/>
      <c r="DYP141" s="3"/>
      <c r="DYQ141" s="3"/>
      <c r="DYR141" s="3"/>
      <c r="DYS141" s="3"/>
      <c r="DYT141" s="3"/>
      <c r="DYU141" s="3"/>
      <c r="DYV141" s="3"/>
      <c r="DYW141" s="3"/>
      <c r="DYX141" s="3"/>
      <c r="DYY141" s="3"/>
      <c r="DYZ141" s="3"/>
      <c r="DZA141" s="3"/>
      <c r="DZB141" s="3"/>
      <c r="DZC141" s="3"/>
      <c r="DZD141" s="3"/>
      <c r="DZE141" s="3"/>
      <c r="DZF141" s="3"/>
      <c r="DZG141" s="3"/>
      <c r="DZH141" s="3"/>
      <c r="DZI141" s="3"/>
      <c r="DZJ141" s="3"/>
      <c r="DZK141" s="3"/>
      <c r="DZL141" s="3"/>
      <c r="DZM141" s="3"/>
      <c r="DZN141" s="3"/>
      <c r="DZO141" s="3"/>
      <c r="DZP141" s="3"/>
      <c r="DZQ141" s="3"/>
      <c r="DZR141" s="3"/>
      <c r="DZS141" s="3"/>
      <c r="DZT141" s="3"/>
      <c r="DZU141" s="3"/>
      <c r="DZV141" s="3"/>
      <c r="DZW141" s="3"/>
      <c r="DZX141" s="3"/>
      <c r="DZY141" s="3"/>
      <c r="DZZ141" s="3"/>
      <c r="EAA141" s="3"/>
      <c r="EAB141" s="3"/>
      <c r="EAC141" s="3"/>
      <c r="EAD141" s="3"/>
      <c r="EAE141" s="3"/>
      <c r="EAF141" s="3"/>
      <c r="EAG141" s="3"/>
      <c r="EAH141" s="3"/>
      <c r="EAI141" s="3"/>
      <c r="EAJ141" s="3"/>
      <c r="EAK141" s="3"/>
      <c r="EAL141" s="3"/>
      <c r="EAM141" s="3"/>
      <c r="EAN141" s="3"/>
      <c r="EAO141" s="3"/>
      <c r="EAP141" s="3"/>
      <c r="EAQ141" s="3"/>
      <c r="EAR141" s="3"/>
      <c r="EAS141" s="3"/>
      <c r="EAT141" s="3"/>
      <c r="EAU141" s="3"/>
      <c r="EAV141" s="3"/>
      <c r="EAW141" s="3"/>
      <c r="EAX141" s="3"/>
      <c r="EAY141" s="3"/>
      <c r="EAZ141" s="3"/>
      <c r="EBA141" s="3"/>
      <c r="EBB141" s="3"/>
      <c r="EBC141" s="3"/>
      <c r="EBD141" s="3"/>
      <c r="EBE141" s="3"/>
      <c r="EBF141" s="3"/>
      <c r="EBG141" s="3"/>
      <c r="EBH141" s="3"/>
      <c r="EBI141" s="3"/>
      <c r="EBJ141" s="3"/>
      <c r="EBK141" s="3"/>
      <c r="EBL141" s="3"/>
      <c r="EBM141" s="3"/>
      <c r="EBN141" s="3"/>
      <c r="EBO141" s="3"/>
      <c r="EBP141" s="3"/>
      <c r="EBQ141" s="3"/>
      <c r="EBR141" s="3"/>
      <c r="EBS141" s="3"/>
      <c r="EBT141" s="3"/>
      <c r="EBU141" s="3"/>
      <c r="EBV141" s="3"/>
      <c r="EBW141" s="3"/>
      <c r="EBX141" s="3"/>
      <c r="EBY141" s="3"/>
      <c r="EBZ141" s="3"/>
      <c r="ECA141" s="3"/>
      <c r="ECB141" s="3"/>
      <c r="ECC141" s="3"/>
      <c r="ECD141" s="3"/>
      <c r="ECE141" s="3"/>
      <c r="ECF141" s="3"/>
      <c r="ECG141" s="3"/>
      <c r="ECH141" s="3"/>
      <c r="ECI141" s="3"/>
      <c r="ECJ141" s="3"/>
      <c r="ECK141" s="3"/>
      <c r="ECL141" s="3"/>
      <c r="ECM141" s="3"/>
      <c r="ECN141" s="3"/>
      <c r="ECO141" s="3"/>
      <c r="ECP141" s="3"/>
      <c r="ECQ141" s="3"/>
      <c r="ECR141" s="3"/>
      <c r="ECS141" s="3"/>
      <c r="ECT141" s="3"/>
      <c r="ECU141" s="3"/>
      <c r="ECV141" s="3"/>
      <c r="ECW141" s="3"/>
      <c r="ECX141" s="3"/>
      <c r="ECY141" s="3"/>
      <c r="ECZ141" s="3"/>
      <c r="EDA141" s="3"/>
      <c r="EDB141" s="3"/>
      <c r="EDC141" s="3"/>
      <c r="EDD141" s="3"/>
      <c r="EDE141" s="3"/>
      <c r="EDF141" s="3"/>
      <c r="EDG141" s="3"/>
      <c r="EDH141" s="3"/>
      <c r="EDI141" s="3"/>
      <c r="EDJ141" s="3"/>
      <c r="EDK141" s="3"/>
      <c r="EDL141" s="3"/>
      <c r="EDM141" s="3"/>
      <c r="EDN141" s="3"/>
      <c r="EDO141" s="3"/>
      <c r="EDP141" s="3"/>
      <c r="EDQ141" s="3"/>
      <c r="EDR141" s="3"/>
      <c r="EDS141" s="3"/>
      <c r="EDT141" s="3"/>
      <c r="EDU141" s="3"/>
      <c r="EDV141" s="3"/>
      <c r="EDW141" s="3"/>
      <c r="EDX141" s="3"/>
      <c r="EDY141" s="3"/>
      <c r="EDZ141" s="3"/>
      <c r="EEA141" s="3"/>
      <c r="EEB141" s="3"/>
      <c r="EEC141" s="3"/>
      <c r="EED141" s="3"/>
      <c r="EEE141" s="3"/>
      <c r="EEF141" s="3"/>
      <c r="EEG141" s="3"/>
      <c r="EEH141" s="3"/>
      <c r="EEI141" s="3"/>
      <c r="EEJ141" s="3"/>
      <c r="EEK141" s="3"/>
      <c r="EEL141" s="3"/>
      <c r="EEM141" s="3"/>
      <c r="EEN141" s="3"/>
      <c r="EEO141" s="3"/>
      <c r="EEP141" s="3"/>
      <c r="EEQ141" s="3"/>
      <c r="EER141" s="3"/>
      <c r="EES141" s="3"/>
      <c r="EET141" s="3"/>
      <c r="EEU141" s="3"/>
      <c r="EEV141" s="3"/>
      <c r="EEW141" s="3"/>
      <c r="EEX141" s="3"/>
      <c r="EEY141" s="3"/>
      <c r="EEZ141" s="3"/>
      <c r="EFA141" s="3"/>
      <c r="EFB141" s="3"/>
      <c r="EFC141" s="3"/>
      <c r="EFD141" s="3"/>
      <c r="EFE141" s="3"/>
      <c r="EFF141" s="3"/>
      <c r="EFG141" s="3"/>
      <c r="EFH141" s="3"/>
      <c r="EFI141" s="3"/>
      <c r="EFJ141" s="3"/>
      <c r="EFK141" s="3"/>
      <c r="EFL141" s="3"/>
      <c r="EFM141" s="3"/>
      <c r="EFN141" s="3"/>
      <c r="EFO141" s="3"/>
      <c r="EFP141" s="3"/>
      <c r="EFQ141" s="3"/>
      <c r="EFR141" s="3"/>
      <c r="EFS141" s="3"/>
      <c r="EFT141" s="3"/>
      <c r="EFU141" s="3"/>
      <c r="EFV141" s="3"/>
      <c r="EFW141" s="3"/>
      <c r="EFX141" s="3"/>
      <c r="EFY141" s="3"/>
      <c r="EFZ141" s="3"/>
      <c r="EGA141" s="3"/>
      <c r="EGB141" s="3"/>
      <c r="EGC141" s="3"/>
      <c r="EGD141" s="3"/>
      <c r="EGE141" s="3"/>
      <c r="EGF141" s="3"/>
      <c r="EGG141" s="3"/>
      <c r="EGH141" s="3"/>
      <c r="EGI141" s="3"/>
      <c r="EGJ141" s="3"/>
      <c r="EGK141" s="3"/>
      <c r="EGL141" s="3"/>
      <c r="EGM141" s="3"/>
      <c r="EGN141" s="3"/>
      <c r="EGO141" s="3"/>
      <c r="EGP141" s="3"/>
      <c r="EGQ141" s="3"/>
      <c r="EGR141" s="3"/>
      <c r="EGS141" s="3"/>
      <c r="EGT141" s="3"/>
      <c r="EGU141" s="3"/>
      <c r="EGV141" s="3"/>
      <c r="EGW141" s="3"/>
      <c r="EGX141" s="3"/>
      <c r="EGY141" s="3"/>
      <c r="EGZ141" s="3"/>
      <c r="EHA141" s="3"/>
      <c r="EHB141" s="3"/>
      <c r="EHC141" s="3"/>
      <c r="EHD141" s="3"/>
      <c r="EHE141" s="3"/>
      <c r="EHF141" s="3"/>
      <c r="EHG141" s="3"/>
      <c r="EHH141" s="3"/>
      <c r="EHI141" s="3"/>
      <c r="EHJ141" s="3"/>
      <c r="EHK141" s="3"/>
      <c r="EHL141" s="3"/>
      <c r="EHM141" s="3"/>
      <c r="EHN141" s="3"/>
      <c r="EHO141" s="3"/>
      <c r="EHP141" s="3"/>
      <c r="EHQ141" s="3"/>
      <c r="EHR141" s="3"/>
      <c r="EHS141" s="3"/>
      <c r="EHT141" s="3"/>
      <c r="EHU141" s="3"/>
      <c r="EHV141" s="3"/>
      <c r="EHW141" s="3"/>
      <c r="EHX141" s="3"/>
      <c r="EHY141" s="3"/>
      <c r="EHZ141" s="3"/>
      <c r="EIA141" s="3"/>
      <c r="EIB141" s="3"/>
      <c r="EIC141" s="3"/>
      <c r="EID141" s="3"/>
      <c r="EIE141" s="3"/>
      <c r="EIF141" s="3"/>
      <c r="EIG141" s="3"/>
      <c r="EIH141" s="3"/>
      <c r="EII141" s="3"/>
      <c r="EIJ141" s="3"/>
      <c r="EIK141" s="3"/>
      <c r="EIL141" s="3"/>
      <c r="EIM141" s="3"/>
      <c r="EIN141" s="3"/>
      <c r="EIO141" s="3"/>
      <c r="EIP141" s="3"/>
      <c r="EIQ141" s="3"/>
      <c r="EIR141" s="3"/>
      <c r="EIS141" s="3"/>
      <c r="EIT141" s="3"/>
      <c r="EIU141" s="3"/>
      <c r="EIV141" s="3"/>
      <c r="EIW141" s="3"/>
      <c r="EIX141" s="3"/>
      <c r="EIY141" s="3"/>
      <c r="EIZ141" s="3"/>
      <c r="EJA141" s="3"/>
      <c r="EJB141" s="3"/>
      <c r="EJC141" s="3"/>
      <c r="EJD141" s="3"/>
      <c r="EJE141" s="3"/>
      <c r="EJF141" s="3"/>
      <c r="EJG141" s="3"/>
      <c r="EJH141" s="3"/>
      <c r="EJI141" s="3"/>
      <c r="EJJ141" s="3"/>
      <c r="EJK141" s="3"/>
      <c r="EJL141" s="3"/>
      <c r="EJM141" s="3"/>
      <c r="EJN141" s="3"/>
      <c r="EJO141" s="3"/>
      <c r="EJP141" s="3"/>
      <c r="EJQ141" s="3"/>
      <c r="EJR141" s="3"/>
      <c r="EJS141" s="3"/>
      <c r="EJT141" s="3"/>
      <c r="EJU141" s="3"/>
      <c r="EJV141" s="3"/>
      <c r="EJW141" s="3"/>
      <c r="EJX141" s="3"/>
      <c r="EJY141" s="3"/>
      <c r="EJZ141" s="3"/>
      <c r="EKA141" s="3"/>
      <c r="EKB141" s="3"/>
      <c r="EKC141" s="3"/>
      <c r="EKD141" s="3"/>
      <c r="EKE141" s="3"/>
      <c r="EKF141" s="3"/>
      <c r="EKG141" s="3"/>
      <c r="EKH141" s="3"/>
      <c r="EKI141" s="3"/>
      <c r="EKJ141" s="3"/>
      <c r="EKK141" s="3"/>
      <c r="EKL141" s="3"/>
      <c r="EKM141" s="3"/>
      <c r="EKN141" s="3"/>
      <c r="EKO141" s="3"/>
      <c r="EKP141" s="3"/>
      <c r="EKQ141" s="3"/>
      <c r="EKR141" s="3"/>
      <c r="EKS141" s="3"/>
      <c r="EKT141" s="3"/>
      <c r="EKU141" s="3"/>
      <c r="EKV141" s="3"/>
      <c r="EKW141" s="3"/>
      <c r="EKX141" s="3"/>
      <c r="EKY141" s="3"/>
      <c r="EKZ141" s="3"/>
      <c r="ELA141" s="3"/>
      <c r="ELB141" s="3"/>
      <c r="ELC141" s="3"/>
      <c r="ELD141" s="3"/>
      <c r="ELE141" s="3"/>
      <c r="ELF141" s="3"/>
      <c r="ELG141" s="3"/>
      <c r="ELH141" s="3"/>
      <c r="ELI141" s="3"/>
      <c r="ELJ141" s="3"/>
      <c r="ELK141" s="3"/>
      <c r="ELL141" s="3"/>
      <c r="ELM141" s="3"/>
      <c r="ELN141" s="3"/>
      <c r="ELO141" s="3"/>
      <c r="ELP141" s="3"/>
      <c r="ELQ141" s="3"/>
      <c r="ELR141" s="3"/>
      <c r="ELS141" s="3"/>
      <c r="ELT141" s="3"/>
      <c r="ELU141" s="3"/>
      <c r="ELV141" s="3"/>
      <c r="ELW141" s="3"/>
      <c r="ELX141" s="3"/>
      <c r="ELY141" s="3"/>
      <c r="ELZ141" s="3"/>
      <c r="EMA141" s="3"/>
      <c r="EMB141" s="3"/>
      <c r="EMC141" s="3"/>
      <c r="EMD141" s="3"/>
      <c r="EME141" s="3"/>
      <c r="EMF141" s="3"/>
      <c r="EMG141" s="3"/>
      <c r="EMH141" s="3"/>
      <c r="EMI141" s="3"/>
      <c r="EMJ141" s="3"/>
      <c r="EMK141" s="3"/>
      <c r="EML141" s="3"/>
      <c r="EMM141" s="3"/>
      <c r="EMN141" s="3"/>
      <c r="EMO141" s="3"/>
      <c r="EMP141" s="3"/>
      <c r="EMQ141" s="3"/>
      <c r="EMR141" s="3"/>
      <c r="EMS141" s="3"/>
      <c r="EMT141" s="3"/>
      <c r="EMU141" s="3"/>
      <c r="EMV141" s="3"/>
      <c r="EMW141" s="3"/>
      <c r="EMX141" s="3"/>
      <c r="EMY141" s="3"/>
      <c r="EMZ141" s="3"/>
      <c r="ENA141" s="3"/>
      <c r="ENB141" s="3"/>
      <c r="ENC141" s="3"/>
      <c r="END141" s="3"/>
      <c r="ENE141" s="3"/>
      <c r="ENF141" s="3"/>
      <c r="ENG141" s="3"/>
      <c r="ENH141" s="3"/>
      <c r="ENI141" s="3"/>
      <c r="ENJ141" s="3"/>
      <c r="ENK141" s="3"/>
      <c r="ENL141" s="3"/>
      <c r="ENM141" s="3"/>
      <c r="ENN141" s="3"/>
      <c r="ENO141" s="3"/>
      <c r="ENP141" s="3"/>
      <c r="ENQ141" s="3"/>
      <c r="ENR141" s="3"/>
      <c r="ENS141" s="3"/>
      <c r="ENT141" s="3"/>
      <c r="ENU141" s="3"/>
      <c r="ENV141" s="3"/>
      <c r="ENW141" s="3"/>
      <c r="ENX141" s="3"/>
      <c r="ENY141" s="3"/>
      <c r="ENZ141" s="3"/>
      <c r="EOA141" s="3"/>
      <c r="EOB141" s="3"/>
      <c r="EOC141" s="3"/>
      <c r="EOD141" s="3"/>
      <c r="EOE141" s="3"/>
      <c r="EOF141" s="3"/>
      <c r="EOG141" s="3"/>
      <c r="EOH141" s="3"/>
      <c r="EOI141" s="3"/>
      <c r="EOJ141" s="3"/>
      <c r="EOK141" s="3"/>
      <c r="EOL141" s="3"/>
      <c r="EOM141" s="3"/>
      <c r="EON141" s="3"/>
      <c r="EOO141" s="3"/>
      <c r="EOP141" s="3"/>
      <c r="EOQ141" s="3"/>
      <c r="EOR141" s="3"/>
      <c r="EOS141" s="3"/>
      <c r="EOT141" s="3"/>
      <c r="EOU141" s="3"/>
      <c r="EOV141" s="3"/>
      <c r="EOW141" s="3"/>
      <c r="EOX141" s="3"/>
      <c r="EOY141" s="3"/>
      <c r="EOZ141" s="3"/>
      <c r="EPA141" s="3"/>
      <c r="EPB141" s="3"/>
      <c r="EPC141" s="3"/>
      <c r="EPD141" s="3"/>
      <c r="EPE141" s="3"/>
      <c r="EPF141" s="3"/>
      <c r="EPG141" s="3"/>
      <c r="EPH141" s="3"/>
      <c r="EPI141" s="3"/>
      <c r="EPJ141" s="3"/>
      <c r="EPK141" s="3"/>
      <c r="EPL141" s="3"/>
      <c r="EPM141" s="3"/>
      <c r="EPN141" s="3"/>
      <c r="EPO141" s="3"/>
      <c r="EPP141" s="3"/>
      <c r="EPQ141" s="3"/>
      <c r="EPR141" s="3"/>
      <c r="EPS141" s="3"/>
      <c r="EPT141" s="3"/>
      <c r="EPU141" s="3"/>
      <c r="EPV141" s="3"/>
      <c r="EPW141" s="3"/>
      <c r="EPX141" s="3"/>
      <c r="EPY141" s="3"/>
      <c r="EPZ141" s="3"/>
      <c r="EQA141" s="3"/>
      <c r="EQB141" s="3"/>
      <c r="EQC141" s="3"/>
      <c r="EQD141" s="3"/>
      <c r="EQE141" s="3"/>
      <c r="EQF141" s="3"/>
      <c r="EQG141" s="3"/>
      <c r="EQH141" s="3"/>
      <c r="EQI141" s="3"/>
      <c r="EQJ141" s="3"/>
      <c r="EQK141" s="3"/>
      <c r="EQL141" s="3"/>
      <c r="EQM141" s="3"/>
      <c r="EQN141" s="3"/>
      <c r="EQO141" s="3"/>
      <c r="EQP141" s="3"/>
      <c r="EQQ141" s="3"/>
      <c r="EQR141" s="3"/>
      <c r="EQS141" s="3"/>
      <c r="EQT141" s="3"/>
      <c r="EQU141" s="3"/>
      <c r="EQV141" s="3"/>
      <c r="EQW141" s="3"/>
      <c r="EQX141" s="3"/>
      <c r="EQY141" s="3"/>
      <c r="EQZ141" s="3"/>
      <c r="ERA141" s="3"/>
      <c r="ERB141" s="3"/>
      <c r="ERC141" s="3"/>
      <c r="ERD141" s="3"/>
      <c r="ERE141" s="3"/>
      <c r="ERF141" s="3"/>
      <c r="ERG141" s="3"/>
      <c r="ERH141" s="3"/>
      <c r="ERI141" s="3"/>
      <c r="ERJ141" s="3"/>
      <c r="ERK141" s="3"/>
      <c r="ERL141" s="3"/>
      <c r="ERM141" s="3"/>
      <c r="ERN141" s="3"/>
      <c r="ERO141" s="3"/>
      <c r="ERP141" s="3"/>
      <c r="ERQ141" s="3"/>
      <c r="ERR141" s="3"/>
      <c r="ERS141" s="3"/>
      <c r="ERT141" s="3"/>
      <c r="ERU141" s="3"/>
      <c r="ERV141" s="3"/>
      <c r="ERW141" s="3"/>
      <c r="ERX141" s="3"/>
      <c r="ERY141" s="3"/>
      <c r="ERZ141" s="3"/>
      <c r="ESA141" s="3"/>
      <c r="ESB141" s="3"/>
      <c r="ESC141" s="3"/>
      <c r="ESD141" s="3"/>
      <c r="ESE141" s="3"/>
      <c r="ESF141" s="3"/>
      <c r="ESG141" s="3"/>
      <c r="ESH141" s="3"/>
      <c r="ESI141" s="3"/>
      <c r="ESJ141" s="3"/>
      <c r="ESK141" s="3"/>
      <c r="ESL141" s="3"/>
      <c r="ESM141" s="3"/>
      <c r="ESN141" s="3"/>
      <c r="ESO141" s="3"/>
      <c r="ESP141" s="3"/>
      <c r="ESQ141" s="3"/>
      <c r="ESR141" s="3"/>
      <c r="ESS141" s="3"/>
      <c r="EST141" s="3"/>
      <c r="ESU141" s="3"/>
      <c r="ESV141" s="3"/>
      <c r="ESW141" s="3"/>
      <c r="ESX141" s="3"/>
      <c r="ESY141" s="3"/>
      <c r="ESZ141" s="3"/>
      <c r="ETA141" s="3"/>
      <c r="ETB141" s="3"/>
      <c r="ETC141" s="3"/>
      <c r="ETD141" s="3"/>
      <c r="ETE141" s="3"/>
      <c r="ETF141" s="3"/>
      <c r="ETG141" s="3"/>
      <c r="ETH141" s="3"/>
      <c r="ETI141" s="3"/>
      <c r="ETJ141" s="3"/>
      <c r="ETK141" s="3"/>
      <c r="ETL141" s="3"/>
      <c r="ETM141" s="3"/>
      <c r="ETN141" s="3"/>
      <c r="ETO141" s="3"/>
      <c r="ETP141" s="3"/>
      <c r="ETQ141" s="3"/>
      <c r="ETR141" s="3"/>
      <c r="ETS141" s="3"/>
      <c r="ETT141" s="3"/>
      <c r="ETU141" s="3"/>
      <c r="ETV141" s="3"/>
      <c r="ETW141" s="3"/>
      <c r="ETX141" s="3"/>
      <c r="ETY141" s="3"/>
      <c r="ETZ141" s="3"/>
      <c r="EUA141" s="3"/>
      <c r="EUB141" s="3"/>
      <c r="EUC141" s="3"/>
      <c r="EUD141" s="3"/>
      <c r="EUE141" s="3"/>
      <c r="EUF141" s="3"/>
      <c r="EUG141" s="3"/>
      <c r="EUH141" s="3"/>
      <c r="EUI141" s="3"/>
      <c r="EUJ141" s="3"/>
      <c r="EUK141" s="3"/>
      <c r="EUL141" s="3"/>
      <c r="EUM141" s="3"/>
      <c r="EUN141" s="3"/>
      <c r="EUO141" s="3"/>
      <c r="EUP141" s="3"/>
      <c r="EUQ141" s="3"/>
      <c r="EUR141" s="3"/>
      <c r="EUS141" s="3"/>
      <c r="EUT141" s="3"/>
      <c r="EUU141" s="3"/>
      <c r="EUV141" s="3"/>
      <c r="EUW141" s="3"/>
      <c r="EUX141" s="3"/>
      <c r="EUY141" s="3"/>
      <c r="EUZ141" s="3"/>
      <c r="EVA141" s="3"/>
      <c r="EVB141" s="3"/>
      <c r="EVC141" s="3"/>
      <c r="EVD141" s="3"/>
      <c r="EVE141" s="3"/>
      <c r="EVF141" s="3"/>
      <c r="EVG141" s="3"/>
      <c r="EVH141" s="3"/>
      <c r="EVI141" s="3"/>
      <c r="EVJ141" s="3"/>
      <c r="EVK141" s="3"/>
      <c r="EVL141" s="3"/>
      <c r="EVM141" s="3"/>
      <c r="EVN141" s="3"/>
      <c r="EVO141" s="3"/>
      <c r="EVP141" s="3"/>
      <c r="EVQ141" s="3"/>
      <c r="EVR141" s="3"/>
      <c r="EVS141" s="3"/>
      <c r="EVT141" s="3"/>
      <c r="EVU141" s="3"/>
      <c r="EVV141" s="3"/>
      <c r="EVW141" s="3"/>
      <c r="EVX141" s="3"/>
      <c r="EVY141" s="3"/>
      <c r="EVZ141" s="3"/>
      <c r="EWA141" s="3"/>
      <c r="EWB141" s="3"/>
      <c r="EWC141" s="3"/>
      <c r="EWD141" s="3"/>
      <c r="EWE141" s="3"/>
      <c r="EWF141" s="3"/>
      <c r="EWG141" s="3"/>
      <c r="EWH141" s="3"/>
      <c r="EWI141" s="3"/>
      <c r="EWJ141" s="3"/>
      <c r="EWK141" s="3"/>
      <c r="EWL141" s="3"/>
      <c r="EWM141" s="3"/>
      <c r="EWN141" s="3"/>
      <c r="EWO141" s="3"/>
      <c r="EWP141" s="3"/>
      <c r="EWQ141" s="3"/>
      <c r="EWR141" s="3"/>
      <c r="EWS141" s="3"/>
      <c r="EWT141" s="3"/>
      <c r="EWU141" s="3"/>
      <c r="EWV141" s="3"/>
      <c r="EWW141" s="3"/>
      <c r="EWX141" s="3"/>
      <c r="EWY141" s="3"/>
      <c r="EWZ141" s="3"/>
      <c r="EXA141" s="3"/>
      <c r="EXB141" s="3"/>
      <c r="EXC141" s="3"/>
      <c r="EXD141" s="3"/>
      <c r="EXE141" s="3"/>
      <c r="EXF141" s="3"/>
      <c r="EXG141" s="3"/>
      <c r="EXH141" s="3"/>
      <c r="EXI141" s="3"/>
      <c r="EXJ141" s="3"/>
      <c r="EXK141" s="3"/>
      <c r="EXL141" s="3"/>
      <c r="EXM141" s="3"/>
      <c r="EXN141" s="3"/>
      <c r="EXO141" s="3"/>
      <c r="EXP141" s="3"/>
      <c r="EXQ141" s="3"/>
      <c r="EXR141" s="3"/>
      <c r="EXS141" s="3"/>
      <c r="EXT141" s="3"/>
      <c r="EXU141" s="3"/>
      <c r="EXV141" s="3"/>
      <c r="EXW141" s="3"/>
      <c r="EXX141" s="3"/>
      <c r="EXY141" s="3"/>
      <c r="EXZ141" s="3"/>
      <c r="EYA141" s="3"/>
      <c r="EYB141" s="3"/>
      <c r="EYC141" s="3"/>
      <c r="EYD141" s="3"/>
      <c r="EYE141" s="3"/>
      <c r="EYF141" s="3"/>
      <c r="EYG141" s="3"/>
      <c r="EYH141" s="3"/>
      <c r="EYI141" s="3"/>
      <c r="EYJ141" s="3"/>
      <c r="EYK141" s="3"/>
      <c r="EYL141" s="3"/>
      <c r="EYM141" s="3"/>
      <c r="EYN141" s="3"/>
      <c r="EYO141" s="3"/>
      <c r="EYP141" s="3"/>
      <c r="EYQ141" s="3"/>
      <c r="EYR141" s="3"/>
      <c r="EYS141" s="3"/>
      <c r="EYT141" s="3"/>
      <c r="EYU141" s="3"/>
      <c r="EYV141" s="3"/>
      <c r="EYW141" s="3"/>
      <c r="EYX141" s="3"/>
      <c r="EYY141" s="3"/>
      <c r="EYZ141" s="3"/>
      <c r="EZA141" s="3"/>
      <c r="EZB141" s="3"/>
      <c r="EZC141" s="3"/>
      <c r="EZD141" s="3"/>
      <c r="EZE141" s="3"/>
      <c r="EZF141" s="3"/>
      <c r="EZG141" s="3"/>
      <c r="EZH141" s="3"/>
      <c r="EZI141" s="3"/>
      <c r="EZJ141" s="3"/>
      <c r="EZK141" s="3"/>
      <c r="EZL141" s="3"/>
      <c r="EZM141" s="3"/>
      <c r="EZN141" s="3"/>
      <c r="EZO141" s="3"/>
      <c r="EZP141" s="3"/>
      <c r="EZQ141" s="3"/>
      <c r="EZR141" s="3"/>
      <c r="EZS141" s="3"/>
      <c r="EZT141" s="3"/>
      <c r="EZU141" s="3"/>
      <c r="EZV141" s="3"/>
      <c r="EZW141" s="3"/>
      <c r="EZX141" s="3"/>
      <c r="EZY141" s="3"/>
      <c r="EZZ141" s="3"/>
      <c r="FAA141" s="3"/>
      <c r="FAB141" s="3"/>
      <c r="FAC141" s="3"/>
      <c r="FAD141" s="3"/>
      <c r="FAE141" s="3"/>
      <c r="FAF141" s="3"/>
      <c r="FAG141" s="3"/>
      <c r="FAH141" s="3"/>
      <c r="FAI141" s="3"/>
      <c r="FAJ141" s="3"/>
      <c r="FAK141" s="3"/>
      <c r="FAL141" s="3"/>
      <c r="FAM141" s="3"/>
      <c r="FAN141" s="3"/>
      <c r="FAO141" s="3"/>
      <c r="FAP141" s="3"/>
      <c r="FAQ141" s="3"/>
      <c r="FAR141" s="3"/>
      <c r="FAS141" s="3"/>
      <c r="FAT141" s="3"/>
      <c r="FAU141" s="3"/>
      <c r="FAV141" s="3"/>
      <c r="FAW141" s="3"/>
      <c r="FAX141" s="3"/>
      <c r="FAY141" s="3"/>
      <c r="FAZ141" s="3"/>
      <c r="FBA141" s="3"/>
      <c r="FBB141" s="3"/>
      <c r="FBC141" s="3"/>
      <c r="FBD141" s="3"/>
      <c r="FBE141" s="3"/>
      <c r="FBF141" s="3"/>
      <c r="FBG141" s="3"/>
      <c r="FBH141" s="3"/>
      <c r="FBI141" s="3"/>
      <c r="FBJ141" s="3"/>
      <c r="FBK141" s="3"/>
      <c r="FBL141" s="3"/>
      <c r="FBM141" s="3"/>
      <c r="FBN141" s="3"/>
      <c r="FBO141" s="3"/>
      <c r="FBP141" s="3"/>
      <c r="FBQ141" s="3"/>
      <c r="FBR141" s="3"/>
      <c r="FBS141" s="3"/>
      <c r="FBT141" s="3"/>
      <c r="FBU141" s="3"/>
      <c r="FBV141" s="3"/>
      <c r="FBW141" s="3"/>
      <c r="FBX141" s="3"/>
      <c r="FBY141" s="3"/>
      <c r="FBZ141" s="3"/>
      <c r="FCA141" s="3"/>
      <c r="FCB141" s="3"/>
      <c r="FCC141" s="3"/>
      <c r="FCD141" s="3"/>
      <c r="FCE141" s="3"/>
      <c r="FCF141" s="3"/>
      <c r="FCG141" s="3"/>
      <c r="FCH141" s="3"/>
      <c r="FCI141" s="3"/>
      <c r="FCJ141" s="3"/>
      <c r="FCK141" s="3"/>
      <c r="FCL141" s="3"/>
      <c r="FCM141" s="3"/>
      <c r="FCN141" s="3"/>
      <c r="FCO141" s="3"/>
      <c r="FCP141" s="3"/>
      <c r="FCQ141" s="3"/>
      <c r="FCR141" s="3"/>
      <c r="FCS141" s="3"/>
      <c r="FCT141" s="3"/>
      <c r="FCU141" s="3"/>
      <c r="FCV141" s="3"/>
      <c r="FCW141" s="3"/>
      <c r="FCX141" s="3"/>
      <c r="FCY141" s="3"/>
      <c r="FCZ141" s="3"/>
      <c r="FDA141" s="3"/>
      <c r="FDB141" s="3"/>
      <c r="FDC141" s="3"/>
      <c r="FDD141" s="3"/>
      <c r="FDE141" s="3"/>
      <c r="FDF141" s="3"/>
      <c r="FDG141" s="3"/>
      <c r="FDH141" s="3"/>
      <c r="FDI141" s="3"/>
      <c r="FDJ141" s="3"/>
      <c r="FDK141" s="3"/>
      <c r="FDL141" s="3"/>
      <c r="FDM141" s="3"/>
      <c r="FDN141" s="3"/>
      <c r="FDO141" s="3"/>
      <c r="FDP141" s="3"/>
      <c r="FDQ141" s="3"/>
      <c r="FDR141" s="3"/>
      <c r="FDS141" s="3"/>
      <c r="FDT141" s="3"/>
      <c r="FDU141" s="3"/>
      <c r="FDV141" s="3"/>
      <c r="FDW141" s="3"/>
      <c r="FDX141" s="3"/>
      <c r="FDY141" s="3"/>
      <c r="FDZ141" s="3"/>
      <c r="FEA141" s="3"/>
      <c r="FEB141" s="3"/>
      <c r="FEC141" s="3"/>
      <c r="FED141" s="3"/>
      <c r="FEE141" s="3"/>
      <c r="FEF141" s="3"/>
      <c r="FEG141" s="3"/>
      <c r="FEH141" s="3"/>
      <c r="FEI141" s="3"/>
      <c r="FEJ141" s="3"/>
      <c r="FEK141" s="3"/>
      <c r="FEL141" s="3"/>
      <c r="FEM141" s="3"/>
      <c r="FEN141" s="3"/>
      <c r="FEO141" s="3"/>
      <c r="FEP141" s="3"/>
      <c r="FEQ141" s="3"/>
      <c r="FER141" s="3"/>
      <c r="FES141" s="3"/>
      <c r="FET141" s="3"/>
      <c r="FEU141" s="3"/>
      <c r="FEV141" s="3"/>
      <c r="FEW141" s="3"/>
      <c r="FEX141" s="3"/>
      <c r="FEY141" s="3"/>
      <c r="FEZ141" s="3"/>
      <c r="FFA141" s="3"/>
      <c r="FFB141" s="3"/>
      <c r="FFC141" s="3"/>
      <c r="FFD141" s="3"/>
      <c r="FFE141" s="3"/>
      <c r="FFF141" s="3"/>
      <c r="FFG141" s="3"/>
      <c r="FFH141" s="3"/>
      <c r="FFI141" s="3"/>
      <c r="FFJ141" s="3"/>
      <c r="FFK141" s="3"/>
      <c r="FFL141" s="3"/>
      <c r="FFM141" s="3"/>
      <c r="FFN141" s="3"/>
      <c r="FFO141" s="3"/>
      <c r="FFP141" s="3"/>
      <c r="FFQ141" s="3"/>
      <c r="FFR141" s="3"/>
      <c r="FFS141" s="3"/>
      <c r="FFT141" s="3"/>
      <c r="FFU141" s="3"/>
      <c r="FFV141" s="3"/>
      <c r="FFW141" s="3"/>
      <c r="FFX141" s="3"/>
      <c r="FFY141" s="3"/>
      <c r="FFZ141" s="3"/>
      <c r="FGA141" s="3"/>
      <c r="FGB141" s="3"/>
      <c r="FGC141" s="3"/>
      <c r="FGD141" s="3"/>
      <c r="FGE141" s="3"/>
      <c r="FGF141" s="3"/>
      <c r="FGG141" s="3"/>
      <c r="FGH141" s="3"/>
      <c r="FGI141" s="3"/>
      <c r="FGJ141" s="3"/>
      <c r="FGK141" s="3"/>
      <c r="FGL141" s="3"/>
      <c r="FGM141" s="3"/>
      <c r="FGN141" s="3"/>
      <c r="FGO141" s="3"/>
      <c r="FGP141" s="3"/>
      <c r="FGQ141" s="3"/>
      <c r="FGR141" s="3"/>
      <c r="FGS141" s="3"/>
      <c r="FGT141" s="3"/>
      <c r="FGU141" s="3"/>
      <c r="FGV141" s="3"/>
      <c r="FGW141" s="3"/>
      <c r="FGX141" s="3"/>
      <c r="FGY141" s="3"/>
      <c r="FGZ141" s="3"/>
      <c r="FHA141" s="3"/>
      <c r="FHB141" s="3"/>
      <c r="FHC141" s="3"/>
      <c r="FHD141" s="3"/>
      <c r="FHE141" s="3"/>
      <c r="FHF141" s="3"/>
      <c r="FHG141" s="3"/>
      <c r="FHH141" s="3"/>
      <c r="FHI141" s="3"/>
      <c r="FHJ141" s="3"/>
      <c r="FHK141" s="3"/>
      <c r="FHL141" s="3"/>
      <c r="FHM141" s="3"/>
      <c r="FHN141" s="3"/>
      <c r="FHO141" s="3"/>
      <c r="FHP141" s="3"/>
      <c r="FHQ141" s="3"/>
      <c r="FHR141" s="3"/>
      <c r="FHS141" s="3"/>
      <c r="FHT141" s="3"/>
      <c r="FHU141" s="3"/>
      <c r="FHV141" s="3"/>
      <c r="FHW141" s="3"/>
      <c r="FHX141" s="3"/>
      <c r="FHY141" s="3"/>
      <c r="FHZ141" s="3"/>
      <c r="FIA141" s="3"/>
      <c r="FIB141" s="3"/>
      <c r="FIC141" s="3"/>
      <c r="FID141" s="3"/>
      <c r="FIE141" s="3"/>
      <c r="FIF141" s="3"/>
      <c r="FIG141" s="3"/>
      <c r="FIH141" s="3"/>
      <c r="FII141" s="3"/>
      <c r="FIJ141" s="3"/>
      <c r="FIK141" s="3"/>
      <c r="FIL141" s="3"/>
      <c r="FIM141" s="3"/>
      <c r="FIN141" s="3"/>
      <c r="FIO141" s="3"/>
      <c r="FIP141" s="3"/>
      <c r="FIQ141" s="3"/>
      <c r="FIR141" s="3"/>
      <c r="FIS141" s="3"/>
      <c r="FIT141" s="3"/>
      <c r="FIU141" s="3"/>
      <c r="FIV141" s="3"/>
      <c r="FIW141" s="3"/>
      <c r="FIX141" s="3"/>
      <c r="FIY141" s="3"/>
      <c r="FIZ141" s="3"/>
      <c r="FJA141" s="3"/>
      <c r="FJB141" s="3"/>
      <c r="FJC141" s="3"/>
      <c r="FJD141" s="3"/>
      <c r="FJE141" s="3"/>
      <c r="FJF141" s="3"/>
      <c r="FJG141" s="3"/>
      <c r="FJH141" s="3"/>
      <c r="FJI141" s="3"/>
      <c r="FJJ141" s="3"/>
      <c r="FJK141" s="3"/>
      <c r="FJL141" s="3"/>
      <c r="FJM141" s="3"/>
      <c r="FJN141" s="3"/>
      <c r="FJO141" s="3"/>
      <c r="FJP141" s="3"/>
      <c r="FJQ141" s="3"/>
      <c r="FJR141" s="3"/>
      <c r="FJS141" s="3"/>
      <c r="FJT141" s="3"/>
      <c r="FJU141" s="3"/>
      <c r="FJV141" s="3"/>
      <c r="FJW141" s="3"/>
      <c r="FJX141" s="3"/>
      <c r="FJY141" s="3"/>
      <c r="FJZ141" s="3"/>
      <c r="FKA141" s="3"/>
      <c r="FKB141" s="3"/>
      <c r="FKC141" s="3"/>
      <c r="FKD141" s="3"/>
      <c r="FKE141" s="3"/>
      <c r="FKF141" s="3"/>
      <c r="FKG141" s="3"/>
      <c r="FKH141" s="3"/>
      <c r="FKI141" s="3"/>
      <c r="FKJ141" s="3"/>
      <c r="FKK141" s="3"/>
      <c r="FKL141" s="3"/>
      <c r="FKM141" s="3"/>
      <c r="FKN141" s="3"/>
      <c r="FKO141" s="3"/>
      <c r="FKP141" s="3"/>
      <c r="FKQ141" s="3"/>
      <c r="FKR141" s="3"/>
      <c r="FKS141" s="3"/>
      <c r="FKT141" s="3"/>
      <c r="FKU141" s="3"/>
      <c r="FKV141" s="3"/>
      <c r="FKW141" s="3"/>
      <c r="FKX141" s="3"/>
      <c r="FKY141" s="3"/>
      <c r="FKZ141" s="3"/>
      <c r="FLA141" s="3"/>
      <c r="FLB141" s="3"/>
      <c r="FLC141" s="3"/>
      <c r="FLD141" s="3"/>
      <c r="FLE141" s="3"/>
      <c r="FLF141" s="3"/>
      <c r="FLG141" s="3"/>
      <c r="FLH141" s="3"/>
      <c r="FLI141" s="3"/>
      <c r="FLJ141" s="3"/>
      <c r="FLK141" s="3"/>
      <c r="FLL141" s="3"/>
      <c r="FLM141" s="3"/>
      <c r="FLN141" s="3"/>
      <c r="FLO141" s="3"/>
      <c r="FLP141" s="3"/>
      <c r="FLQ141" s="3"/>
      <c r="FLR141" s="3"/>
      <c r="FLS141" s="3"/>
      <c r="FLT141" s="3"/>
      <c r="FLU141" s="3"/>
      <c r="FLV141" s="3"/>
      <c r="FLW141" s="3"/>
      <c r="FLX141" s="3"/>
      <c r="FLY141" s="3"/>
      <c r="FLZ141" s="3"/>
      <c r="FMA141" s="3"/>
      <c r="FMB141" s="3"/>
      <c r="FMC141" s="3"/>
      <c r="FMD141" s="3"/>
      <c r="FME141" s="3"/>
      <c r="FMF141" s="3"/>
      <c r="FMG141" s="3"/>
      <c r="FMH141" s="3"/>
      <c r="FMI141" s="3"/>
      <c r="FMJ141" s="3"/>
      <c r="FMK141" s="3"/>
      <c r="FML141" s="3"/>
      <c r="FMM141" s="3"/>
      <c r="FMN141" s="3"/>
      <c r="FMO141" s="3"/>
      <c r="FMP141" s="3"/>
      <c r="FMQ141" s="3"/>
      <c r="FMR141" s="3"/>
      <c r="FMS141" s="3"/>
      <c r="FMT141" s="3"/>
      <c r="FMU141" s="3"/>
      <c r="FMV141" s="3"/>
      <c r="FMW141" s="3"/>
      <c r="FMX141" s="3"/>
      <c r="FMY141" s="3"/>
      <c r="FMZ141" s="3"/>
      <c r="FNA141" s="3"/>
      <c r="FNB141" s="3"/>
      <c r="FNC141" s="3"/>
      <c r="FND141" s="3"/>
      <c r="FNE141" s="3"/>
      <c r="FNF141" s="3"/>
      <c r="FNG141" s="3"/>
      <c r="FNH141" s="3"/>
      <c r="FNI141" s="3"/>
      <c r="FNJ141" s="3"/>
      <c r="FNK141" s="3"/>
      <c r="FNL141" s="3"/>
      <c r="FNM141" s="3"/>
      <c r="FNN141" s="3"/>
      <c r="FNO141" s="3"/>
      <c r="FNP141" s="3"/>
      <c r="FNQ141" s="3"/>
      <c r="FNR141" s="3"/>
      <c r="FNS141" s="3"/>
      <c r="FNT141" s="3"/>
      <c r="FNU141" s="3"/>
      <c r="FNV141" s="3"/>
      <c r="FNW141" s="3"/>
      <c r="FNX141" s="3"/>
      <c r="FNY141" s="3"/>
      <c r="FNZ141" s="3"/>
      <c r="FOA141" s="3"/>
      <c r="FOB141" s="3"/>
      <c r="FOC141" s="3"/>
      <c r="FOD141" s="3"/>
      <c r="FOE141" s="3"/>
      <c r="FOF141" s="3"/>
      <c r="FOG141" s="3"/>
      <c r="FOH141" s="3"/>
      <c r="FOI141" s="3"/>
      <c r="FOJ141" s="3"/>
      <c r="FOK141" s="3"/>
      <c r="FOL141" s="3"/>
      <c r="FOM141" s="3"/>
      <c r="FON141" s="3"/>
      <c r="FOO141" s="3"/>
      <c r="FOP141" s="3"/>
      <c r="FOQ141" s="3"/>
      <c r="FOR141" s="3"/>
      <c r="FOS141" s="3"/>
      <c r="FOT141" s="3"/>
      <c r="FOU141" s="3"/>
      <c r="FOV141" s="3"/>
      <c r="FOW141" s="3"/>
      <c r="FOX141" s="3"/>
      <c r="FOY141" s="3"/>
      <c r="FOZ141" s="3"/>
      <c r="FPA141" s="3"/>
      <c r="FPB141" s="3"/>
      <c r="FPC141" s="3"/>
      <c r="FPD141" s="3"/>
      <c r="FPE141" s="3"/>
      <c r="FPF141" s="3"/>
      <c r="FPG141" s="3"/>
      <c r="FPH141" s="3"/>
      <c r="FPI141" s="3"/>
      <c r="FPJ141" s="3"/>
      <c r="FPK141" s="3"/>
      <c r="FPL141" s="3"/>
      <c r="FPM141" s="3"/>
      <c r="FPN141" s="3"/>
      <c r="FPO141" s="3"/>
      <c r="FPP141" s="3"/>
      <c r="FPQ141" s="3"/>
      <c r="FPR141" s="3"/>
      <c r="FPS141" s="3"/>
      <c r="FPT141" s="3"/>
      <c r="FPU141" s="3"/>
      <c r="FPV141" s="3"/>
      <c r="FPW141" s="3"/>
      <c r="FPX141" s="3"/>
      <c r="FPY141" s="3"/>
      <c r="FPZ141" s="3"/>
      <c r="FQA141" s="3"/>
      <c r="FQB141" s="3"/>
      <c r="FQC141" s="3"/>
      <c r="FQD141" s="3"/>
      <c r="FQE141" s="3"/>
      <c r="FQF141" s="3"/>
      <c r="FQG141" s="3"/>
      <c r="FQH141" s="3"/>
      <c r="FQI141" s="3"/>
      <c r="FQJ141" s="3"/>
      <c r="FQK141" s="3"/>
      <c r="FQL141" s="3"/>
      <c r="FQM141" s="3"/>
      <c r="FQN141" s="3"/>
      <c r="FQO141" s="3"/>
      <c r="FQP141" s="3"/>
      <c r="FQQ141" s="3"/>
      <c r="FQR141" s="3"/>
      <c r="FQS141" s="3"/>
      <c r="FQT141" s="3"/>
      <c r="FQU141" s="3"/>
      <c r="FQV141" s="3"/>
      <c r="FQW141" s="3"/>
      <c r="FQX141" s="3"/>
      <c r="FQY141" s="3"/>
      <c r="FQZ141" s="3"/>
      <c r="FRA141" s="3"/>
      <c r="FRB141" s="3"/>
      <c r="FRC141" s="3"/>
      <c r="FRD141" s="3"/>
      <c r="FRE141" s="3"/>
      <c r="FRF141" s="3"/>
      <c r="FRG141" s="3"/>
      <c r="FRH141" s="3"/>
      <c r="FRI141" s="3"/>
      <c r="FRJ141" s="3"/>
      <c r="FRK141" s="3"/>
      <c r="FRL141" s="3"/>
      <c r="FRM141" s="3"/>
      <c r="FRN141" s="3"/>
      <c r="FRO141" s="3"/>
      <c r="FRP141" s="3"/>
      <c r="FRQ141" s="3"/>
      <c r="FRR141" s="3"/>
      <c r="FRS141" s="3"/>
      <c r="FRT141" s="3"/>
      <c r="FRU141" s="3"/>
      <c r="FRV141" s="3"/>
      <c r="FRW141" s="3"/>
      <c r="FRX141" s="3"/>
      <c r="FRY141" s="3"/>
      <c r="FRZ141" s="3"/>
      <c r="FSA141" s="3"/>
      <c r="FSB141" s="3"/>
      <c r="FSC141" s="3"/>
      <c r="FSD141" s="3"/>
      <c r="FSE141" s="3"/>
      <c r="FSF141" s="3"/>
      <c r="FSG141" s="3"/>
      <c r="FSH141" s="3"/>
      <c r="FSI141" s="3"/>
      <c r="FSJ141" s="3"/>
      <c r="FSK141" s="3"/>
      <c r="FSL141" s="3"/>
      <c r="FSM141" s="3"/>
      <c r="FSN141" s="3"/>
      <c r="FSO141" s="3"/>
      <c r="FSP141" s="3"/>
      <c r="FSQ141" s="3"/>
      <c r="FSR141" s="3"/>
      <c r="FSS141" s="3"/>
      <c r="FST141" s="3"/>
      <c r="FSU141" s="3"/>
      <c r="FSV141" s="3"/>
      <c r="FSW141" s="3"/>
      <c r="FSX141" s="3"/>
      <c r="FSY141" s="3"/>
      <c r="FSZ141" s="3"/>
      <c r="FTA141" s="3"/>
      <c r="FTB141" s="3"/>
      <c r="FTC141" s="3"/>
      <c r="FTD141" s="3"/>
      <c r="FTE141" s="3"/>
      <c r="FTF141" s="3"/>
      <c r="FTG141" s="3"/>
      <c r="FTH141" s="3"/>
      <c r="FTI141" s="3"/>
      <c r="FTJ141" s="3"/>
      <c r="FTK141" s="3"/>
      <c r="FTL141" s="3"/>
      <c r="FTM141" s="3"/>
      <c r="FTN141" s="3"/>
      <c r="FTO141" s="3"/>
      <c r="FTP141" s="3"/>
      <c r="FTQ141" s="3"/>
      <c r="FTR141" s="3"/>
      <c r="FTS141" s="3"/>
      <c r="FTT141" s="3"/>
      <c r="FTU141" s="3"/>
      <c r="FTV141" s="3"/>
      <c r="FTW141" s="3"/>
      <c r="FTX141" s="3"/>
      <c r="FTY141" s="3"/>
      <c r="FTZ141" s="3"/>
      <c r="FUA141" s="3"/>
      <c r="FUB141" s="3"/>
      <c r="FUC141" s="3"/>
      <c r="FUD141" s="3"/>
      <c r="FUE141" s="3"/>
      <c r="FUF141" s="3"/>
      <c r="FUG141" s="3"/>
      <c r="FUH141" s="3"/>
      <c r="FUI141" s="3"/>
      <c r="FUJ141" s="3"/>
      <c r="FUK141" s="3"/>
      <c r="FUL141" s="3"/>
      <c r="FUM141" s="3"/>
      <c r="FUN141" s="3"/>
      <c r="FUO141" s="3"/>
      <c r="FUP141" s="3"/>
      <c r="FUQ141" s="3"/>
      <c r="FUR141" s="3"/>
      <c r="FUS141" s="3"/>
      <c r="FUT141" s="3"/>
      <c r="FUU141" s="3"/>
      <c r="FUV141" s="3"/>
      <c r="FUW141" s="3"/>
      <c r="FUX141" s="3"/>
      <c r="FUY141" s="3"/>
      <c r="FUZ141" s="3"/>
      <c r="FVA141" s="3"/>
      <c r="FVB141" s="3"/>
      <c r="FVC141" s="3"/>
      <c r="FVD141" s="3"/>
      <c r="FVE141" s="3"/>
      <c r="FVF141" s="3"/>
      <c r="FVG141" s="3"/>
      <c r="FVH141" s="3"/>
      <c r="FVI141" s="3"/>
      <c r="FVJ141" s="3"/>
      <c r="FVK141" s="3"/>
      <c r="FVL141" s="3"/>
      <c r="FVM141" s="3"/>
      <c r="FVN141" s="3"/>
      <c r="FVO141" s="3"/>
      <c r="FVP141" s="3"/>
      <c r="FVQ141" s="3"/>
      <c r="FVR141" s="3"/>
      <c r="FVS141" s="3"/>
      <c r="FVT141" s="3"/>
      <c r="FVU141" s="3"/>
      <c r="FVV141" s="3"/>
      <c r="FVW141" s="3"/>
      <c r="FVX141" s="3"/>
      <c r="FVY141" s="3"/>
      <c r="FVZ141" s="3"/>
      <c r="FWA141" s="3"/>
      <c r="FWB141" s="3"/>
      <c r="FWC141" s="3"/>
      <c r="FWD141" s="3"/>
      <c r="FWE141" s="3"/>
      <c r="FWF141" s="3"/>
      <c r="FWG141" s="3"/>
      <c r="FWH141" s="3"/>
      <c r="FWI141" s="3"/>
      <c r="FWJ141" s="3"/>
      <c r="FWK141" s="3"/>
      <c r="FWL141" s="3"/>
      <c r="FWM141" s="3"/>
      <c r="FWN141" s="3"/>
      <c r="FWO141" s="3"/>
      <c r="FWP141" s="3"/>
      <c r="FWQ141" s="3"/>
      <c r="FWR141" s="3"/>
      <c r="FWS141" s="3"/>
      <c r="FWT141" s="3"/>
      <c r="FWU141" s="3"/>
      <c r="FWV141" s="3"/>
      <c r="FWW141" s="3"/>
      <c r="FWX141" s="3"/>
      <c r="FWY141" s="3"/>
      <c r="FWZ141" s="3"/>
      <c r="FXA141" s="3"/>
      <c r="FXB141" s="3"/>
      <c r="FXC141" s="3"/>
      <c r="FXD141" s="3"/>
      <c r="FXE141" s="3"/>
      <c r="FXF141" s="3"/>
      <c r="FXG141" s="3"/>
      <c r="FXH141" s="3"/>
      <c r="FXI141" s="3"/>
      <c r="FXJ141" s="3"/>
      <c r="FXK141" s="3"/>
      <c r="FXL141" s="3"/>
      <c r="FXM141" s="3"/>
      <c r="FXN141" s="3"/>
      <c r="FXO141" s="3"/>
      <c r="FXP141" s="3"/>
      <c r="FXQ141" s="3"/>
      <c r="FXR141" s="3"/>
      <c r="FXS141" s="3"/>
      <c r="FXT141" s="3"/>
      <c r="FXU141" s="3"/>
      <c r="FXV141" s="3"/>
      <c r="FXW141" s="3"/>
      <c r="FXX141" s="3"/>
      <c r="FXY141" s="3"/>
      <c r="FXZ141" s="3"/>
      <c r="FYA141" s="3"/>
      <c r="FYB141" s="3"/>
      <c r="FYC141" s="3"/>
      <c r="FYD141" s="3"/>
      <c r="FYE141" s="3"/>
      <c r="FYF141" s="3"/>
      <c r="FYG141" s="3"/>
      <c r="FYH141" s="3"/>
      <c r="FYI141" s="3"/>
      <c r="FYJ141" s="3"/>
      <c r="FYK141" s="3"/>
      <c r="FYL141" s="3"/>
      <c r="FYM141" s="3"/>
      <c r="FYN141" s="3"/>
      <c r="FYO141" s="3"/>
      <c r="FYP141" s="3"/>
      <c r="FYQ141" s="3"/>
      <c r="FYR141" s="3"/>
      <c r="FYS141" s="3"/>
      <c r="FYT141" s="3"/>
      <c r="FYU141" s="3"/>
      <c r="FYV141" s="3"/>
      <c r="FYW141" s="3"/>
      <c r="FYX141" s="3"/>
      <c r="FYY141" s="3"/>
      <c r="FYZ141" s="3"/>
      <c r="FZA141" s="3"/>
      <c r="FZB141" s="3"/>
      <c r="FZC141" s="3"/>
      <c r="FZD141" s="3"/>
      <c r="FZE141" s="3"/>
      <c r="FZF141" s="3"/>
      <c r="FZG141" s="3"/>
      <c r="FZH141" s="3"/>
      <c r="FZI141" s="3"/>
      <c r="FZJ141" s="3"/>
      <c r="FZK141" s="3"/>
      <c r="FZL141" s="3"/>
      <c r="FZM141" s="3"/>
      <c r="FZN141" s="3"/>
      <c r="FZO141" s="3"/>
      <c r="FZP141" s="3"/>
      <c r="FZQ141" s="3"/>
      <c r="FZR141" s="3"/>
      <c r="FZS141" s="3"/>
      <c r="FZT141" s="3"/>
      <c r="FZU141" s="3"/>
      <c r="FZV141" s="3"/>
      <c r="FZW141" s="3"/>
      <c r="FZX141" s="3"/>
      <c r="FZY141" s="3"/>
      <c r="FZZ141" s="3"/>
      <c r="GAA141" s="3"/>
      <c r="GAB141" s="3"/>
      <c r="GAC141" s="3"/>
      <c r="GAD141" s="3"/>
      <c r="GAE141" s="3"/>
      <c r="GAF141" s="3"/>
      <c r="GAG141" s="3"/>
      <c r="GAH141" s="3"/>
      <c r="GAI141" s="3"/>
      <c r="GAJ141" s="3"/>
      <c r="GAK141" s="3"/>
      <c r="GAL141" s="3"/>
      <c r="GAM141" s="3"/>
      <c r="GAN141" s="3"/>
      <c r="GAO141" s="3"/>
      <c r="GAP141" s="3"/>
      <c r="GAQ141" s="3"/>
      <c r="GAR141" s="3"/>
      <c r="GAS141" s="3"/>
      <c r="GAT141" s="3"/>
      <c r="GAU141" s="3"/>
      <c r="GAV141" s="3"/>
      <c r="GAW141" s="3"/>
      <c r="GAX141" s="3"/>
      <c r="GAY141" s="3"/>
      <c r="GAZ141" s="3"/>
      <c r="GBA141" s="3"/>
      <c r="GBB141" s="3"/>
      <c r="GBC141" s="3"/>
      <c r="GBD141" s="3"/>
      <c r="GBE141" s="3"/>
      <c r="GBF141" s="3"/>
      <c r="GBG141" s="3"/>
      <c r="GBH141" s="3"/>
      <c r="GBI141" s="3"/>
      <c r="GBJ141" s="3"/>
      <c r="GBK141" s="3"/>
      <c r="GBL141" s="3"/>
      <c r="GBM141" s="3"/>
      <c r="GBN141" s="3"/>
      <c r="GBO141" s="3"/>
      <c r="GBP141" s="3"/>
      <c r="GBQ141" s="3"/>
      <c r="GBR141" s="3"/>
      <c r="GBS141" s="3"/>
      <c r="GBT141" s="3"/>
      <c r="GBU141" s="3"/>
      <c r="GBV141" s="3"/>
      <c r="GBW141" s="3"/>
      <c r="GBX141" s="3"/>
      <c r="GBY141" s="3"/>
      <c r="GBZ141" s="3"/>
      <c r="GCA141" s="3"/>
      <c r="GCB141" s="3"/>
      <c r="GCC141" s="3"/>
      <c r="GCD141" s="3"/>
      <c r="GCE141" s="3"/>
      <c r="GCF141" s="3"/>
      <c r="GCG141" s="3"/>
      <c r="GCH141" s="3"/>
      <c r="GCI141" s="3"/>
      <c r="GCJ141" s="3"/>
      <c r="GCK141" s="3"/>
      <c r="GCL141" s="3"/>
      <c r="GCM141" s="3"/>
      <c r="GCN141" s="3"/>
      <c r="GCO141" s="3"/>
      <c r="GCP141" s="3"/>
      <c r="GCQ141" s="3"/>
      <c r="GCR141" s="3"/>
      <c r="GCS141" s="3"/>
      <c r="GCT141" s="3"/>
      <c r="GCU141" s="3"/>
      <c r="GCV141" s="3"/>
      <c r="GCW141" s="3"/>
      <c r="GCX141" s="3"/>
      <c r="GCY141" s="3"/>
      <c r="GCZ141" s="3"/>
      <c r="GDA141" s="3"/>
      <c r="GDB141" s="3"/>
      <c r="GDC141" s="3"/>
      <c r="GDD141" s="3"/>
      <c r="GDE141" s="3"/>
      <c r="GDF141" s="3"/>
      <c r="GDG141" s="3"/>
      <c r="GDH141" s="3"/>
      <c r="GDI141" s="3"/>
      <c r="GDJ141" s="3"/>
      <c r="GDK141" s="3"/>
      <c r="GDL141" s="3"/>
      <c r="GDM141" s="3"/>
      <c r="GDN141" s="3"/>
      <c r="GDO141" s="3"/>
      <c r="GDP141" s="3"/>
      <c r="GDQ141" s="3"/>
      <c r="GDR141" s="3"/>
      <c r="GDS141" s="3"/>
      <c r="GDT141" s="3"/>
      <c r="GDU141" s="3"/>
      <c r="GDV141" s="3"/>
      <c r="GDW141" s="3"/>
      <c r="GDX141" s="3"/>
      <c r="GDY141" s="3"/>
      <c r="GDZ141" s="3"/>
      <c r="GEA141" s="3"/>
      <c r="GEB141" s="3"/>
      <c r="GEC141" s="3"/>
      <c r="GED141" s="3"/>
      <c r="GEE141" s="3"/>
      <c r="GEF141" s="3"/>
      <c r="GEG141" s="3"/>
      <c r="GEH141" s="3"/>
      <c r="GEI141" s="3"/>
      <c r="GEJ141" s="3"/>
      <c r="GEK141" s="3"/>
      <c r="GEL141" s="3"/>
      <c r="GEM141" s="3"/>
      <c r="GEN141" s="3"/>
      <c r="GEO141" s="3"/>
      <c r="GEP141" s="3"/>
      <c r="GEQ141" s="3"/>
      <c r="GER141" s="3"/>
      <c r="GES141" s="3"/>
      <c r="GET141" s="3"/>
      <c r="GEU141" s="3"/>
      <c r="GEV141" s="3"/>
      <c r="GEW141" s="3"/>
      <c r="GEX141" s="3"/>
      <c r="GEY141" s="3"/>
      <c r="GEZ141" s="3"/>
      <c r="GFA141" s="3"/>
      <c r="GFB141" s="3"/>
      <c r="GFC141" s="3"/>
      <c r="GFD141" s="3"/>
      <c r="GFE141" s="3"/>
      <c r="GFF141" s="3"/>
      <c r="GFG141" s="3"/>
      <c r="GFH141" s="3"/>
      <c r="GFI141" s="3"/>
      <c r="GFJ141" s="3"/>
      <c r="GFK141" s="3"/>
      <c r="GFL141" s="3"/>
      <c r="GFM141" s="3"/>
      <c r="GFN141" s="3"/>
      <c r="GFO141" s="3"/>
      <c r="GFP141" s="3"/>
      <c r="GFQ141" s="3"/>
      <c r="GFR141" s="3"/>
      <c r="GFS141" s="3"/>
      <c r="GFT141" s="3"/>
      <c r="GFU141" s="3"/>
      <c r="GFV141" s="3"/>
      <c r="GFW141" s="3"/>
      <c r="GFX141" s="3"/>
      <c r="GFY141" s="3"/>
      <c r="GFZ141" s="3"/>
      <c r="GGA141" s="3"/>
      <c r="GGB141" s="3"/>
      <c r="GGC141" s="3"/>
      <c r="GGD141" s="3"/>
      <c r="GGE141" s="3"/>
      <c r="GGF141" s="3"/>
      <c r="GGG141" s="3"/>
      <c r="GGH141" s="3"/>
      <c r="GGI141" s="3"/>
      <c r="GGJ141" s="3"/>
      <c r="GGK141" s="3"/>
      <c r="GGL141" s="3"/>
      <c r="GGM141" s="3"/>
      <c r="GGN141" s="3"/>
      <c r="GGO141" s="3"/>
      <c r="GGP141" s="3"/>
      <c r="GGQ141" s="3"/>
      <c r="GGR141" s="3"/>
      <c r="GGS141" s="3"/>
      <c r="GGT141" s="3"/>
      <c r="GGU141" s="3"/>
      <c r="GGV141" s="3"/>
      <c r="GGW141" s="3"/>
      <c r="GGX141" s="3"/>
      <c r="GGY141" s="3"/>
      <c r="GGZ141" s="3"/>
      <c r="GHA141" s="3"/>
      <c r="GHB141" s="3"/>
      <c r="GHC141" s="3"/>
      <c r="GHD141" s="3"/>
      <c r="GHE141" s="3"/>
      <c r="GHF141" s="3"/>
      <c r="GHG141" s="3"/>
      <c r="GHH141" s="3"/>
      <c r="GHI141" s="3"/>
      <c r="GHJ141" s="3"/>
      <c r="GHK141" s="3"/>
      <c r="GHL141" s="3"/>
      <c r="GHM141" s="3"/>
      <c r="GHN141" s="3"/>
      <c r="GHO141" s="3"/>
      <c r="GHP141" s="3"/>
      <c r="GHQ141" s="3"/>
      <c r="GHR141" s="3"/>
      <c r="GHS141" s="3"/>
      <c r="GHT141" s="3"/>
      <c r="GHU141" s="3"/>
      <c r="GHV141" s="3"/>
      <c r="GHW141" s="3"/>
      <c r="GHX141" s="3"/>
      <c r="GHY141" s="3"/>
      <c r="GHZ141" s="3"/>
      <c r="GIA141" s="3"/>
      <c r="GIB141" s="3"/>
      <c r="GIC141" s="3"/>
      <c r="GID141" s="3"/>
      <c r="GIE141" s="3"/>
      <c r="GIF141" s="3"/>
      <c r="GIG141" s="3"/>
      <c r="GIH141" s="3"/>
      <c r="GII141" s="3"/>
      <c r="GIJ141" s="3"/>
      <c r="GIK141" s="3"/>
      <c r="GIL141" s="3"/>
      <c r="GIM141" s="3"/>
      <c r="GIN141" s="3"/>
      <c r="GIO141" s="3"/>
      <c r="GIP141" s="3"/>
      <c r="GIQ141" s="3"/>
      <c r="GIR141" s="3"/>
      <c r="GIS141" s="3"/>
      <c r="GIT141" s="3"/>
      <c r="GIU141" s="3"/>
      <c r="GIV141" s="3"/>
      <c r="GIW141" s="3"/>
      <c r="GIX141" s="3"/>
      <c r="GIY141" s="3"/>
      <c r="GIZ141" s="3"/>
      <c r="GJA141" s="3"/>
      <c r="GJB141" s="3"/>
      <c r="GJC141" s="3"/>
      <c r="GJD141" s="3"/>
      <c r="GJE141" s="3"/>
      <c r="GJF141" s="3"/>
      <c r="GJG141" s="3"/>
      <c r="GJH141" s="3"/>
      <c r="GJI141" s="3"/>
      <c r="GJJ141" s="3"/>
      <c r="GJK141" s="3"/>
      <c r="GJL141" s="3"/>
      <c r="GJM141" s="3"/>
      <c r="GJN141" s="3"/>
      <c r="GJO141" s="3"/>
      <c r="GJP141" s="3"/>
      <c r="GJQ141" s="3"/>
      <c r="GJR141" s="3"/>
      <c r="GJS141" s="3"/>
      <c r="GJT141" s="3"/>
      <c r="GJU141" s="3"/>
      <c r="GJV141" s="3"/>
      <c r="GJW141" s="3"/>
      <c r="GJX141" s="3"/>
      <c r="GJY141" s="3"/>
      <c r="GJZ141" s="3"/>
      <c r="GKA141" s="3"/>
      <c r="GKB141" s="3"/>
      <c r="GKC141" s="3"/>
      <c r="GKD141" s="3"/>
      <c r="GKE141" s="3"/>
      <c r="GKF141" s="3"/>
      <c r="GKG141" s="3"/>
      <c r="GKH141" s="3"/>
      <c r="GKI141" s="3"/>
      <c r="GKJ141" s="3"/>
      <c r="GKK141" s="3"/>
      <c r="GKL141" s="3"/>
      <c r="GKM141" s="3"/>
      <c r="GKN141" s="3"/>
      <c r="GKO141" s="3"/>
      <c r="GKP141" s="3"/>
      <c r="GKQ141" s="3"/>
      <c r="GKR141" s="3"/>
      <c r="GKS141" s="3"/>
      <c r="GKT141" s="3"/>
      <c r="GKU141" s="3"/>
      <c r="GKV141" s="3"/>
      <c r="GKW141" s="3"/>
      <c r="GKX141" s="3"/>
      <c r="GKY141" s="3"/>
      <c r="GKZ141" s="3"/>
      <c r="GLA141" s="3"/>
      <c r="GLB141" s="3"/>
      <c r="GLC141" s="3"/>
      <c r="GLD141" s="3"/>
      <c r="GLE141" s="3"/>
      <c r="GLF141" s="3"/>
      <c r="GLG141" s="3"/>
      <c r="GLH141" s="3"/>
      <c r="GLI141" s="3"/>
      <c r="GLJ141" s="3"/>
      <c r="GLK141" s="3"/>
      <c r="GLL141" s="3"/>
      <c r="GLM141" s="3"/>
      <c r="GLN141" s="3"/>
      <c r="GLO141" s="3"/>
      <c r="GLP141" s="3"/>
      <c r="GLQ141" s="3"/>
      <c r="GLR141" s="3"/>
      <c r="GLS141" s="3"/>
      <c r="GLT141" s="3"/>
      <c r="GLU141" s="3"/>
      <c r="GLV141" s="3"/>
      <c r="GLW141" s="3"/>
      <c r="GLX141" s="3"/>
      <c r="GLY141" s="3"/>
      <c r="GLZ141" s="3"/>
      <c r="GMA141" s="3"/>
      <c r="GMB141" s="3"/>
      <c r="GMC141" s="3"/>
      <c r="GMD141" s="3"/>
      <c r="GME141" s="3"/>
      <c r="GMF141" s="3"/>
      <c r="GMG141" s="3"/>
      <c r="GMH141" s="3"/>
      <c r="GMI141" s="3"/>
      <c r="GMJ141" s="3"/>
      <c r="GMK141" s="3"/>
      <c r="GML141" s="3"/>
      <c r="GMM141" s="3"/>
      <c r="GMN141" s="3"/>
      <c r="GMO141" s="3"/>
      <c r="GMP141" s="3"/>
      <c r="GMQ141" s="3"/>
      <c r="GMR141" s="3"/>
      <c r="GMS141" s="3"/>
      <c r="GMT141" s="3"/>
      <c r="GMU141" s="3"/>
      <c r="GMV141" s="3"/>
      <c r="GMW141" s="3"/>
      <c r="GMX141" s="3"/>
      <c r="GMY141" s="3"/>
      <c r="GMZ141" s="3"/>
      <c r="GNA141" s="3"/>
      <c r="GNB141" s="3"/>
      <c r="GNC141" s="3"/>
      <c r="GND141" s="3"/>
      <c r="GNE141" s="3"/>
      <c r="GNF141" s="3"/>
      <c r="GNG141" s="3"/>
      <c r="GNH141" s="3"/>
      <c r="GNI141" s="3"/>
      <c r="GNJ141" s="3"/>
      <c r="GNK141" s="3"/>
      <c r="GNL141" s="3"/>
      <c r="GNM141" s="3"/>
      <c r="GNN141" s="3"/>
      <c r="GNO141" s="3"/>
      <c r="GNP141" s="3"/>
      <c r="GNQ141" s="3"/>
      <c r="GNR141" s="3"/>
      <c r="GNS141" s="3"/>
      <c r="GNT141" s="3"/>
      <c r="GNU141" s="3"/>
      <c r="GNV141" s="3"/>
      <c r="GNW141" s="3"/>
      <c r="GNX141" s="3"/>
      <c r="GNY141" s="3"/>
      <c r="GNZ141" s="3"/>
      <c r="GOA141" s="3"/>
      <c r="GOB141" s="3"/>
      <c r="GOC141" s="3"/>
      <c r="GOD141" s="3"/>
      <c r="GOE141" s="3"/>
      <c r="GOF141" s="3"/>
      <c r="GOG141" s="3"/>
      <c r="GOH141" s="3"/>
      <c r="GOI141" s="3"/>
      <c r="GOJ141" s="3"/>
      <c r="GOK141" s="3"/>
      <c r="GOL141" s="3"/>
      <c r="GOM141" s="3"/>
      <c r="GON141" s="3"/>
      <c r="GOO141" s="3"/>
      <c r="GOP141" s="3"/>
      <c r="GOQ141" s="3"/>
      <c r="GOR141" s="3"/>
      <c r="GOS141" s="3"/>
      <c r="GOT141" s="3"/>
      <c r="GOU141" s="3"/>
      <c r="GOV141" s="3"/>
      <c r="GOW141" s="3"/>
      <c r="GOX141" s="3"/>
      <c r="GOY141" s="3"/>
      <c r="GOZ141" s="3"/>
      <c r="GPA141" s="3"/>
      <c r="GPB141" s="3"/>
      <c r="GPC141" s="3"/>
      <c r="GPD141" s="3"/>
      <c r="GPE141" s="3"/>
      <c r="GPF141" s="3"/>
      <c r="GPG141" s="3"/>
      <c r="GPH141" s="3"/>
      <c r="GPI141" s="3"/>
      <c r="GPJ141" s="3"/>
      <c r="GPK141" s="3"/>
      <c r="GPL141" s="3"/>
      <c r="GPM141" s="3"/>
      <c r="GPN141" s="3"/>
      <c r="GPO141" s="3"/>
      <c r="GPP141" s="3"/>
      <c r="GPQ141" s="3"/>
      <c r="GPR141" s="3"/>
      <c r="GPS141" s="3"/>
      <c r="GPT141" s="3"/>
      <c r="GPU141" s="3"/>
      <c r="GPV141" s="3"/>
      <c r="GPW141" s="3"/>
      <c r="GPX141" s="3"/>
      <c r="GPY141" s="3"/>
      <c r="GPZ141" s="3"/>
      <c r="GQA141" s="3"/>
      <c r="GQB141" s="3"/>
      <c r="GQC141" s="3"/>
      <c r="GQD141" s="3"/>
      <c r="GQE141" s="3"/>
      <c r="GQF141" s="3"/>
      <c r="GQG141" s="3"/>
      <c r="GQH141" s="3"/>
      <c r="GQI141" s="3"/>
      <c r="GQJ141" s="3"/>
      <c r="GQK141" s="3"/>
      <c r="GQL141" s="3"/>
      <c r="GQM141" s="3"/>
      <c r="GQN141" s="3"/>
      <c r="GQO141" s="3"/>
      <c r="GQP141" s="3"/>
      <c r="GQQ141" s="3"/>
      <c r="GQR141" s="3"/>
      <c r="GQS141" s="3"/>
      <c r="GQT141" s="3"/>
      <c r="GQU141" s="3"/>
      <c r="GQV141" s="3"/>
      <c r="GQW141" s="3"/>
      <c r="GQX141" s="3"/>
      <c r="GQY141" s="3"/>
      <c r="GQZ141" s="3"/>
      <c r="GRA141" s="3"/>
      <c r="GRB141" s="3"/>
      <c r="GRC141" s="3"/>
      <c r="GRD141" s="3"/>
      <c r="GRE141" s="3"/>
      <c r="GRF141" s="3"/>
      <c r="GRG141" s="3"/>
      <c r="GRH141" s="3"/>
      <c r="GRI141" s="3"/>
      <c r="GRJ141" s="3"/>
      <c r="GRK141" s="3"/>
      <c r="GRL141" s="3"/>
      <c r="GRM141" s="3"/>
      <c r="GRN141" s="3"/>
      <c r="GRO141" s="3"/>
      <c r="GRP141" s="3"/>
      <c r="GRQ141" s="3"/>
      <c r="GRR141" s="3"/>
      <c r="GRS141" s="3"/>
      <c r="GRT141" s="3"/>
      <c r="GRU141" s="3"/>
      <c r="GRV141" s="3"/>
      <c r="GRW141" s="3"/>
      <c r="GRX141" s="3"/>
      <c r="GRY141" s="3"/>
      <c r="GRZ141" s="3"/>
      <c r="GSA141" s="3"/>
      <c r="GSB141" s="3"/>
      <c r="GSC141" s="3"/>
      <c r="GSD141" s="3"/>
      <c r="GSE141" s="3"/>
      <c r="GSF141" s="3"/>
      <c r="GSG141" s="3"/>
      <c r="GSH141" s="3"/>
      <c r="GSI141" s="3"/>
      <c r="GSJ141" s="3"/>
      <c r="GSK141" s="3"/>
      <c r="GSL141" s="3"/>
      <c r="GSM141" s="3"/>
      <c r="GSN141" s="3"/>
      <c r="GSO141" s="3"/>
      <c r="GSP141" s="3"/>
      <c r="GSQ141" s="3"/>
      <c r="GSR141" s="3"/>
      <c r="GSS141" s="3"/>
      <c r="GST141" s="3"/>
      <c r="GSU141" s="3"/>
      <c r="GSV141" s="3"/>
      <c r="GSW141" s="3"/>
      <c r="GSX141" s="3"/>
      <c r="GSY141" s="3"/>
      <c r="GSZ141" s="3"/>
      <c r="GTA141" s="3"/>
      <c r="GTB141" s="3"/>
      <c r="GTC141" s="3"/>
      <c r="GTD141" s="3"/>
      <c r="GTE141" s="3"/>
      <c r="GTF141" s="3"/>
      <c r="GTG141" s="3"/>
      <c r="GTH141" s="3"/>
      <c r="GTI141" s="3"/>
      <c r="GTJ141" s="3"/>
      <c r="GTK141" s="3"/>
      <c r="GTL141" s="3"/>
      <c r="GTM141" s="3"/>
      <c r="GTN141" s="3"/>
      <c r="GTO141" s="3"/>
      <c r="GTP141" s="3"/>
      <c r="GTQ141" s="3"/>
      <c r="GTR141" s="3"/>
      <c r="GTS141" s="3"/>
      <c r="GTT141" s="3"/>
      <c r="GTU141" s="3"/>
      <c r="GTV141" s="3"/>
      <c r="GTW141" s="3"/>
      <c r="GTX141" s="3"/>
      <c r="GTY141" s="3"/>
      <c r="GTZ141" s="3"/>
      <c r="GUA141" s="3"/>
      <c r="GUB141" s="3"/>
      <c r="GUC141" s="3"/>
      <c r="GUD141" s="3"/>
      <c r="GUE141" s="3"/>
      <c r="GUF141" s="3"/>
      <c r="GUG141" s="3"/>
      <c r="GUH141" s="3"/>
      <c r="GUI141" s="3"/>
      <c r="GUJ141" s="3"/>
      <c r="GUK141" s="3"/>
      <c r="GUL141" s="3"/>
      <c r="GUM141" s="3"/>
      <c r="GUN141" s="3"/>
      <c r="GUO141" s="3"/>
      <c r="GUP141" s="3"/>
      <c r="GUQ141" s="3"/>
      <c r="GUR141" s="3"/>
      <c r="GUS141" s="3"/>
      <c r="GUT141" s="3"/>
      <c r="GUU141" s="3"/>
      <c r="GUV141" s="3"/>
      <c r="GUW141" s="3"/>
      <c r="GUX141" s="3"/>
      <c r="GUY141" s="3"/>
      <c r="GUZ141" s="3"/>
      <c r="GVA141" s="3"/>
      <c r="GVB141" s="3"/>
      <c r="GVC141" s="3"/>
      <c r="GVD141" s="3"/>
      <c r="GVE141" s="3"/>
      <c r="GVF141" s="3"/>
      <c r="GVG141" s="3"/>
      <c r="GVH141" s="3"/>
      <c r="GVI141" s="3"/>
      <c r="GVJ141" s="3"/>
      <c r="GVK141" s="3"/>
      <c r="GVL141" s="3"/>
      <c r="GVM141" s="3"/>
      <c r="GVN141" s="3"/>
      <c r="GVO141" s="3"/>
      <c r="GVP141" s="3"/>
      <c r="GVQ141" s="3"/>
      <c r="GVR141" s="3"/>
      <c r="GVS141" s="3"/>
      <c r="GVT141" s="3"/>
      <c r="GVU141" s="3"/>
      <c r="GVV141" s="3"/>
      <c r="GVW141" s="3"/>
      <c r="GVX141" s="3"/>
      <c r="GVY141" s="3"/>
      <c r="GVZ141" s="3"/>
      <c r="GWA141" s="3"/>
      <c r="GWB141" s="3"/>
      <c r="GWC141" s="3"/>
      <c r="GWD141" s="3"/>
      <c r="GWE141" s="3"/>
      <c r="GWF141" s="3"/>
      <c r="GWG141" s="3"/>
      <c r="GWH141" s="3"/>
      <c r="GWI141" s="3"/>
      <c r="GWJ141" s="3"/>
      <c r="GWK141" s="3"/>
      <c r="GWL141" s="3"/>
      <c r="GWM141" s="3"/>
      <c r="GWN141" s="3"/>
      <c r="GWO141" s="3"/>
      <c r="GWP141" s="3"/>
      <c r="GWQ141" s="3"/>
      <c r="GWR141" s="3"/>
      <c r="GWS141" s="3"/>
      <c r="GWT141" s="3"/>
      <c r="GWU141" s="3"/>
      <c r="GWV141" s="3"/>
      <c r="GWW141" s="3"/>
      <c r="GWX141" s="3"/>
      <c r="GWY141" s="3"/>
      <c r="GWZ141" s="3"/>
      <c r="GXA141" s="3"/>
      <c r="GXB141" s="3"/>
      <c r="GXC141" s="3"/>
      <c r="GXD141" s="3"/>
      <c r="GXE141" s="3"/>
      <c r="GXF141" s="3"/>
      <c r="GXG141" s="3"/>
      <c r="GXH141" s="3"/>
      <c r="GXI141" s="3"/>
      <c r="GXJ141" s="3"/>
      <c r="GXK141" s="3"/>
      <c r="GXL141" s="3"/>
      <c r="GXM141" s="3"/>
      <c r="GXN141" s="3"/>
      <c r="GXO141" s="3"/>
      <c r="GXP141" s="3"/>
      <c r="GXQ141" s="3"/>
      <c r="GXR141" s="3"/>
      <c r="GXS141" s="3"/>
      <c r="GXT141" s="3"/>
      <c r="GXU141" s="3"/>
      <c r="GXV141" s="3"/>
      <c r="GXW141" s="3"/>
      <c r="GXX141" s="3"/>
      <c r="GXY141" s="3"/>
      <c r="GXZ141" s="3"/>
      <c r="GYA141" s="3"/>
      <c r="GYB141" s="3"/>
      <c r="GYC141" s="3"/>
      <c r="GYD141" s="3"/>
      <c r="GYE141" s="3"/>
      <c r="GYF141" s="3"/>
      <c r="GYG141" s="3"/>
      <c r="GYH141" s="3"/>
      <c r="GYI141" s="3"/>
      <c r="GYJ141" s="3"/>
      <c r="GYK141" s="3"/>
      <c r="GYL141" s="3"/>
      <c r="GYM141" s="3"/>
      <c r="GYN141" s="3"/>
      <c r="GYO141" s="3"/>
      <c r="GYP141" s="3"/>
      <c r="GYQ141" s="3"/>
      <c r="GYR141" s="3"/>
      <c r="GYS141" s="3"/>
      <c r="GYT141" s="3"/>
      <c r="GYU141" s="3"/>
      <c r="GYV141" s="3"/>
      <c r="GYW141" s="3"/>
      <c r="GYX141" s="3"/>
      <c r="GYY141" s="3"/>
      <c r="GYZ141" s="3"/>
      <c r="GZA141" s="3"/>
      <c r="GZB141" s="3"/>
      <c r="GZC141" s="3"/>
      <c r="GZD141" s="3"/>
      <c r="GZE141" s="3"/>
      <c r="GZF141" s="3"/>
      <c r="GZG141" s="3"/>
      <c r="GZH141" s="3"/>
      <c r="GZI141" s="3"/>
      <c r="GZJ141" s="3"/>
      <c r="GZK141" s="3"/>
      <c r="GZL141" s="3"/>
      <c r="GZM141" s="3"/>
      <c r="GZN141" s="3"/>
      <c r="GZO141" s="3"/>
      <c r="GZP141" s="3"/>
      <c r="GZQ141" s="3"/>
      <c r="GZR141" s="3"/>
      <c r="GZS141" s="3"/>
      <c r="GZT141" s="3"/>
      <c r="GZU141" s="3"/>
      <c r="GZV141" s="3"/>
      <c r="GZW141" s="3"/>
      <c r="GZX141" s="3"/>
      <c r="GZY141" s="3"/>
      <c r="GZZ141" s="3"/>
      <c r="HAA141" s="3"/>
      <c r="HAB141" s="3"/>
      <c r="HAC141" s="3"/>
      <c r="HAD141" s="3"/>
      <c r="HAE141" s="3"/>
      <c r="HAF141" s="3"/>
      <c r="HAG141" s="3"/>
      <c r="HAH141" s="3"/>
      <c r="HAI141" s="3"/>
      <c r="HAJ141" s="3"/>
      <c r="HAK141" s="3"/>
      <c r="HAL141" s="3"/>
      <c r="HAM141" s="3"/>
      <c r="HAN141" s="3"/>
      <c r="HAO141" s="3"/>
      <c r="HAP141" s="3"/>
      <c r="HAQ141" s="3"/>
      <c r="HAR141" s="3"/>
      <c r="HAS141" s="3"/>
      <c r="HAT141" s="3"/>
      <c r="HAU141" s="3"/>
      <c r="HAV141" s="3"/>
      <c r="HAW141" s="3"/>
      <c r="HAX141" s="3"/>
      <c r="HAY141" s="3"/>
      <c r="HAZ141" s="3"/>
      <c r="HBA141" s="3"/>
      <c r="HBB141" s="3"/>
      <c r="HBC141" s="3"/>
      <c r="HBD141" s="3"/>
      <c r="HBE141" s="3"/>
      <c r="HBF141" s="3"/>
      <c r="HBG141" s="3"/>
      <c r="HBH141" s="3"/>
      <c r="HBI141" s="3"/>
      <c r="HBJ141" s="3"/>
      <c r="HBK141" s="3"/>
      <c r="HBL141" s="3"/>
      <c r="HBM141" s="3"/>
      <c r="HBN141" s="3"/>
      <c r="HBO141" s="3"/>
      <c r="HBP141" s="3"/>
      <c r="HBQ141" s="3"/>
      <c r="HBR141" s="3"/>
      <c r="HBS141" s="3"/>
      <c r="HBT141" s="3"/>
      <c r="HBU141" s="3"/>
      <c r="HBV141" s="3"/>
      <c r="HBW141" s="3"/>
      <c r="HBX141" s="3"/>
      <c r="HBY141" s="3"/>
      <c r="HBZ141" s="3"/>
      <c r="HCA141" s="3"/>
      <c r="HCB141" s="3"/>
      <c r="HCC141" s="3"/>
      <c r="HCD141" s="3"/>
      <c r="HCE141" s="3"/>
      <c r="HCF141" s="3"/>
      <c r="HCG141" s="3"/>
      <c r="HCH141" s="3"/>
      <c r="HCI141" s="3"/>
      <c r="HCJ141" s="3"/>
      <c r="HCK141" s="3"/>
      <c r="HCL141" s="3"/>
      <c r="HCM141" s="3"/>
      <c r="HCN141" s="3"/>
      <c r="HCO141" s="3"/>
      <c r="HCP141" s="3"/>
      <c r="HCQ141" s="3"/>
      <c r="HCR141" s="3"/>
      <c r="HCS141" s="3"/>
      <c r="HCT141" s="3"/>
      <c r="HCU141" s="3"/>
      <c r="HCV141" s="3"/>
      <c r="HCW141" s="3"/>
      <c r="HCX141" s="3"/>
      <c r="HCY141" s="3"/>
      <c r="HCZ141" s="3"/>
      <c r="HDA141" s="3"/>
      <c r="HDB141" s="3"/>
      <c r="HDC141" s="3"/>
      <c r="HDD141" s="3"/>
      <c r="HDE141" s="3"/>
      <c r="HDF141" s="3"/>
      <c r="HDG141" s="3"/>
      <c r="HDH141" s="3"/>
      <c r="HDI141" s="3"/>
      <c r="HDJ141" s="3"/>
      <c r="HDK141" s="3"/>
      <c r="HDL141" s="3"/>
      <c r="HDM141" s="3"/>
      <c r="HDN141" s="3"/>
      <c r="HDO141" s="3"/>
      <c r="HDP141" s="3"/>
      <c r="HDQ141" s="3"/>
      <c r="HDR141" s="3"/>
      <c r="HDS141" s="3"/>
      <c r="HDT141" s="3"/>
      <c r="HDU141" s="3"/>
      <c r="HDV141" s="3"/>
      <c r="HDW141" s="3"/>
      <c r="HDX141" s="3"/>
      <c r="HDY141" s="3"/>
      <c r="HDZ141" s="3"/>
      <c r="HEA141" s="3"/>
      <c r="HEB141" s="3"/>
      <c r="HEC141" s="3"/>
      <c r="HED141" s="3"/>
      <c r="HEE141" s="3"/>
      <c r="HEF141" s="3"/>
      <c r="HEG141" s="3"/>
      <c r="HEH141" s="3"/>
      <c r="HEI141" s="3"/>
      <c r="HEJ141" s="3"/>
      <c r="HEK141" s="3"/>
      <c r="HEL141" s="3"/>
      <c r="HEM141" s="3"/>
      <c r="HEN141" s="3"/>
      <c r="HEO141" s="3"/>
      <c r="HEP141" s="3"/>
      <c r="HEQ141" s="3"/>
      <c r="HER141" s="3"/>
      <c r="HES141" s="3"/>
      <c r="HET141" s="3"/>
      <c r="HEU141" s="3"/>
      <c r="HEV141" s="3"/>
      <c r="HEW141" s="3"/>
      <c r="HEX141" s="3"/>
      <c r="HEY141" s="3"/>
      <c r="HEZ141" s="3"/>
      <c r="HFA141" s="3"/>
      <c r="HFB141" s="3"/>
      <c r="HFC141" s="3"/>
      <c r="HFD141" s="3"/>
      <c r="HFE141" s="3"/>
      <c r="HFF141" s="3"/>
      <c r="HFG141" s="3"/>
      <c r="HFH141" s="3"/>
      <c r="HFI141" s="3"/>
      <c r="HFJ141" s="3"/>
      <c r="HFK141" s="3"/>
      <c r="HFL141" s="3"/>
      <c r="HFM141" s="3"/>
      <c r="HFN141" s="3"/>
      <c r="HFO141" s="3"/>
      <c r="HFP141" s="3"/>
      <c r="HFQ141" s="3"/>
      <c r="HFR141" s="3"/>
      <c r="HFS141" s="3"/>
      <c r="HFT141" s="3"/>
      <c r="HFU141" s="3"/>
      <c r="HFV141" s="3"/>
      <c r="HFW141" s="3"/>
      <c r="HFX141" s="3"/>
      <c r="HFY141" s="3"/>
      <c r="HFZ141" s="3"/>
      <c r="HGA141" s="3"/>
      <c r="HGB141" s="3"/>
      <c r="HGC141" s="3"/>
      <c r="HGD141" s="3"/>
      <c r="HGE141" s="3"/>
      <c r="HGF141" s="3"/>
      <c r="HGG141" s="3"/>
      <c r="HGH141" s="3"/>
      <c r="HGI141" s="3"/>
      <c r="HGJ141" s="3"/>
      <c r="HGK141" s="3"/>
      <c r="HGL141" s="3"/>
      <c r="HGM141" s="3"/>
      <c r="HGN141" s="3"/>
      <c r="HGO141" s="3"/>
      <c r="HGP141" s="3"/>
      <c r="HGQ141" s="3"/>
      <c r="HGR141" s="3"/>
      <c r="HGS141" s="3"/>
      <c r="HGT141" s="3"/>
      <c r="HGU141" s="3"/>
      <c r="HGV141" s="3"/>
      <c r="HGW141" s="3"/>
      <c r="HGX141" s="3"/>
      <c r="HGY141" s="3"/>
      <c r="HGZ141" s="3"/>
      <c r="HHA141" s="3"/>
      <c r="HHB141" s="3"/>
      <c r="HHC141" s="3"/>
      <c r="HHD141" s="3"/>
      <c r="HHE141" s="3"/>
      <c r="HHF141" s="3"/>
      <c r="HHG141" s="3"/>
      <c r="HHH141" s="3"/>
      <c r="HHI141" s="3"/>
      <c r="HHJ141" s="3"/>
      <c r="HHK141" s="3"/>
      <c r="HHL141" s="3"/>
      <c r="HHM141" s="3"/>
      <c r="HHN141" s="3"/>
      <c r="HHO141" s="3"/>
      <c r="HHP141" s="3"/>
      <c r="HHQ141" s="3"/>
      <c r="HHR141" s="3"/>
      <c r="HHS141" s="3"/>
      <c r="HHT141" s="3"/>
      <c r="HHU141" s="3"/>
      <c r="HHV141" s="3"/>
      <c r="HHW141" s="3"/>
      <c r="HHX141" s="3"/>
      <c r="HHY141" s="3"/>
      <c r="HHZ141" s="3"/>
      <c r="HIA141" s="3"/>
      <c r="HIB141" s="3"/>
      <c r="HIC141" s="3"/>
      <c r="HID141" s="3"/>
      <c r="HIE141" s="3"/>
      <c r="HIF141" s="3"/>
      <c r="HIG141" s="3"/>
      <c r="HIH141" s="3"/>
      <c r="HII141" s="3"/>
      <c r="HIJ141" s="3"/>
      <c r="HIK141" s="3"/>
      <c r="HIL141" s="3"/>
      <c r="HIM141" s="3"/>
      <c r="HIN141" s="3"/>
      <c r="HIO141" s="3"/>
      <c r="HIP141" s="3"/>
      <c r="HIQ141" s="3"/>
      <c r="HIR141" s="3"/>
      <c r="HIS141" s="3"/>
      <c r="HIT141" s="3"/>
      <c r="HIU141" s="3"/>
      <c r="HIV141" s="3"/>
      <c r="HIW141" s="3"/>
      <c r="HIX141" s="3"/>
      <c r="HIY141" s="3"/>
      <c r="HIZ141" s="3"/>
      <c r="HJA141" s="3"/>
      <c r="HJB141" s="3"/>
      <c r="HJC141" s="3"/>
      <c r="HJD141" s="3"/>
      <c r="HJE141" s="3"/>
      <c r="HJF141" s="3"/>
      <c r="HJG141" s="3"/>
      <c r="HJH141" s="3"/>
      <c r="HJI141" s="3"/>
      <c r="HJJ141" s="3"/>
      <c r="HJK141" s="3"/>
      <c r="HJL141" s="3"/>
      <c r="HJM141" s="3"/>
      <c r="HJN141" s="3"/>
      <c r="HJO141" s="3"/>
      <c r="HJP141" s="3"/>
      <c r="HJQ141" s="3"/>
      <c r="HJR141" s="3"/>
      <c r="HJS141" s="3"/>
      <c r="HJT141" s="3"/>
      <c r="HJU141" s="3"/>
      <c r="HJV141" s="3"/>
      <c r="HJW141" s="3"/>
      <c r="HJX141" s="3"/>
      <c r="HJY141" s="3"/>
      <c r="HJZ141" s="3"/>
      <c r="HKA141" s="3"/>
      <c r="HKB141" s="3"/>
      <c r="HKC141" s="3"/>
      <c r="HKD141" s="3"/>
      <c r="HKE141" s="3"/>
      <c r="HKF141" s="3"/>
      <c r="HKG141" s="3"/>
      <c r="HKH141" s="3"/>
      <c r="HKI141" s="3"/>
      <c r="HKJ141" s="3"/>
      <c r="HKK141" s="3"/>
      <c r="HKL141" s="3"/>
      <c r="HKM141" s="3"/>
      <c r="HKN141" s="3"/>
      <c r="HKO141" s="3"/>
      <c r="HKP141" s="3"/>
      <c r="HKQ141" s="3"/>
      <c r="HKR141" s="3"/>
      <c r="HKS141" s="3"/>
      <c r="HKT141" s="3"/>
      <c r="HKU141" s="3"/>
      <c r="HKV141" s="3"/>
      <c r="HKW141" s="3"/>
      <c r="HKX141" s="3"/>
      <c r="HKY141" s="3"/>
      <c r="HKZ141" s="3"/>
      <c r="HLA141" s="3"/>
      <c r="HLB141" s="3"/>
      <c r="HLC141" s="3"/>
      <c r="HLD141" s="3"/>
      <c r="HLE141" s="3"/>
      <c r="HLF141" s="3"/>
      <c r="HLG141" s="3"/>
      <c r="HLH141" s="3"/>
      <c r="HLI141" s="3"/>
      <c r="HLJ141" s="3"/>
      <c r="HLK141" s="3"/>
      <c r="HLL141" s="3"/>
      <c r="HLM141" s="3"/>
      <c r="HLN141" s="3"/>
      <c r="HLO141" s="3"/>
      <c r="HLP141" s="3"/>
      <c r="HLQ141" s="3"/>
      <c r="HLR141" s="3"/>
      <c r="HLS141" s="3"/>
      <c r="HLT141" s="3"/>
      <c r="HLU141" s="3"/>
      <c r="HLV141" s="3"/>
      <c r="HLW141" s="3"/>
      <c r="HLX141" s="3"/>
      <c r="HLY141" s="3"/>
      <c r="HLZ141" s="3"/>
      <c r="HMA141" s="3"/>
      <c r="HMB141" s="3"/>
      <c r="HMC141" s="3"/>
      <c r="HMD141" s="3"/>
      <c r="HME141" s="3"/>
      <c r="HMF141" s="3"/>
      <c r="HMG141" s="3"/>
      <c r="HMH141" s="3"/>
      <c r="HMI141" s="3"/>
      <c r="HMJ141" s="3"/>
      <c r="HMK141" s="3"/>
      <c r="HML141" s="3"/>
      <c r="HMM141" s="3"/>
      <c r="HMN141" s="3"/>
      <c r="HMO141" s="3"/>
      <c r="HMP141" s="3"/>
      <c r="HMQ141" s="3"/>
      <c r="HMR141" s="3"/>
      <c r="HMS141" s="3"/>
      <c r="HMT141" s="3"/>
      <c r="HMU141" s="3"/>
      <c r="HMV141" s="3"/>
      <c r="HMW141" s="3"/>
      <c r="HMX141" s="3"/>
      <c r="HMY141" s="3"/>
      <c r="HMZ141" s="3"/>
      <c r="HNA141" s="3"/>
      <c r="HNB141" s="3"/>
      <c r="HNC141" s="3"/>
      <c r="HND141" s="3"/>
      <c r="HNE141" s="3"/>
      <c r="HNF141" s="3"/>
      <c r="HNG141" s="3"/>
      <c r="HNH141" s="3"/>
      <c r="HNI141" s="3"/>
      <c r="HNJ141" s="3"/>
      <c r="HNK141" s="3"/>
      <c r="HNL141" s="3"/>
      <c r="HNM141" s="3"/>
      <c r="HNN141" s="3"/>
      <c r="HNO141" s="3"/>
      <c r="HNP141" s="3"/>
      <c r="HNQ141" s="3"/>
      <c r="HNR141" s="3"/>
      <c r="HNS141" s="3"/>
      <c r="HNT141" s="3"/>
      <c r="HNU141" s="3"/>
      <c r="HNV141" s="3"/>
      <c r="HNW141" s="3"/>
      <c r="HNX141" s="3"/>
      <c r="HNY141" s="3"/>
      <c r="HNZ141" s="3"/>
      <c r="HOA141" s="3"/>
      <c r="HOB141" s="3"/>
      <c r="HOC141" s="3"/>
      <c r="HOD141" s="3"/>
      <c r="HOE141" s="3"/>
      <c r="HOF141" s="3"/>
      <c r="HOG141" s="3"/>
      <c r="HOH141" s="3"/>
      <c r="HOI141" s="3"/>
      <c r="HOJ141" s="3"/>
      <c r="HOK141" s="3"/>
      <c r="HOL141" s="3"/>
      <c r="HOM141" s="3"/>
      <c r="HON141" s="3"/>
      <c r="HOO141" s="3"/>
      <c r="HOP141" s="3"/>
      <c r="HOQ141" s="3"/>
      <c r="HOR141" s="3"/>
      <c r="HOS141" s="3"/>
      <c r="HOT141" s="3"/>
      <c r="HOU141" s="3"/>
      <c r="HOV141" s="3"/>
      <c r="HOW141" s="3"/>
      <c r="HOX141" s="3"/>
      <c r="HOY141" s="3"/>
      <c r="HOZ141" s="3"/>
      <c r="HPA141" s="3"/>
      <c r="HPB141" s="3"/>
      <c r="HPC141" s="3"/>
      <c r="HPD141" s="3"/>
      <c r="HPE141" s="3"/>
      <c r="HPF141" s="3"/>
      <c r="HPG141" s="3"/>
      <c r="HPH141" s="3"/>
      <c r="HPI141" s="3"/>
      <c r="HPJ141" s="3"/>
      <c r="HPK141" s="3"/>
      <c r="HPL141" s="3"/>
      <c r="HPM141" s="3"/>
      <c r="HPN141" s="3"/>
      <c r="HPO141" s="3"/>
      <c r="HPP141" s="3"/>
      <c r="HPQ141" s="3"/>
      <c r="HPR141" s="3"/>
      <c r="HPS141" s="3"/>
      <c r="HPT141" s="3"/>
      <c r="HPU141" s="3"/>
      <c r="HPV141" s="3"/>
      <c r="HPW141" s="3"/>
      <c r="HPX141" s="3"/>
      <c r="HPY141" s="3"/>
      <c r="HPZ141" s="3"/>
      <c r="HQA141" s="3"/>
      <c r="HQB141" s="3"/>
      <c r="HQC141" s="3"/>
      <c r="HQD141" s="3"/>
      <c r="HQE141" s="3"/>
      <c r="HQF141" s="3"/>
      <c r="HQG141" s="3"/>
      <c r="HQH141" s="3"/>
      <c r="HQI141" s="3"/>
      <c r="HQJ141" s="3"/>
      <c r="HQK141" s="3"/>
      <c r="HQL141" s="3"/>
      <c r="HQM141" s="3"/>
      <c r="HQN141" s="3"/>
      <c r="HQO141" s="3"/>
      <c r="HQP141" s="3"/>
      <c r="HQQ141" s="3"/>
      <c r="HQR141" s="3"/>
      <c r="HQS141" s="3"/>
      <c r="HQT141" s="3"/>
      <c r="HQU141" s="3"/>
      <c r="HQV141" s="3"/>
      <c r="HQW141" s="3"/>
      <c r="HQX141" s="3"/>
      <c r="HQY141" s="3"/>
      <c r="HQZ141" s="3"/>
      <c r="HRA141" s="3"/>
      <c r="HRB141" s="3"/>
      <c r="HRC141" s="3"/>
      <c r="HRD141" s="3"/>
      <c r="HRE141" s="3"/>
      <c r="HRF141" s="3"/>
      <c r="HRG141" s="3"/>
      <c r="HRH141" s="3"/>
      <c r="HRI141" s="3"/>
      <c r="HRJ141" s="3"/>
      <c r="HRK141" s="3"/>
      <c r="HRL141" s="3"/>
      <c r="HRM141" s="3"/>
      <c r="HRN141" s="3"/>
      <c r="HRO141" s="3"/>
      <c r="HRP141" s="3"/>
      <c r="HRQ141" s="3"/>
      <c r="HRR141" s="3"/>
      <c r="HRS141" s="3"/>
      <c r="HRT141" s="3"/>
      <c r="HRU141" s="3"/>
      <c r="HRV141" s="3"/>
      <c r="HRW141" s="3"/>
      <c r="HRX141" s="3"/>
      <c r="HRY141" s="3"/>
      <c r="HRZ141" s="3"/>
      <c r="HSA141" s="3"/>
      <c r="HSB141" s="3"/>
      <c r="HSC141" s="3"/>
      <c r="HSD141" s="3"/>
      <c r="HSE141" s="3"/>
      <c r="HSF141" s="3"/>
      <c r="HSG141" s="3"/>
      <c r="HSH141" s="3"/>
      <c r="HSI141" s="3"/>
      <c r="HSJ141" s="3"/>
      <c r="HSK141" s="3"/>
      <c r="HSL141" s="3"/>
      <c r="HSM141" s="3"/>
      <c r="HSN141" s="3"/>
      <c r="HSO141" s="3"/>
      <c r="HSP141" s="3"/>
      <c r="HSQ141" s="3"/>
      <c r="HSR141" s="3"/>
      <c r="HSS141" s="3"/>
      <c r="HST141" s="3"/>
      <c r="HSU141" s="3"/>
      <c r="HSV141" s="3"/>
      <c r="HSW141" s="3"/>
      <c r="HSX141" s="3"/>
      <c r="HSY141" s="3"/>
      <c r="HSZ141" s="3"/>
      <c r="HTA141" s="3"/>
      <c r="HTB141" s="3"/>
      <c r="HTC141" s="3"/>
      <c r="HTD141" s="3"/>
      <c r="HTE141" s="3"/>
      <c r="HTF141" s="3"/>
      <c r="HTG141" s="3"/>
      <c r="HTH141" s="3"/>
      <c r="HTI141" s="3"/>
      <c r="HTJ141" s="3"/>
      <c r="HTK141" s="3"/>
      <c r="HTL141" s="3"/>
      <c r="HTM141" s="3"/>
      <c r="HTN141" s="3"/>
      <c r="HTO141" s="3"/>
      <c r="HTP141" s="3"/>
      <c r="HTQ141" s="3"/>
      <c r="HTR141" s="3"/>
      <c r="HTS141" s="3"/>
      <c r="HTT141" s="3"/>
      <c r="HTU141" s="3"/>
      <c r="HTV141" s="3"/>
      <c r="HTW141" s="3"/>
      <c r="HTX141" s="3"/>
      <c r="HTY141" s="3"/>
      <c r="HTZ141" s="3"/>
      <c r="HUA141" s="3"/>
      <c r="HUB141" s="3"/>
      <c r="HUC141" s="3"/>
      <c r="HUD141" s="3"/>
      <c r="HUE141" s="3"/>
      <c r="HUF141" s="3"/>
      <c r="HUG141" s="3"/>
      <c r="HUH141" s="3"/>
      <c r="HUI141" s="3"/>
      <c r="HUJ141" s="3"/>
      <c r="HUK141" s="3"/>
      <c r="HUL141" s="3"/>
      <c r="HUM141" s="3"/>
      <c r="HUN141" s="3"/>
      <c r="HUO141" s="3"/>
      <c r="HUP141" s="3"/>
      <c r="HUQ141" s="3"/>
      <c r="HUR141" s="3"/>
      <c r="HUS141" s="3"/>
      <c r="HUT141" s="3"/>
      <c r="HUU141" s="3"/>
      <c r="HUV141" s="3"/>
      <c r="HUW141" s="3"/>
      <c r="HUX141" s="3"/>
      <c r="HUY141" s="3"/>
      <c r="HUZ141" s="3"/>
      <c r="HVA141" s="3"/>
      <c r="HVB141" s="3"/>
      <c r="HVC141" s="3"/>
      <c r="HVD141" s="3"/>
      <c r="HVE141" s="3"/>
      <c r="HVF141" s="3"/>
      <c r="HVG141" s="3"/>
      <c r="HVH141" s="3"/>
      <c r="HVI141" s="3"/>
      <c r="HVJ141" s="3"/>
      <c r="HVK141" s="3"/>
      <c r="HVL141" s="3"/>
      <c r="HVM141" s="3"/>
      <c r="HVN141" s="3"/>
      <c r="HVO141" s="3"/>
      <c r="HVP141" s="3"/>
      <c r="HVQ141" s="3"/>
      <c r="HVR141" s="3"/>
      <c r="HVS141" s="3"/>
      <c r="HVT141" s="3"/>
      <c r="HVU141" s="3"/>
      <c r="HVV141" s="3"/>
      <c r="HVW141" s="3"/>
      <c r="HVX141" s="3"/>
      <c r="HVY141" s="3"/>
      <c r="HVZ141" s="3"/>
      <c r="HWA141" s="3"/>
      <c r="HWB141" s="3"/>
      <c r="HWC141" s="3"/>
      <c r="HWD141" s="3"/>
      <c r="HWE141" s="3"/>
      <c r="HWF141" s="3"/>
      <c r="HWG141" s="3"/>
      <c r="HWH141" s="3"/>
      <c r="HWI141" s="3"/>
      <c r="HWJ141" s="3"/>
      <c r="HWK141" s="3"/>
      <c r="HWL141" s="3"/>
      <c r="HWM141" s="3"/>
      <c r="HWN141" s="3"/>
      <c r="HWO141" s="3"/>
      <c r="HWP141" s="3"/>
      <c r="HWQ141" s="3"/>
      <c r="HWR141" s="3"/>
      <c r="HWS141" s="3"/>
      <c r="HWT141" s="3"/>
      <c r="HWU141" s="3"/>
      <c r="HWV141" s="3"/>
      <c r="HWW141" s="3"/>
      <c r="HWX141" s="3"/>
      <c r="HWY141" s="3"/>
      <c r="HWZ141" s="3"/>
      <c r="HXA141" s="3"/>
      <c r="HXB141" s="3"/>
      <c r="HXC141" s="3"/>
      <c r="HXD141" s="3"/>
      <c r="HXE141" s="3"/>
      <c r="HXF141" s="3"/>
      <c r="HXG141" s="3"/>
      <c r="HXH141" s="3"/>
      <c r="HXI141" s="3"/>
      <c r="HXJ141" s="3"/>
      <c r="HXK141" s="3"/>
      <c r="HXL141" s="3"/>
      <c r="HXM141" s="3"/>
      <c r="HXN141" s="3"/>
      <c r="HXO141" s="3"/>
      <c r="HXP141" s="3"/>
      <c r="HXQ141" s="3"/>
      <c r="HXR141" s="3"/>
      <c r="HXS141" s="3"/>
      <c r="HXT141" s="3"/>
      <c r="HXU141" s="3"/>
      <c r="HXV141" s="3"/>
      <c r="HXW141" s="3"/>
      <c r="HXX141" s="3"/>
      <c r="HXY141" s="3"/>
      <c r="HXZ141" s="3"/>
      <c r="HYA141" s="3"/>
      <c r="HYB141" s="3"/>
      <c r="HYC141" s="3"/>
      <c r="HYD141" s="3"/>
      <c r="HYE141" s="3"/>
      <c r="HYF141" s="3"/>
      <c r="HYG141" s="3"/>
      <c r="HYH141" s="3"/>
      <c r="HYI141" s="3"/>
      <c r="HYJ141" s="3"/>
      <c r="HYK141" s="3"/>
      <c r="HYL141" s="3"/>
      <c r="HYM141" s="3"/>
      <c r="HYN141" s="3"/>
      <c r="HYO141" s="3"/>
      <c r="HYP141" s="3"/>
      <c r="HYQ141" s="3"/>
      <c r="HYR141" s="3"/>
      <c r="HYS141" s="3"/>
      <c r="HYT141" s="3"/>
      <c r="HYU141" s="3"/>
      <c r="HYV141" s="3"/>
      <c r="HYW141" s="3"/>
      <c r="HYX141" s="3"/>
      <c r="HYY141" s="3"/>
      <c r="HYZ141" s="3"/>
      <c r="HZA141" s="3"/>
      <c r="HZB141" s="3"/>
      <c r="HZC141" s="3"/>
      <c r="HZD141" s="3"/>
      <c r="HZE141" s="3"/>
      <c r="HZF141" s="3"/>
      <c r="HZG141" s="3"/>
      <c r="HZH141" s="3"/>
      <c r="HZI141" s="3"/>
      <c r="HZJ141" s="3"/>
      <c r="HZK141" s="3"/>
      <c r="HZL141" s="3"/>
      <c r="HZM141" s="3"/>
      <c r="HZN141" s="3"/>
      <c r="HZO141" s="3"/>
      <c r="HZP141" s="3"/>
      <c r="HZQ141" s="3"/>
      <c r="HZR141" s="3"/>
      <c r="HZS141" s="3"/>
      <c r="HZT141" s="3"/>
      <c r="HZU141" s="3"/>
      <c r="HZV141" s="3"/>
      <c r="HZW141" s="3"/>
      <c r="HZX141" s="3"/>
      <c r="HZY141" s="3"/>
      <c r="HZZ141" s="3"/>
      <c r="IAA141" s="3"/>
      <c r="IAB141" s="3"/>
      <c r="IAC141" s="3"/>
      <c r="IAD141" s="3"/>
      <c r="IAE141" s="3"/>
      <c r="IAF141" s="3"/>
      <c r="IAG141" s="3"/>
      <c r="IAH141" s="3"/>
      <c r="IAI141" s="3"/>
      <c r="IAJ141" s="3"/>
      <c r="IAK141" s="3"/>
      <c r="IAL141" s="3"/>
      <c r="IAM141" s="3"/>
      <c r="IAN141" s="3"/>
      <c r="IAO141" s="3"/>
      <c r="IAP141" s="3"/>
      <c r="IAQ141" s="3"/>
      <c r="IAR141" s="3"/>
      <c r="IAS141" s="3"/>
      <c r="IAT141" s="3"/>
      <c r="IAU141" s="3"/>
      <c r="IAV141" s="3"/>
      <c r="IAW141" s="3"/>
      <c r="IAX141" s="3"/>
      <c r="IAY141" s="3"/>
      <c r="IAZ141" s="3"/>
      <c r="IBA141" s="3"/>
      <c r="IBB141" s="3"/>
      <c r="IBC141" s="3"/>
      <c r="IBD141" s="3"/>
      <c r="IBE141" s="3"/>
      <c r="IBF141" s="3"/>
      <c r="IBG141" s="3"/>
      <c r="IBH141" s="3"/>
      <c r="IBI141" s="3"/>
      <c r="IBJ141" s="3"/>
      <c r="IBK141" s="3"/>
      <c r="IBL141" s="3"/>
      <c r="IBM141" s="3"/>
      <c r="IBN141" s="3"/>
      <c r="IBO141" s="3"/>
      <c r="IBP141" s="3"/>
      <c r="IBQ141" s="3"/>
      <c r="IBR141" s="3"/>
      <c r="IBS141" s="3"/>
      <c r="IBT141" s="3"/>
      <c r="IBU141" s="3"/>
      <c r="IBV141" s="3"/>
      <c r="IBW141" s="3"/>
      <c r="IBX141" s="3"/>
      <c r="IBY141" s="3"/>
      <c r="IBZ141" s="3"/>
      <c r="ICA141" s="3"/>
      <c r="ICB141" s="3"/>
      <c r="ICC141" s="3"/>
      <c r="ICD141" s="3"/>
      <c r="ICE141" s="3"/>
      <c r="ICF141" s="3"/>
      <c r="ICG141" s="3"/>
      <c r="ICH141" s="3"/>
      <c r="ICI141" s="3"/>
      <c r="ICJ141" s="3"/>
      <c r="ICK141" s="3"/>
      <c r="ICL141" s="3"/>
      <c r="ICM141" s="3"/>
      <c r="ICN141" s="3"/>
      <c r="ICO141" s="3"/>
      <c r="ICP141" s="3"/>
      <c r="ICQ141" s="3"/>
      <c r="ICR141" s="3"/>
      <c r="ICS141" s="3"/>
      <c r="ICT141" s="3"/>
      <c r="ICU141" s="3"/>
      <c r="ICV141" s="3"/>
      <c r="ICW141" s="3"/>
      <c r="ICX141" s="3"/>
      <c r="ICY141" s="3"/>
      <c r="ICZ141" s="3"/>
      <c r="IDA141" s="3"/>
      <c r="IDB141" s="3"/>
      <c r="IDC141" s="3"/>
      <c r="IDD141" s="3"/>
      <c r="IDE141" s="3"/>
      <c r="IDF141" s="3"/>
      <c r="IDG141" s="3"/>
      <c r="IDH141" s="3"/>
      <c r="IDI141" s="3"/>
      <c r="IDJ141" s="3"/>
      <c r="IDK141" s="3"/>
      <c r="IDL141" s="3"/>
      <c r="IDM141" s="3"/>
      <c r="IDN141" s="3"/>
      <c r="IDO141" s="3"/>
      <c r="IDP141" s="3"/>
      <c r="IDQ141" s="3"/>
      <c r="IDR141" s="3"/>
      <c r="IDS141" s="3"/>
      <c r="IDT141" s="3"/>
      <c r="IDU141" s="3"/>
      <c r="IDV141" s="3"/>
      <c r="IDW141" s="3"/>
      <c r="IDX141" s="3"/>
      <c r="IDY141" s="3"/>
      <c r="IDZ141" s="3"/>
      <c r="IEA141" s="3"/>
      <c r="IEB141" s="3"/>
      <c r="IEC141" s="3"/>
      <c r="IED141" s="3"/>
      <c r="IEE141" s="3"/>
      <c r="IEF141" s="3"/>
      <c r="IEG141" s="3"/>
      <c r="IEH141" s="3"/>
      <c r="IEI141" s="3"/>
      <c r="IEJ141" s="3"/>
      <c r="IEK141" s="3"/>
      <c r="IEL141" s="3"/>
      <c r="IEM141" s="3"/>
      <c r="IEN141" s="3"/>
      <c r="IEO141" s="3"/>
      <c r="IEP141" s="3"/>
      <c r="IEQ141" s="3"/>
      <c r="IER141" s="3"/>
      <c r="IES141" s="3"/>
      <c r="IET141" s="3"/>
      <c r="IEU141" s="3"/>
      <c r="IEV141" s="3"/>
      <c r="IEW141" s="3"/>
      <c r="IEX141" s="3"/>
      <c r="IEY141" s="3"/>
      <c r="IEZ141" s="3"/>
      <c r="IFA141" s="3"/>
      <c r="IFB141" s="3"/>
      <c r="IFC141" s="3"/>
      <c r="IFD141" s="3"/>
      <c r="IFE141" s="3"/>
      <c r="IFF141" s="3"/>
      <c r="IFG141" s="3"/>
      <c r="IFH141" s="3"/>
      <c r="IFI141" s="3"/>
      <c r="IFJ141" s="3"/>
      <c r="IFK141" s="3"/>
      <c r="IFL141" s="3"/>
      <c r="IFM141" s="3"/>
      <c r="IFN141" s="3"/>
      <c r="IFO141" s="3"/>
      <c r="IFP141" s="3"/>
      <c r="IFQ141" s="3"/>
      <c r="IFR141" s="3"/>
      <c r="IFS141" s="3"/>
      <c r="IFT141" s="3"/>
      <c r="IFU141" s="3"/>
      <c r="IFV141" s="3"/>
      <c r="IFW141" s="3"/>
      <c r="IFX141" s="3"/>
      <c r="IFY141" s="3"/>
      <c r="IFZ141" s="3"/>
      <c r="IGA141" s="3"/>
      <c r="IGB141" s="3"/>
      <c r="IGC141" s="3"/>
      <c r="IGD141" s="3"/>
      <c r="IGE141" s="3"/>
      <c r="IGF141" s="3"/>
      <c r="IGG141" s="3"/>
      <c r="IGH141" s="3"/>
      <c r="IGI141" s="3"/>
      <c r="IGJ141" s="3"/>
      <c r="IGK141" s="3"/>
      <c r="IGL141" s="3"/>
      <c r="IGM141" s="3"/>
      <c r="IGN141" s="3"/>
      <c r="IGO141" s="3"/>
      <c r="IGP141" s="3"/>
      <c r="IGQ141" s="3"/>
      <c r="IGR141" s="3"/>
      <c r="IGS141" s="3"/>
      <c r="IGT141" s="3"/>
      <c r="IGU141" s="3"/>
      <c r="IGV141" s="3"/>
      <c r="IGW141" s="3"/>
      <c r="IGX141" s="3"/>
      <c r="IGY141" s="3"/>
      <c r="IGZ141" s="3"/>
      <c r="IHA141" s="3"/>
      <c r="IHB141" s="3"/>
      <c r="IHC141" s="3"/>
      <c r="IHD141" s="3"/>
      <c r="IHE141" s="3"/>
      <c r="IHF141" s="3"/>
      <c r="IHG141" s="3"/>
      <c r="IHH141" s="3"/>
      <c r="IHI141" s="3"/>
      <c r="IHJ141" s="3"/>
      <c r="IHK141" s="3"/>
      <c r="IHL141" s="3"/>
      <c r="IHM141" s="3"/>
      <c r="IHN141" s="3"/>
      <c r="IHO141" s="3"/>
      <c r="IHP141" s="3"/>
      <c r="IHQ141" s="3"/>
      <c r="IHR141" s="3"/>
      <c r="IHS141" s="3"/>
      <c r="IHT141" s="3"/>
      <c r="IHU141" s="3"/>
      <c r="IHV141" s="3"/>
      <c r="IHW141" s="3"/>
      <c r="IHX141" s="3"/>
      <c r="IHY141" s="3"/>
      <c r="IHZ141" s="3"/>
      <c r="IIA141" s="3"/>
      <c r="IIB141" s="3"/>
      <c r="IIC141" s="3"/>
      <c r="IID141" s="3"/>
      <c r="IIE141" s="3"/>
      <c r="IIF141" s="3"/>
      <c r="IIG141" s="3"/>
      <c r="IIH141" s="3"/>
      <c r="III141" s="3"/>
      <c r="IIJ141" s="3"/>
      <c r="IIK141" s="3"/>
      <c r="IIL141" s="3"/>
      <c r="IIM141" s="3"/>
      <c r="IIN141" s="3"/>
      <c r="IIO141" s="3"/>
      <c r="IIP141" s="3"/>
      <c r="IIQ141" s="3"/>
      <c r="IIR141" s="3"/>
      <c r="IIS141" s="3"/>
      <c r="IIT141" s="3"/>
      <c r="IIU141" s="3"/>
      <c r="IIV141" s="3"/>
      <c r="IIW141" s="3"/>
      <c r="IIX141" s="3"/>
      <c r="IIY141" s="3"/>
      <c r="IIZ141" s="3"/>
      <c r="IJA141" s="3"/>
      <c r="IJB141" s="3"/>
      <c r="IJC141" s="3"/>
      <c r="IJD141" s="3"/>
      <c r="IJE141" s="3"/>
      <c r="IJF141" s="3"/>
      <c r="IJG141" s="3"/>
      <c r="IJH141" s="3"/>
      <c r="IJI141" s="3"/>
      <c r="IJJ141" s="3"/>
      <c r="IJK141" s="3"/>
      <c r="IJL141" s="3"/>
      <c r="IJM141" s="3"/>
      <c r="IJN141" s="3"/>
      <c r="IJO141" s="3"/>
      <c r="IJP141" s="3"/>
      <c r="IJQ141" s="3"/>
      <c r="IJR141" s="3"/>
      <c r="IJS141" s="3"/>
      <c r="IJT141" s="3"/>
      <c r="IJU141" s="3"/>
      <c r="IJV141" s="3"/>
      <c r="IJW141" s="3"/>
      <c r="IJX141" s="3"/>
      <c r="IJY141" s="3"/>
      <c r="IJZ141" s="3"/>
      <c r="IKA141" s="3"/>
      <c r="IKB141" s="3"/>
      <c r="IKC141" s="3"/>
      <c r="IKD141" s="3"/>
      <c r="IKE141" s="3"/>
      <c r="IKF141" s="3"/>
      <c r="IKG141" s="3"/>
      <c r="IKH141" s="3"/>
      <c r="IKI141" s="3"/>
      <c r="IKJ141" s="3"/>
      <c r="IKK141" s="3"/>
      <c r="IKL141" s="3"/>
      <c r="IKM141" s="3"/>
      <c r="IKN141" s="3"/>
      <c r="IKO141" s="3"/>
      <c r="IKP141" s="3"/>
      <c r="IKQ141" s="3"/>
      <c r="IKR141" s="3"/>
      <c r="IKS141" s="3"/>
      <c r="IKT141" s="3"/>
      <c r="IKU141" s="3"/>
      <c r="IKV141" s="3"/>
      <c r="IKW141" s="3"/>
      <c r="IKX141" s="3"/>
      <c r="IKY141" s="3"/>
      <c r="IKZ141" s="3"/>
      <c r="ILA141" s="3"/>
      <c r="ILB141" s="3"/>
      <c r="ILC141" s="3"/>
      <c r="ILD141" s="3"/>
      <c r="ILE141" s="3"/>
      <c r="ILF141" s="3"/>
      <c r="ILG141" s="3"/>
      <c r="ILH141" s="3"/>
      <c r="ILI141" s="3"/>
      <c r="ILJ141" s="3"/>
      <c r="ILK141" s="3"/>
      <c r="ILL141" s="3"/>
      <c r="ILM141" s="3"/>
      <c r="ILN141" s="3"/>
      <c r="ILO141" s="3"/>
      <c r="ILP141" s="3"/>
      <c r="ILQ141" s="3"/>
      <c r="ILR141" s="3"/>
      <c r="ILS141" s="3"/>
      <c r="ILT141" s="3"/>
      <c r="ILU141" s="3"/>
      <c r="ILV141" s="3"/>
      <c r="ILW141" s="3"/>
      <c r="ILX141" s="3"/>
      <c r="ILY141" s="3"/>
      <c r="ILZ141" s="3"/>
      <c r="IMA141" s="3"/>
      <c r="IMB141" s="3"/>
      <c r="IMC141" s="3"/>
      <c r="IMD141" s="3"/>
      <c r="IME141" s="3"/>
      <c r="IMF141" s="3"/>
      <c r="IMG141" s="3"/>
      <c r="IMH141" s="3"/>
      <c r="IMI141" s="3"/>
      <c r="IMJ141" s="3"/>
      <c r="IMK141" s="3"/>
      <c r="IML141" s="3"/>
      <c r="IMM141" s="3"/>
      <c r="IMN141" s="3"/>
      <c r="IMO141" s="3"/>
      <c r="IMP141" s="3"/>
      <c r="IMQ141" s="3"/>
      <c r="IMR141" s="3"/>
      <c r="IMS141" s="3"/>
      <c r="IMT141" s="3"/>
      <c r="IMU141" s="3"/>
      <c r="IMV141" s="3"/>
      <c r="IMW141" s="3"/>
      <c r="IMX141" s="3"/>
      <c r="IMY141" s="3"/>
      <c r="IMZ141" s="3"/>
      <c r="INA141" s="3"/>
      <c r="INB141" s="3"/>
      <c r="INC141" s="3"/>
      <c r="IND141" s="3"/>
      <c r="INE141" s="3"/>
      <c r="INF141" s="3"/>
      <c r="ING141" s="3"/>
      <c r="INH141" s="3"/>
      <c r="INI141" s="3"/>
      <c r="INJ141" s="3"/>
      <c r="INK141" s="3"/>
      <c r="INL141" s="3"/>
      <c r="INM141" s="3"/>
      <c r="INN141" s="3"/>
      <c r="INO141" s="3"/>
      <c r="INP141" s="3"/>
      <c r="INQ141" s="3"/>
      <c r="INR141" s="3"/>
      <c r="INS141" s="3"/>
      <c r="INT141" s="3"/>
      <c r="INU141" s="3"/>
      <c r="INV141" s="3"/>
      <c r="INW141" s="3"/>
      <c r="INX141" s="3"/>
      <c r="INY141" s="3"/>
      <c r="INZ141" s="3"/>
      <c r="IOA141" s="3"/>
      <c r="IOB141" s="3"/>
      <c r="IOC141" s="3"/>
      <c r="IOD141" s="3"/>
      <c r="IOE141" s="3"/>
      <c r="IOF141" s="3"/>
      <c r="IOG141" s="3"/>
      <c r="IOH141" s="3"/>
      <c r="IOI141" s="3"/>
      <c r="IOJ141" s="3"/>
      <c r="IOK141" s="3"/>
      <c r="IOL141" s="3"/>
      <c r="IOM141" s="3"/>
      <c r="ION141" s="3"/>
      <c r="IOO141" s="3"/>
      <c r="IOP141" s="3"/>
      <c r="IOQ141" s="3"/>
      <c r="IOR141" s="3"/>
      <c r="IOS141" s="3"/>
      <c r="IOT141" s="3"/>
      <c r="IOU141" s="3"/>
      <c r="IOV141" s="3"/>
      <c r="IOW141" s="3"/>
      <c r="IOX141" s="3"/>
      <c r="IOY141" s="3"/>
      <c r="IOZ141" s="3"/>
      <c r="IPA141" s="3"/>
      <c r="IPB141" s="3"/>
      <c r="IPC141" s="3"/>
      <c r="IPD141" s="3"/>
      <c r="IPE141" s="3"/>
      <c r="IPF141" s="3"/>
      <c r="IPG141" s="3"/>
      <c r="IPH141" s="3"/>
      <c r="IPI141" s="3"/>
      <c r="IPJ141" s="3"/>
      <c r="IPK141" s="3"/>
      <c r="IPL141" s="3"/>
      <c r="IPM141" s="3"/>
      <c r="IPN141" s="3"/>
      <c r="IPO141" s="3"/>
      <c r="IPP141" s="3"/>
      <c r="IPQ141" s="3"/>
      <c r="IPR141" s="3"/>
      <c r="IPS141" s="3"/>
      <c r="IPT141" s="3"/>
      <c r="IPU141" s="3"/>
      <c r="IPV141" s="3"/>
      <c r="IPW141" s="3"/>
      <c r="IPX141" s="3"/>
      <c r="IPY141" s="3"/>
      <c r="IPZ141" s="3"/>
      <c r="IQA141" s="3"/>
      <c r="IQB141" s="3"/>
      <c r="IQC141" s="3"/>
      <c r="IQD141" s="3"/>
      <c r="IQE141" s="3"/>
      <c r="IQF141" s="3"/>
      <c r="IQG141" s="3"/>
      <c r="IQH141" s="3"/>
      <c r="IQI141" s="3"/>
      <c r="IQJ141" s="3"/>
      <c r="IQK141" s="3"/>
      <c r="IQL141" s="3"/>
      <c r="IQM141" s="3"/>
      <c r="IQN141" s="3"/>
      <c r="IQO141" s="3"/>
      <c r="IQP141" s="3"/>
      <c r="IQQ141" s="3"/>
      <c r="IQR141" s="3"/>
      <c r="IQS141" s="3"/>
      <c r="IQT141" s="3"/>
      <c r="IQU141" s="3"/>
      <c r="IQV141" s="3"/>
      <c r="IQW141" s="3"/>
      <c r="IQX141" s="3"/>
      <c r="IQY141" s="3"/>
      <c r="IQZ141" s="3"/>
      <c r="IRA141" s="3"/>
      <c r="IRB141" s="3"/>
      <c r="IRC141" s="3"/>
      <c r="IRD141" s="3"/>
      <c r="IRE141" s="3"/>
      <c r="IRF141" s="3"/>
      <c r="IRG141" s="3"/>
      <c r="IRH141" s="3"/>
      <c r="IRI141" s="3"/>
      <c r="IRJ141" s="3"/>
      <c r="IRK141" s="3"/>
      <c r="IRL141" s="3"/>
      <c r="IRM141" s="3"/>
      <c r="IRN141" s="3"/>
      <c r="IRO141" s="3"/>
      <c r="IRP141" s="3"/>
      <c r="IRQ141" s="3"/>
      <c r="IRR141" s="3"/>
      <c r="IRS141" s="3"/>
      <c r="IRT141" s="3"/>
      <c r="IRU141" s="3"/>
      <c r="IRV141" s="3"/>
      <c r="IRW141" s="3"/>
      <c r="IRX141" s="3"/>
      <c r="IRY141" s="3"/>
      <c r="IRZ141" s="3"/>
      <c r="ISA141" s="3"/>
      <c r="ISB141" s="3"/>
      <c r="ISC141" s="3"/>
      <c r="ISD141" s="3"/>
      <c r="ISE141" s="3"/>
      <c r="ISF141" s="3"/>
      <c r="ISG141" s="3"/>
      <c r="ISH141" s="3"/>
      <c r="ISI141" s="3"/>
      <c r="ISJ141" s="3"/>
      <c r="ISK141" s="3"/>
      <c r="ISL141" s="3"/>
      <c r="ISM141" s="3"/>
      <c r="ISN141" s="3"/>
      <c r="ISO141" s="3"/>
      <c r="ISP141" s="3"/>
      <c r="ISQ141" s="3"/>
      <c r="ISR141" s="3"/>
      <c r="ISS141" s="3"/>
      <c r="IST141" s="3"/>
      <c r="ISU141" s="3"/>
      <c r="ISV141" s="3"/>
      <c r="ISW141" s="3"/>
      <c r="ISX141" s="3"/>
      <c r="ISY141" s="3"/>
      <c r="ISZ141" s="3"/>
      <c r="ITA141" s="3"/>
      <c r="ITB141" s="3"/>
      <c r="ITC141" s="3"/>
      <c r="ITD141" s="3"/>
      <c r="ITE141" s="3"/>
      <c r="ITF141" s="3"/>
      <c r="ITG141" s="3"/>
      <c r="ITH141" s="3"/>
      <c r="ITI141" s="3"/>
      <c r="ITJ141" s="3"/>
      <c r="ITK141" s="3"/>
      <c r="ITL141" s="3"/>
      <c r="ITM141" s="3"/>
      <c r="ITN141" s="3"/>
      <c r="ITO141" s="3"/>
      <c r="ITP141" s="3"/>
      <c r="ITQ141" s="3"/>
      <c r="ITR141" s="3"/>
      <c r="ITS141" s="3"/>
      <c r="ITT141" s="3"/>
      <c r="ITU141" s="3"/>
      <c r="ITV141" s="3"/>
      <c r="ITW141" s="3"/>
      <c r="ITX141" s="3"/>
      <c r="ITY141" s="3"/>
      <c r="ITZ141" s="3"/>
      <c r="IUA141" s="3"/>
      <c r="IUB141" s="3"/>
      <c r="IUC141" s="3"/>
      <c r="IUD141" s="3"/>
      <c r="IUE141" s="3"/>
      <c r="IUF141" s="3"/>
      <c r="IUG141" s="3"/>
      <c r="IUH141" s="3"/>
      <c r="IUI141" s="3"/>
      <c r="IUJ141" s="3"/>
      <c r="IUK141" s="3"/>
      <c r="IUL141" s="3"/>
      <c r="IUM141" s="3"/>
      <c r="IUN141" s="3"/>
      <c r="IUO141" s="3"/>
      <c r="IUP141" s="3"/>
      <c r="IUQ141" s="3"/>
      <c r="IUR141" s="3"/>
      <c r="IUS141" s="3"/>
      <c r="IUT141" s="3"/>
      <c r="IUU141" s="3"/>
      <c r="IUV141" s="3"/>
      <c r="IUW141" s="3"/>
      <c r="IUX141" s="3"/>
      <c r="IUY141" s="3"/>
      <c r="IUZ141" s="3"/>
      <c r="IVA141" s="3"/>
      <c r="IVB141" s="3"/>
      <c r="IVC141" s="3"/>
      <c r="IVD141" s="3"/>
      <c r="IVE141" s="3"/>
      <c r="IVF141" s="3"/>
      <c r="IVG141" s="3"/>
      <c r="IVH141" s="3"/>
      <c r="IVI141" s="3"/>
      <c r="IVJ141" s="3"/>
      <c r="IVK141" s="3"/>
      <c r="IVL141" s="3"/>
      <c r="IVM141" s="3"/>
      <c r="IVN141" s="3"/>
      <c r="IVO141" s="3"/>
      <c r="IVP141" s="3"/>
      <c r="IVQ141" s="3"/>
      <c r="IVR141" s="3"/>
      <c r="IVS141" s="3"/>
      <c r="IVT141" s="3"/>
      <c r="IVU141" s="3"/>
      <c r="IVV141" s="3"/>
      <c r="IVW141" s="3"/>
      <c r="IVX141" s="3"/>
      <c r="IVY141" s="3"/>
      <c r="IVZ141" s="3"/>
      <c r="IWA141" s="3"/>
      <c r="IWB141" s="3"/>
      <c r="IWC141" s="3"/>
      <c r="IWD141" s="3"/>
      <c r="IWE141" s="3"/>
      <c r="IWF141" s="3"/>
      <c r="IWG141" s="3"/>
      <c r="IWH141" s="3"/>
      <c r="IWI141" s="3"/>
      <c r="IWJ141" s="3"/>
      <c r="IWK141" s="3"/>
      <c r="IWL141" s="3"/>
      <c r="IWM141" s="3"/>
      <c r="IWN141" s="3"/>
      <c r="IWO141" s="3"/>
      <c r="IWP141" s="3"/>
      <c r="IWQ141" s="3"/>
      <c r="IWR141" s="3"/>
      <c r="IWS141" s="3"/>
      <c r="IWT141" s="3"/>
      <c r="IWU141" s="3"/>
      <c r="IWV141" s="3"/>
      <c r="IWW141" s="3"/>
      <c r="IWX141" s="3"/>
      <c r="IWY141" s="3"/>
      <c r="IWZ141" s="3"/>
      <c r="IXA141" s="3"/>
      <c r="IXB141" s="3"/>
      <c r="IXC141" s="3"/>
      <c r="IXD141" s="3"/>
      <c r="IXE141" s="3"/>
      <c r="IXF141" s="3"/>
      <c r="IXG141" s="3"/>
      <c r="IXH141" s="3"/>
      <c r="IXI141" s="3"/>
      <c r="IXJ141" s="3"/>
      <c r="IXK141" s="3"/>
      <c r="IXL141" s="3"/>
      <c r="IXM141" s="3"/>
      <c r="IXN141" s="3"/>
      <c r="IXO141" s="3"/>
      <c r="IXP141" s="3"/>
      <c r="IXQ141" s="3"/>
      <c r="IXR141" s="3"/>
      <c r="IXS141" s="3"/>
      <c r="IXT141" s="3"/>
      <c r="IXU141" s="3"/>
      <c r="IXV141" s="3"/>
      <c r="IXW141" s="3"/>
      <c r="IXX141" s="3"/>
      <c r="IXY141" s="3"/>
      <c r="IXZ141" s="3"/>
      <c r="IYA141" s="3"/>
      <c r="IYB141" s="3"/>
      <c r="IYC141" s="3"/>
      <c r="IYD141" s="3"/>
      <c r="IYE141" s="3"/>
      <c r="IYF141" s="3"/>
      <c r="IYG141" s="3"/>
      <c r="IYH141" s="3"/>
      <c r="IYI141" s="3"/>
      <c r="IYJ141" s="3"/>
      <c r="IYK141" s="3"/>
      <c r="IYL141" s="3"/>
      <c r="IYM141" s="3"/>
      <c r="IYN141" s="3"/>
      <c r="IYO141" s="3"/>
      <c r="IYP141" s="3"/>
      <c r="IYQ141" s="3"/>
      <c r="IYR141" s="3"/>
      <c r="IYS141" s="3"/>
      <c r="IYT141" s="3"/>
      <c r="IYU141" s="3"/>
      <c r="IYV141" s="3"/>
      <c r="IYW141" s="3"/>
      <c r="IYX141" s="3"/>
      <c r="IYY141" s="3"/>
      <c r="IYZ141" s="3"/>
      <c r="IZA141" s="3"/>
      <c r="IZB141" s="3"/>
      <c r="IZC141" s="3"/>
      <c r="IZD141" s="3"/>
      <c r="IZE141" s="3"/>
      <c r="IZF141" s="3"/>
      <c r="IZG141" s="3"/>
      <c r="IZH141" s="3"/>
      <c r="IZI141" s="3"/>
      <c r="IZJ141" s="3"/>
      <c r="IZK141" s="3"/>
      <c r="IZL141" s="3"/>
      <c r="IZM141" s="3"/>
      <c r="IZN141" s="3"/>
      <c r="IZO141" s="3"/>
      <c r="IZP141" s="3"/>
      <c r="IZQ141" s="3"/>
      <c r="IZR141" s="3"/>
      <c r="IZS141" s="3"/>
      <c r="IZT141" s="3"/>
      <c r="IZU141" s="3"/>
      <c r="IZV141" s="3"/>
      <c r="IZW141" s="3"/>
      <c r="IZX141" s="3"/>
      <c r="IZY141" s="3"/>
      <c r="IZZ141" s="3"/>
      <c r="JAA141" s="3"/>
      <c r="JAB141" s="3"/>
      <c r="JAC141" s="3"/>
      <c r="JAD141" s="3"/>
      <c r="JAE141" s="3"/>
      <c r="JAF141" s="3"/>
      <c r="JAG141" s="3"/>
      <c r="JAH141" s="3"/>
      <c r="JAI141" s="3"/>
      <c r="JAJ141" s="3"/>
      <c r="JAK141" s="3"/>
      <c r="JAL141" s="3"/>
      <c r="JAM141" s="3"/>
      <c r="JAN141" s="3"/>
      <c r="JAO141" s="3"/>
      <c r="JAP141" s="3"/>
      <c r="JAQ141" s="3"/>
      <c r="JAR141" s="3"/>
      <c r="JAS141" s="3"/>
      <c r="JAT141" s="3"/>
      <c r="JAU141" s="3"/>
      <c r="JAV141" s="3"/>
      <c r="JAW141" s="3"/>
      <c r="JAX141" s="3"/>
      <c r="JAY141" s="3"/>
      <c r="JAZ141" s="3"/>
      <c r="JBA141" s="3"/>
      <c r="JBB141" s="3"/>
      <c r="JBC141" s="3"/>
      <c r="JBD141" s="3"/>
      <c r="JBE141" s="3"/>
      <c r="JBF141" s="3"/>
      <c r="JBG141" s="3"/>
      <c r="JBH141" s="3"/>
      <c r="JBI141" s="3"/>
      <c r="JBJ141" s="3"/>
      <c r="JBK141" s="3"/>
      <c r="JBL141" s="3"/>
      <c r="JBM141" s="3"/>
      <c r="JBN141" s="3"/>
      <c r="JBO141" s="3"/>
      <c r="JBP141" s="3"/>
      <c r="JBQ141" s="3"/>
      <c r="JBR141" s="3"/>
      <c r="JBS141" s="3"/>
      <c r="JBT141" s="3"/>
      <c r="JBU141" s="3"/>
      <c r="JBV141" s="3"/>
      <c r="JBW141" s="3"/>
      <c r="JBX141" s="3"/>
      <c r="JBY141" s="3"/>
      <c r="JBZ141" s="3"/>
      <c r="JCA141" s="3"/>
      <c r="JCB141" s="3"/>
      <c r="JCC141" s="3"/>
      <c r="JCD141" s="3"/>
      <c r="JCE141" s="3"/>
      <c r="JCF141" s="3"/>
      <c r="JCG141" s="3"/>
      <c r="JCH141" s="3"/>
      <c r="JCI141" s="3"/>
      <c r="JCJ141" s="3"/>
      <c r="JCK141" s="3"/>
      <c r="JCL141" s="3"/>
      <c r="JCM141" s="3"/>
      <c r="JCN141" s="3"/>
      <c r="JCO141" s="3"/>
      <c r="JCP141" s="3"/>
      <c r="JCQ141" s="3"/>
      <c r="JCR141" s="3"/>
      <c r="JCS141" s="3"/>
      <c r="JCT141" s="3"/>
      <c r="JCU141" s="3"/>
      <c r="JCV141" s="3"/>
      <c r="JCW141" s="3"/>
      <c r="JCX141" s="3"/>
      <c r="JCY141" s="3"/>
      <c r="JCZ141" s="3"/>
      <c r="JDA141" s="3"/>
      <c r="JDB141" s="3"/>
      <c r="JDC141" s="3"/>
      <c r="JDD141" s="3"/>
      <c r="JDE141" s="3"/>
      <c r="JDF141" s="3"/>
      <c r="JDG141" s="3"/>
      <c r="JDH141" s="3"/>
      <c r="JDI141" s="3"/>
      <c r="JDJ141" s="3"/>
      <c r="JDK141" s="3"/>
      <c r="JDL141" s="3"/>
      <c r="JDM141" s="3"/>
      <c r="JDN141" s="3"/>
      <c r="JDO141" s="3"/>
      <c r="JDP141" s="3"/>
      <c r="JDQ141" s="3"/>
      <c r="JDR141" s="3"/>
      <c r="JDS141" s="3"/>
      <c r="JDT141" s="3"/>
      <c r="JDU141" s="3"/>
      <c r="JDV141" s="3"/>
      <c r="JDW141" s="3"/>
      <c r="JDX141" s="3"/>
      <c r="JDY141" s="3"/>
      <c r="JDZ141" s="3"/>
      <c r="JEA141" s="3"/>
      <c r="JEB141" s="3"/>
      <c r="JEC141" s="3"/>
      <c r="JED141" s="3"/>
      <c r="JEE141" s="3"/>
      <c r="JEF141" s="3"/>
      <c r="JEG141" s="3"/>
      <c r="JEH141" s="3"/>
      <c r="JEI141" s="3"/>
      <c r="JEJ141" s="3"/>
      <c r="JEK141" s="3"/>
      <c r="JEL141" s="3"/>
      <c r="JEM141" s="3"/>
      <c r="JEN141" s="3"/>
      <c r="JEO141" s="3"/>
      <c r="JEP141" s="3"/>
      <c r="JEQ141" s="3"/>
      <c r="JER141" s="3"/>
      <c r="JES141" s="3"/>
      <c r="JET141" s="3"/>
      <c r="JEU141" s="3"/>
      <c r="JEV141" s="3"/>
      <c r="JEW141" s="3"/>
      <c r="JEX141" s="3"/>
      <c r="JEY141" s="3"/>
      <c r="JEZ141" s="3"/>
      <c r="JFA141" s="3"/>
      <c r="JFB141" s="3"/>
      <c r="JFC141" s="3"/>
      <c r="JFD141" s="3"/>
      <c r="JFE141" s="3"/>
      <c r="JFF141" s="3"/>
      <c r="JFG141" s="3"/>
      <c r="JFH141" s="3"/>
      <c r="JFI141" s="3"/>
      <c r="JFJ141" s="3"/>
      <c r="JFK141" s="3"/>
      <c r="JFL141" s="3"/>
      <c r="JFM141" s="3"/>
      <c r="JFN141" s="3"/>
      <c r="JFO141" s="3"/>
      <c r="JFP141" s="3"/>
      <c r="JFQ141" s="3"/>
      <c r="JFR141" s="3"/>
      <c r="JFS141" s="3"/>
      <c r="JFT141" s="3"/>
      <c r="JFU141" s="3"/>
      <c r="JFV141" s="3"/>
      <c r="JFW141" s="3"/>
      <c r="JFX141" s="3"/>
      <c r="JFY141" s="3"/>
      <c r="JFZ141" s="3"/>
      <c r="JGA141" s="3"/>
      <c r="JGB141" s="3"/>
      <c r="JGC141" s="3"/>
      <c r="JGD141" s="3"/>
      <c r="JGE141" s="3"/>
      <c r="JGF141" s="3"/>
      <c r="JGG141" s="3"/>
      <c r="JGH141" s="3"/>
      <c r="JGI141" s="3"/>
      <c r="JGJ141" s="3"/>
      <c r="JGK141" s="3"/>
      <c r="JGL141" s="3"/>
      <c r="JGM141" s="3"/>
      <c r="JGN141" s="3"/>
      <c r="JGO141" s="3"/>
      <c r="JGP141" s="3"/>
      <c r="JGQ141" s="3"/>
      <c r="JGR141" s="3"/>
      <c r="JGS141" s="3"/>
      <c r="JGT141" s="3"/>
      <c r="JGU141" s="3"/>
      <c r="JGV141" s="3"/>
      <c r="JGW141" s="3"/>
      <c r="JGX141" s="3"/>
      <c r="JGY141" s="3"/>
      <c r="JGZ141" s="3"/>
      <c r="JHA141" s="3"/>
      <c r="JHB141" s="3"/>
      <c r="JHC141" s="3"/>
      <c r="JHD141" s="3"/>
      <c r="JHE141" s="3"/>
      <c r="JHF141" s="3"/>
      <c r="JHG141" s="3"/>
      <c r="JHH141" s="3"/>
      <c r="JHI141" s="3"/>
      <c r="JHJ141" s="3"/>
      <c r="JHK141" s="3"/>
      <c r="JHL141" s="3"/>
      <c r="JHM141" s="3"/>
      <c r="JHN141" s="3"/>
      <c r="JHO141" s="3"/>
      <c r="JHP141" s="3"/>
      <c r="JHQ141" s="3"/>
      <c r="JHR141" s="3"/>
      <c r="JHS141" s="3"/>
      <c r="JHT141" s="3"/>
      <c r="JHU141" s="3"/>
      <c r="JHV141" s="3"/>
      <c r="JHW141" s="3"/>
      <c r="JHX141" s="3"/>
      <c r="JHY141" s="3"/>
      <c r="JHZ141" s="3"/>
      <c r="JIA141" s="3"/>
      <c r="JIB141" s="3"/>
      <c r="JIC141" s="3"/>
      <c r="JID141" s="3"/>
      <c r="JIE141" s="3"/>
      <c r="JIF141" s="3"/>
      <c r="JIG141" s="3"/>
      <c r="JIH141" s="3"/>
      <c r="JII141" s="3"/>
      <c r="JIJ141" s="3"/>
      <c r="JIK141" s="3"/>
      <c r="JIL141" s="3"/>
      <c r="JIM141" s="3"/>
      <c r="JIN141" s="3"/>
      <c r="JIO141" s="3"/>
      <c r="JIP141" s="3"/>
      <c r="JIQ141" s="3"/>
      <c r="JIR141" s="3"/>
      <c r="JIS141" s="3"/>
      <c r="JIT141" s="3"/>
      <c r="JIU141" s="3"/>
      <c r="JIV141" s="3"/>
      <c r="JIW141" s="3"/>
      <c r="JIX141" s="3"/>
      <c r="JIY141" s="3"/>
      <c r="JIZ141" s="3"/>
      <c r="JJA141" s="3"/>
      <c r="JJB141" s="3"/>
      <c r="JJC141" s="3"/>
      <c r="JJD141" s="3"/>
      <c r="JJE141" s="3"/>
      <c r="JJF141" s="3"/>
      <c r="JJG141" s="3"/>
      <c r="JJH141" s="3"/>
      <c r="JJI141" s="3"/>
      <c r="JJJ141" s="3"/>
      <c r="JJK141" s="3"/>
      <c r="JJL141" s="3"/>
      <c r="JJM141" s="3"/>
      <c r="JJN141" s="3"/>
      <c r="JJO141" s="3"/>
      <c r="JJP141" s="3"/>
      <c r="JJQ141" s="3"/>
      <c r="JJR141" s="3"/>
      <c r="JJS141" s="3"/>
      <c r="JJT141" s="3"/>
      <c r="JJU141" s="3"/>
      <c r="JJV141" s="3"/>
      <c r="JJW141" s="3"/>
      <c r="JJX141" s="3"/>
      <c r="JJY141" s="3"/>
      <c r="JJZ141" s="3"/>
      <c r="JKA141" s="3"/>
      <c r="JKB141" s="3"/>
      <c r="JKC141" s="3"/>
      <c r="JKD141" s="3"/>
      <c r="JKE141" s="3"/>
      <c r="JKF141" s="3"/>
      <c r="JKG141" s="3"/>
      <c r="JKH141" s="3"/>
      <c r="JKI141" s="3"/>
      <c r="JKJ141" s="3"/>
      <c r="JKK141" s="3"/>
      <c r="JKL141" s="3"/>
      <c r="JKM141" s="3"/>
      <c r="JKN141" s="3"/>
      <c r="JKO141" s="3"/>
      <c r="JKP141" s="3"/>
      <c r="JKQ141" s="3"/>
      <c r="JKR141" s="3"/>
      <c r="JKS141" s="3"/>
      <c r="JKT141" s="3"/>
      <c r="JKU141" s="3"/>
      <c r="JKV141" s="3"/>
      <c r="JKW141" s="3"/>
      <c r="JKX141" s="3"/>
      <c r="JKY141" s="3"/>
      <c r="JKZ141" s="3"/>
      <c r="JLA141" s="3"/>
      <c r="JLB141" s="3"/>
      <c r="JLC141" s="3"/>
      <c r="JLD141" s="3"/>
      <c r="JLE141" s="3"/>
      <c r="JLF141" s="3"/>
      <c r="JLG141" s="3"/>
      <c r="JLH141" s="3"/>
      <c r="JLI141" s="3"/>
      <c r="JLJ141" s="3"/>
      <c r="JLK141" s="3"/>
      <c r="JLL141" s="3"/>
      <c r="JLM141" s="3"/>
      <c r="JLN141" s="3"/>
      <c r="JLO141" s="3"/>
      <c r="JLP141" s="3"/>
      <c r="JLQ141" s="3"/>
      <c r="JLR141" s="3"/>
      <c r="JLS141" s="3"/>
      <c r="JLT141" s="3"/>
      <c r="JLU141" s="3"/>
      <c r="JLV141" s="3"/>
      <c r="JLW141" s="3"/>
      <c r="JLX141" s="3"/>
      <c r="JLY141" s="3"/>
      <c r="JLZ141" s="3"/>
      <c r="JMA141" s="3"/>
      <c r="JMB141" s="3"/>
      <c r="JMC141" s="3"/>
      <c r="JMD141" s="3"/>
      <c r="JME141" s="3"/>
      <c r="JMF141" s="3"/>
      <c r="JMG141" s="3"/>
      <c r="JMH141" s="3"/>
      <c r="JMI141" s="3"/>
      <c r="JMJ141" s="3"/>
      <c r="JMK141" s="3"/>
      <c r="JML141" s="3"/>
      <c r="JMM141" s="3"/>
      <c r="JMN141" s="3"/>
      <c r="JMO141" s="3"/>
      <c r="JMP141" s="3"/>
      <c r="JMQ141" s="3"/>
      <c r="JMR141" s="3"/>
      <c r="JMS141" s="3"/>
      <c r="JMT141" s="3"/>
      <c r="JMU141" s="3"/>
      <c r="JMV141" s="3"/>
      <c r="JMW141" s="3"/>
      <c r="JMX141" s="3"/>
      <c r="JMY141" s="3"/>
      <c r="JMZ141" s="3"/>
      <c r="JNA141" s="3"/>
      <c r="JNB141" s="3"/>
      <c r="JNC141" s="3"/>
      <c r="JND141" s="3"/>
      <c r="JNE141" s="3"/>
      <c r="JNF141" s="3"/>
      <c r="JNG141" s="3"/>
      <c r="JNH141" s="3"/>
      <c r="JNI141" s="3"/>
      <c r="JNJ141" s="3"/>
      <c r="JNK141" s="3"/>
      <c r="JNL141" s="3"/>
      <c r="JNM141" s="3"/>
      <c r="JNN141" s="3"/>
      <c r="JNO141" s="3"/>
      <c r="JNP141" s="3"/>
      <c r="JNQ141" s="3"/>
      <c r="JNR141" s="3"/>
      <c r="JNS141" s="3"/>
      <c r="JNT141" s="3"/>
      <c r="JNU141" s="3"/>
      <c r="JNV141" s="3"/>
      <c r="JNW141" s="3"/>
      <c r="JNX141" s="3"/>
      <c r="JNY141" s="3"/>
      <c r="JNZ141" s="3"/>
      <c r="JOA141" s="3"/>
      <c r="JOB141" s="3"/>
      <c r="JOC141" s="3"/>
      <c r="JOD141" s="3"/>
      <c r="JOE141" s="3"/>
      <c r="JOF141" s="3"/>
      <c r="JOG141" s="3"/>
      <c r="JOH141" s="3"/>
      <c r="JOI141" s="3"/>
      <c r="JOJ141" s="3"/>
      <c r="JOK141" s="3"/>
      <c r="JOL141" s="3"/>
      <c r="JOM141" s="3"/>
      <c r="JON141" s="3"/>
      <c r="JOO141" s="3"/>
      <c r="JOP141" s="3"/>
      <c r="JOQ141" s="3"/>
      <c r="JOR141" s="3"/>
      <c r="JOS141" s="3"/>
      <c r="JOT141" s="3"/>
      <c r="JOU141" s="3"/>
      <c r="JOV141" s="3"/>
      <c r="JOW141" s="3"/>
      <c r="JOX141" s="3"/>
      <c r="JOY141" s="3"/>
      <c r="JOZ141" s="3"/>
      <c r="JPA141" s="3"/>
      <c r="JPB141" s="3"/>
      <c r="JPC141" s="3"/>
      <c r="JPD141" s="3"/>
      <c r="JPE141" s="3"/>
      <c r="JPF141" s="3"/>
      <c r="JPG141" s="3"/>
      <c r="JPH141" s="3"/>
      <c r="JPI141" s="3"/>
      <c r="JPJ141" s="3"/>
      <c r="JPK141" s="3"/>
      <c r="JPL141" s="3"/>
      <c r="JPM141" s="3"/>
      <c r="JPN141" s="3"/>
      <c r="JPO141" s="3"/>
      <c r="JPP141" s="3"/>
      <c r="JPQ141" s="3"/>
      <c r="JPR141" s="3"/>
      <c r="JPS141" s="3"/>
      <c r="JPT141" s="3"/>
      <c r="JPU141" s="3"/>
      <c r="JPV141" s="3"/>
      <c r="JPW141" s="3"/>
      <c r="JPX141" s="3"/>
      <c r="JPY141" s="3"/>
      <c r="JPZ141" s="3"/>
      <c r="JQA141" s="3"/>
      <c r="JQB141" s="3"/>
      <c r="JQC141" s="3"/>
      <c r="JQD141" s="3"/>
      <c r="JQE141" s="3"/>
      <c r="JQF141" s="3"/>
      <c r="JQG141" s="3"/>
      <c r="JQH141" s="3"/>
      <c r="JQI141" s="3"/>
      <c r="JQJ141" s="3"/>
      <c r="JQK141" s="3"/>
      <c r="JQL141" s="3"/>
      <c r="JQM141" s="3"/>
      <c r="JQN141" s="3"/>
      <c r="JQO141" s="3"/>
      <c r="JQP141" s="3"/>
      <c r="JQQ141" s="3"/>
      <c r="JQR141" s="3"/>
      <c r="JQS141" s="3"/>
      <c r="JQT141" s="3"/>
      <c r="JQU141" s="3"/>
      <c r="JQV141" s="3"/>
      <c r="JQW141" s="3"/>
      <c r="JQX141" s="3"/>
      <c r="JQY141" s="3"/>
      <c r="JQZ141" s="3"/>
      <c r="JRA141" s="3"/>
      <c r="JRB141" s="3"/>
      <c r="JRC141" s="3"/>
      <c r="JRD141" s="3"/>
      <c r="JRE141" s="3"/>
      <c r="JRF141" s="3"/>
      <c r="JRG141" s="3"/>
      <c r="JRH141" s="3"/>
      <c r="JRI141" s="3"/>
      <c r="JRJ141" s="3"/>
      <c r="JRK141" s="3"/>
      <c r="JRL141" s="3"/>
      <c r="JRM141" s="3"/>
      <c r="JRN141" s="3"/>
      <c r="JRO141" s="3"/>
      <c r="JRP141" s="3"/>
      <c r="JRQ141" s="3"/>
      <c r="JRR141" s="3"/>
      <c r="JRS141" s="3"/>
      <c r="JRT141" s="3"/>
      <c r="JRU141" s="3"/>
      <c r="JRV141" s="3"/>
      <c r="JRW141" s="3"/>
      <c r="JRX141" s="3"/>
      <c r="JRY141" s="3"/>
      <c r="JRZ141" s="3"/>
      <c r="JSA141" s="3"/>
      <c r="JSB141" s="3"/>
      <c r="JSC141" s="3"/>
      <c r="JSD141" s="3"/>
      <c r="JSE141" s="3"/>
      <c r="JSF141" s="3"/>
      <c r="JSG141" s="3"/>
      <c r="JSH141" s="3"/>
      <c r="JSI141" s="3"/>
      <c r="JSJ141" s="3"/>
      <c r="JSK141" s="3"/>
      <c r="JSL141" s="3"/>
      <c r="JSM141" s="3"/>
      <c r="JSN141" s="3"/>
      <c r="JSO141" s="3"/>
      <c r="JSP141" s="3"/>
      <c r="JSQ141" s="3"/>
      <c r="JSR141" s="3"/>
      <c r="JSS141" s="3"/>
      <c r="JST141" s="3"/>
      <c r="JSU141" s="3"/>
      <c r="JSV141" s="3"/>
      <c r="JSW141" s="3"/>
      <c r="JSX141" s="3"/>
      <c r="JSY141" s="3"/>
      <c r="JSZ141" s="3"/>
      <c r="JTA141" s="3"/>
      <c r="JTB141" s="3"/>
      <c r="JTC141" s="3"/>
      <c r="JTD141" s="3"/>
      <c r="JTE141" s="3"/>
      <c r="JTF141" s="3"/>
      <c r="JTG141" s="3"/>
      <c r="JTH141" s="3"/>
      <c r="JTI141" s="3"/>
      <c r="JTJ141" s="3"/>
      <c r="JTK141" s="3"/>
      <c r="JTL141" s="3"/>
      <c r="JTM141" s="3"/>
      <c r="JTN141" s="3"/>
      <c r="JTO141" s="3"/>
      <c r="JTP141" s="3"/>
      <c r="JTQ141" s="3"/>
      <c r="JTR141" s="3"/>
      <c r="JTS141" s="3"/>
      <c r="JTT141" s="3"/>
      <c r="JTU141" s="3"/>
      <c r="JTV141" s="3"/>
      <c r="JTW141" s="3"/>
      <c r="JTX141" s="3"/>
      <c r="JTY141" s="3"/>
      <c r="JTZ141" s="3"/>
      <c r="JUA141" s="3"/>
      <c r="JUB141" s="3"/>
      <c r="JUC141" s="3"/>
      <c r="JUD141" s="3"/>
      <c r="JUE141" s="3"/>
      <c r="JUF141" s="3"/>
      <c r="JUG141" s="3"/>
      <c r="JUH141" s="3"/>
      <c r="JUI141" s="3"/>
      <c r="JUJ141" s="3"/>
      <c r="JUK141" s="3"/>
      <c r="JUL141" s="3"/>
      <c r="JUM141" s="3"/>
      <c r="JUN141" s="3"/>
      <c r="JUO141" s="3"/>
      <c r="JUP141" s="3"/>
      <c r="JUQ141" s="3"/>
      <c r="JUR141" s="3"/>
      <c r="JUS141" s="3"/>
      <c r="JUT141" s="3"/>
      <c r="JUU141" s="3"/>
      <c r="JUV141" s="3"/>
      <c r="JUW141" s="3"/>
      <c r="JUX141" s="3"/>
      <c r="JUY141" s="3"/>
      <c r="JUZ141" s="3"/>
      <c r="JVA141" s="3"/>
      <c r="JVB141" s="3"/>
      <c r="JVC141" s="3"/>
      <c r="JVD141" s="3"/>
      <c r="JVE141" s="3"/>
      <c r="JVF141" s="3"/>
      <c r="JVG141" s="3"/>
      <c r="JVH141" s="3"/>
      <c r="JVI141" s="3"/>
      <c r="JVJ141" s="3"/>
      <c r="JVK141" s="3"/>
      <c r="JVL141" s="3"/>
      <c r="JVM141" s="3"/>
      <c r="JVN141" s="3"/>
      <c r="JVO141" s="3"/>
      <c r="JVP141" s="3"/>
      <c r="JVQ141" s="3"/>
      <c r="JVR141" s="3"/>
      <c r="JVS141" s="3"/>
      <c r="JVT141" s="3"/>
      <c r="JVU141" s="3"/>
      <c r="JVV141" s="3"/>
      <c r="JVW141" s="3"/>
      <c r="JVX141" s="3"/>
      <c r="JVY141" s="3"/>
      <c r="JVZ141" s="3"/>
      <c r="JWA141" s="3"/>
      <c r="JWB141" s="3"/>
      <c r="JWC141" s="3"/>
      <c r="JWD141" s="3"/>
      <c r="JWE141" s="3"/>
      <c r="JWF141" s="3"/>
      <c r="JWG141" s="3"/>
      <c r="JWH141" s="3"/>
      <c r="JWI141" s="3"/>
      <c r="JWJ141" s="3"/>
      <c r="JWK141" s="3"/>
      <c r="JWL141" s="3"/>
      <c r="JWM141" s="3"/>
      <c r="JWN141" s="3"/>
      <c r="JWO141" s="3"/>
      <c r="JWP141" s="3"/>
      <c r="JWQ141" s="3"/>
      <c r="JWR141" s="3"/>
      <c r="JWS141" s="3"/>
      <c r="JWT141" s="3"/>
      <c r="JWU141" s="3"/>
      <c r="JWV141" s="3"/>
      <c r="JWW141" s="3"/>
      <c r="JWX141" s="3"/>
      <c r="JWY141" s="3"/>
      <c r="JWZ141" s="3"/>
      <c r="JXA141" s="3"/>
      <c r="JXB141" s="3"/>
      <c r="JXC141" s="3"/>
      <c r="JXD141" s="3"/>
      <c r="JXE141" s="3"/>
      <c r="JXF141" s="3"/>
      <c r="JXG141" s="3"/>
      <c r="JXH141" s="3"/>
      <c r="JXI141" s="3"/>
      <c r="JXJ141" s="3"/>
      <c r="JXK141" s="3"/>
      <c r="JXL141" s="3"/>
      <c r="JXM141" s="3"/>
      <c r="JXN141" s="3"/>
      <c r="JXO141" s="3"/>
      <c r="JXP141" s="3"/>
      <c r="JXQ141" s="3"/>
      <c r="JXR141" s="3"/>
      <c r="JXS141" s="3"/>
      <c r="JXT141" s="3"/>
      <c r="JXU141" s="3"/>
      <c r="JXV141" s="3"/>
      <c r="JXW141" s="3"/>
      <c r="JXX141" s="3"/>
      <c r="JXY141" s="3"/>
      <c r="JXZ141" s="3"/>
      <c r="JYA141" s="3"/>
      <c r="JYB141" s="3"/>
      <c r="JYC141" s="3"/>
      <c r="JYD141" s="3"/>
      <c r="JYE141" s="3"/>
      <c r="JYF141" s="3"/>
      <c r="JYG141" s="3"/>
      <c r="JYH141" s="3"/>
      <c r="JYI141" s="3"/>
      <c r="JYJ141" s="3"/>
      <c r="JYK141" s="3"/>
      <c r="JYL141" s="3"/>
      <c r="JYM141" s="3"/>
      <c r="JYN141" s="3"/>
      <c r="JYO141" s="3"/>
      <c r="JYP141" s="3"/>
      <c r="JYQ141" s="3"/>
      <c r="JYR141" s="3"/>
      <c r="JYS141" s="3"/>
      <c r="JYT141" s="3"/>
      <c r="JYU141" s="3"/>
      <c r="JYV141" s="3"/>
      <c r="JYW141" s="3"/>
      <c r="JYX141" s="3"/>
      <c r="JYY141" s="3"/>
      <c r="JYZ141" s="3"/>
      <c r="JZA141" s="3"/>
      <c r="JZB141" s="3"/>
      <c r="JZC141" s="3"/>
      <c r="JZD141" s="3"/>
      <c r="JZE141" s="3"/>
      <c r="JZF141" s="3"/>
      <c r="JZG141" s="3"/>
      <c r="JZH141" s="3"/>
      <c r="JZI141" s="3"/>
      <c r="JZJ141" s="3"/>
      <c r="JZK141" s="3"/>
      <c r="JZL141" s="3"/>
      <c r="JZM141" s="3"/>
      <c r="JZN141" s="3"/>
      <c r="JZO141" s="3"/>
      <c r="JZP141" s="3"/>
      <c r="JZQ141" s="3"/>
      <c r="JZR141" s="3"/>
      <c r="JZS141" s="3"/>
      <c r="JZT141" s="3"/>
      <c r="JZU141" s="3"/>
      <c r="JZV141" s="3"/>
      <c r="JZW141" s="3"/>
      <c r="JZX141" s="3"/>
      <c r="JZY141" s="3"/>
      <c r="JZZ141" s="3"/>
      <c r="KAA141" s="3"/>
      <c r="KAB141" s="3"/>
      <c r="KAC141" s="3"/>
      <c r="KAD141" s="3"/>
      <c r="KAE141" s="3"/>
      <c r="KAF141" s="3"/>
      <c r="KAG141" s="3"/>
      <c r="KAH141" s="3"/>
      <c r="KAI141" s="3"/>
      <c r="KAJ141" s="3"/>
      <c r="KAK141" s="3"/>
      <c r="KAL141" s="3"/>
      <c r="KAM141" s="3"/>
      <c r="KAN141" s="3"/>
      <c r="KAO141" s="3"/>
      <c r="KAP141" s="3"/>
      <c r="KAQ141" s="3"/>
      <c r="KAR141" s="3"/>
      <c r="KAS141" s="3"/>
      <c r="KAT141" s="3"/>
      <c r="KAU141" s="3"/>
      <c r="KAV141" s="3"/>
      <c r="KAW141" s="3"/>
      <c r="KAX141" s="3"/>
      <c r="KAY141" s="3"/>
      <c r="KAZ141" s="3"/>
      <c r="KBA141" s="3"/>
      <c r="KBB141" s="3"/>
      <c r="KBC141" s="3"/>
      <c r="KBD141" s="3"/>
      <c r="KBE141" s="3"/>
      <c r="KBF141" s="3"/>
      <c r="KBG141" s="3"/>
      <c r="KBH141" s="3"/>
      <c r="KBI141" s="3"/>
      <c r="KBJ141" s="3"/>
      <c r="KBK141" s="3"/>
      <c r="KBL141" s="3"/>
      <c r="KBM141" s="3"/>
      <c r="KBN141" s="3"/>
      <c r="KBO141" s="3"/>
      <c r="KBP141" s="3"/>
      <c r="KBQ141" s="3"/>
      <c r="KBR141" s="3"/>
      <c r="KBS141" s="3"/>
      <c r="KBT141" s="3"/>
      <c r="KBU141" s="3"/>
      <c r="KBV141" s="3"/>
      <c r="KBW141" s="3"/>
      <c r="KBX141" s="3"/>
      <c r="KBY141" s="3"/>
      <c r="KBZ141" s="3"/>
      <c r="KCA141" s="3"/>
      <c r="KCB141" s="3"/>
      <c r="KCC141" s="3"/>
      <c r="KCD141" s="3"/>
      <c r="KCE141" s="3"/>
      <c r="KCF141" s="3"/>
      <c r="KCG141" s="3"/>
      <c r="KCH141" s="3"/>
      <c r="KCI141" s="3"/>
      <c r="KCJ141" s="3"/>
      <c r="KCK141" s="3"/>
      <c r="KCL141" s="3"/>
      <c r="KCM141" s="3"/>
      <c r="KCN141" s="3"/>
      <c r="KCO141" s="3"/>
      <c r="KCP141" s="3"/>
      <c r="KCQ141" s="3"/>
      <c r="KCR141" s="3"/>
      <c r="KCS141" s="3"/>
      <c r="KCT141" s="3"/>
      <c r="KCU141" s="3"/>
      <c r="KCV141" s="3"/>
      <c r="KCW141" s="3"/>
      <c r="KCX141" s="3"/>
      <c r="KCY141" s="3"/>
      <c r="KCZ141" s="3"/>
      <c r="KDA141" s="3"/>
      <c r="KDB141" s="3"/>
      <c r="KDC141" s="3"/>
      <c r="KDD141" s="3"/>
      <c r="KDE141" s="3"/>
      <c r="KDF141" s="3"/>
      <c r="KDG141" s="3"/>
      <c r="KDH141" s="3"/>
      <c r="KDI141" s="3"/>
      <c r="KDJ141" s="3"/>
      <c r="KDK141" s="3"/>
      <c r="KDL141" s="3"/>
      <c r="KDM141" s="3"/>
      <c r="KDN141" s="3"/>
      <c r="KDO141" s="3"/>
      <c r="KDP141" s="3"/>
      <c r="KDQ141" s="3"/>
      <c r="KDR141" s="3"/>
      <c r="KDS141" s="3"/>
      <c r="KDT141" s="3"/>
      <c r="KDU141" s="3"/>
      <c r="KDV141" s="3"/>
      <c r="KDW141" s="3"/>
      <c r="KDX141" s="3"/>
      <c r="KDY141" s="3"/>
      <c r="KDZ141" s="3"/>
      <c r="KEA141" s="3"/>
      <c r="KEB141" s="3"/>
      <c r="KEC141" s="3"/>
      <c r="KED141" s="3"/>
      <c r="KEE141" s="3"/>
      <c r="KEF141" s="3"/>
      <c r="KEG141" s="3"/>
      <c r="KEH141" s="3"/>
      <c r="KEI141" s="3"/>
      <c r="KEJ141" s="3"/>
      <c r="KEK141" s="3"/>
      <c r="KEL141" s="3"/>
      <c r="KEM141" s="3"/>
      <c r="KEN141" s="3"/>
      <c r="KEO141" s="3"/>
      <c r="KEP141" s="3"/>
      <c r="KEQ141" s="3"/>
      <c r="KER141" s="3"/>
      <c r="KES141" s="3"/>
      <c r="KET141" s="3"/>
      <c r="KEU141" s="3"/>
      <c r="KEV141" s="3"/>
      <c r="KEW141" s="3"/>
      <c r="KEX141" s="3"/>
      <c r="KEY141" s="3"/>
      <c r="KEZ141" s="3"/>
      <c r="KFA141" s="3"/>
      <c r="KFB141" s="3"/>
      <c r="KFC141" s="3"/>
      <c r="KFD141" s="3"/>
      <c r="KFE141" s="3"/>
      <c r="KFF141" s="3"/>
      <c r="KFG141" s="3"/>
      <c r="KFH141" s="3"/>
      <c r="KFI141" s="3"/>
      <c r="KFJ141" s="3"/>
      <c r="KFK141" s="3"/>
      <c r="KFL141" s="3"/>
      <c r="KFM141" s="3"/>
      <c r="KFN141" s="3"/>
      <c r="KFO141" s="3"/>
      <c r="KFP141" s="3"/>
      <c r="KFQ141" s="3"/>
      <c r="KFR141" s="3"/>
      <c r="KFS141" s="3"/>
      <c r="KFT141" s="3"/>
      <c r="KFU141" s="3"/>
      <c r="KFV141" s="3"/>
      <c r="KFW141" s="3"/>
      <c r="KFX141" s="3"/>
      <c r="KFY141" s="3"/>
      <c r="KFZ141" s="3"/>
      <c r="KGA141" s="3"/>
      <c r="KGB141" s="3"/>
      <c r="KGC141" s="3"/>
      <c r="KGD141" s="3"/>
      <c r="KGE141" s="3"/>
      <c r="KGF141" s="3"/>
      <c r="KGG141" s="3"/>
      <c r="KGH141" s="3"/>
      <c r="KGI141" s="3"/>
      <c r="KGJ141" s="3"/>
      <c r="KGK141" s="3"/>
      <c r="KGL141" s="3"/>
      <c r="KGM141" s="3"/>
      <c r="KGN141" s="3"/>
      <c r="KGO141" s="3"/>
      <c r="KGP141" s="3"/>
      <c r="KGQ141" s="3"/>
      <c r="KGR141" s="3"/>
      <c r="KGS141" s="3"/>
      <c r="KGT141" s="3"/>
      <c r="KGU141" s="3"/>
      <c r="KGV141" s="3"/>
      <c r="KGW141" s="3"/>
      <c r="KGX141" s="3"/>
      <c r="KGY141" s="3"/>
      <c r="KGZ141" s="3"/>
      <c r="KHA141" s="3"/>
      <c r="KHB141" s="3"/>
      <c r="KHC141" s="3"/>
      <c r="KHD141" s="3"/>
      <c r="KHE141" s="3"/>
      <c r="KHF141" s="3"/>
      <c r="KHG141" s="3"/>
      <c r="KHH141" s="3"/>
      <c r="KHI141" s="3"/>
      <c r="KHJ141" s="3"/>
      <c r="KHK141" s="3"/>
      <c r="KHL141" s="3"/>
      <c r="KHM141" s="3"/>
      <c r="KHN141" s="3"/>
      <c r="KHO141" s="3"/>
      <c r="KHP141" s="3"/>
      <c r="KHQ141" s="3"/>
      <c r="KHR141" s="3"/>
      <c r="KHS141" s="3"/>
      <c r="KHT141" s="3"/>
      <c r="KHU141" s="3"/>
      <c r="KHV141" s="3"/>
      <c r="KHW141" s="3"/>
      <c r="KHX141" s="3"/>
      <c r="KHY141" s="3"/>
      <c r="KHZ141" s="3"/>
      <c r="KIA141" s="3"/>
      <c r="KIB141" s="3"/>
      <c r="KIC141" s="3"/>
      <c r="KID141" s="3"/>
      <c r="KIE141" s="3"/>
      <c r="KIF141" s="3"/>
      <c r="KIG141" s="3"/>
      <c r="KIH141" s="3"/>
      <c r="KII141" s="3"/>
      <c r="KIJ141" s="3"/>
      <c r="KIK141" s="3"/>
      <c r="KIL141" s="3"/>
      <c r="KIM141" s="3"/>
      <c r="KIN141" s="3"/>
      <c r="KIO141" s="3"/>
      <c r="KIP141" s="3"/>
      <c r="KIQ141" s="3"/>
      <c r="KIR141" s="3"/>
      <c r="KIS141" s="3"/>
      <c r="KIT141" s="3"/>
      <c r="KIU141" s="3"/>
      <c r="KIV141" s="3"/>
      <c r="KIW141" s="3"/>
      <c r="KIX141" s="3"/>
      <c r="KIY141" s="3"/>
      <c r="KIZ141" s="3"/>
      <c r="KJA141" s="3"/>
      <c r="KJB141" s="3"/>
      <c r="KJC141" s="3"/>
      <c r="KJD141" s="3"/>
      <c r="KJE141" s="3"/>
      <c r="KJF141" s="3"/>
      <c r="KJG141" s="3"/>
      <c r="KJH141" s="3"/>
      <c r="KJI141" s="3"/>
      <c r="KJJ141" s="3"/>
      <c r="KJK141" s="3"/>
      <c r="KJL141" s="3"/>
      <c r="KJM141" s="3"/>
      <c r="KJN141" s="3"/>
      <c r="KJO141" s="3"/>
      <c r="KJP141" s="3"/>
      <c r="KJQ141" s="3"/>
      <c r="KJR141" s="3"/>
      <c r="KJS141" s="3"/>
      <c r="KJT141" s="3"/>
      <c r="KJU141" s="3"/>
      <c r="KJV141" s="3"/>
      <c r="KJW141" s="3"/>
      <c r="KJX141" s="3"/>
      <c r="KJY141" s="3"/>
      <c r="KJZ141" s="3"/>
      <c r="KKA141" s="3"/>
      <c r="KKB141" s="3"/>
      <c r="KKC141" s="3"/>
      <c r="KKD141" s="3"/>
      <c r="KKE141" s="3"/>
      <c r="KKF141" s="3"/>
      <c r="KKG141" s="3"/>
      <c r="KKH141" s="3"/>
      <c r="KKI141" s="3"/>
      <c r="KKJ141" s="3"/>
      <c r="KKK141" s="3"/>
      <c r="KKL141" s="3"/>
      <c r="KKM141" s="3"/>
      <c r="KKN141" s="3"/>
      <c r="KKO141" s="3"/>
      <c r="KKP141" s="3"/>
      <c r="KKQ141" s="3"/>
      <c r="KKR141" s="3"/>
      <c r="KKS141" s="3"/>
      <c r="KKT141" s="3"/>
      <c r="KKU141" s="3"/>
      <c r="KKV141" s="3"/>
      <c r="KKW141" s="3"/>
      <c r="KKX141" s="3"/>
      <c r="KKY141" s="3"/>
      <c r="KKZ141" s="3"/>
      <c r="KLA141" s="3"/>
      <c r="KLB141" s="3"/>
      <c r="KLC141" s="3"/>
      <c r="KLD141" s="3"/>
      <c r="KLE141" s="3"/>
      <c r="KLF141" s="3"/>
      <c r="KLG141" s="3"/>
      <c r="KLH141" s="3"/>
      <c r="KLI141" s="3"/>
      <c r="KLJ141" s="3"/>
      <c r="KLK141" s="3"/>
      <c r="KLL141" s="3"/>
      <c r="KLM141" s="3"/>
      <c r="KLN141" s="3"/>
      <c r="KLO141" s="3"/>
      <c r="KLP141" s="3"/>
      <c r="KLQ141" s="3"/>
      <c r="KLR141" s="3"/>
      <c r="KLS141" s="3"/>
      <c r="KLT141" s="3"/>
      <c r="KLU141" s="3"/>
      <c r="KLV141" s="3"/>
      <c r="KLW141" s="3"/>
      <c r="KLX141" s="3"/>
      <c r="KLY141" s="3"/>
      <c r="KLZ141" s="3"/>
      <c r="KMA141" s="3"/>
      <c r="KMB141" s="3"/>
      <c r="KMC141" s="3"/>
      <c r="KMD141" s="3"/>
      <c r="KME141" s="3"/>
      <c r="KMF141" s="3"/>
      <c r="KMG141" s="3"/>
      <c r="KMH141" s="3"/>
      <c r="KMI141" s="3"/>
      <c r="KMJ141" s="3"/>
      <c r="KMK141" s="3"/>
      <c r="KML141" s="3"/>
      <c r="KMM141" s="3"/>
      <c r="KMN141" s="3"/>
      <c r="KMO141" s="3"/>
      <c r="KMP141" s="3"/>
      <c r="KMQ141" s="3"/>
      <c r="KMR141" s="3"/>
      <c r="KMS141" s="3"/>
      <c r="KMT141" s="3"/>
      <c r="KMU141" s="3"/>
      <c r="KMV141" s="3"/>
      <c r="KMW141" s="3"/>
      <c r="KMX141" s="3"/>
      <c r="KMY141" s="3"/>
      <c r="KMZ141" s="3"/>
      <c r="KNA141" s="3"/>
      <c r="KNB141" s="3"/>
      <c r="KNC141" s="3"/>
      <c r="KND141" s="3"/>
      <c r="KNE141" s="3"/>
      <c r="KNF141" s="3"/>
      <c r="KNG141" s="3"/>
      <c r="KNH141" s="3"/>
      <c r="KNI141" s="3"/>
      <c r="KNJ141" s="3"/>
      <c r="KNK141" s="3"/>
      <c r="KNL141" s="3"/>
      <c r="KNM141" s="3"/>
      <c r="KNN141" s="3"/>
      <c r="KNO141" s="3"/>
      <c r="KNP141" s="3"/>
      <c r="KNQ141" s="3"/>
      <c r="KNR141" s="3"/>
      <c r="KNS141" s="3"/>
      <c r="KNT141" s="3"/>
      <c r="KNU141" s="3"/>
      <c r="KNV141" s="3"/>
      <c r="KNW141" s="3"/>
      <c r="KNX141" s="3"/>
      <c r="KNY141" s="3"/>
      <c r="KNZ141" s="3"/>
      <c r="KOA141" s="3"/>
      <c r="KOB141" s="3"/>
      <c r="KOC141" s="3"/>
      <c r="KOD141" s="3"/>
      <c r="KOE141" s="3"/>
      <c r="KOF141" s="3"/>
      <c r="KOG141" s="3"/>
      <c r="KOH141" s="3"/>
      <c r="KOI141" s="3"/>
      <c r="KOJ141" s="3"/>
      <c r="KOK141" s="3"/>
      <c r="KOL141" s="3"/>
      <c r="KOM141" s="3"/>
      <c r="KON141" s="3"/>
      <c r="KOO141" s="3"/>
      <c r="KOP141" s="3"/>
      <c r="KOQ141" s="3"/>
      <c r="KOR141" s="3"/>
      <c r="KOS141" s="3"/>
      <c r="KOT141" s="3"/>
      <c r="KOU141" s="3"/>
      <c r="KOV141" s="3"/>
      <c r="KOW141" s="3"/>
      <c r="KOX141" s="3"/>
      <c r="KOY141" s="3"/>
      <c r="KOZ141" s="3"/>
      <c r="KPA141" s="3"/>
      <c r="KPB141" s="3"/>
      <c r="KPC141" s="3"/>
      <c r="KPD141" s="3"/>
      <c r="KPE141" s="3"/>
      <c r="KPF141" s="3"/>
      <c r="KPG141" s="3"/>
      <c r="KPH141" s="3"/>
      <c r="KPI141" s="3"/>
      <c r="KPJ141" s="3"/>
      <c r="KPK141" s="3"/>
      <c r="KPL141" s="3"/>
      <c r="KPM141" s="3"/>
      <c r="KPN141" s="3"/>
      <c r="KPO141" s="3"/>
      <c r="KPP141" s="3"/>
      <c r="KPQ141" s="3"/>
      <c r="KPR141" s="3"/>
      <c r="KPS141" s="3"/>
      <c r="KPT141" s="3"/>
      <c r="KPU141" s="3"/>
      <c r="KPV141" s="3"/>
      <c r="KPW141" s="3"/>
      <c r="KPX141" s="3"/>
      <c r="KPY141" s="3"/>
      <c r="KPZ141" s="3"/>
      <c r="KQA141" s="3"/>
      <c r="KQB141" s="3"/>
      <c r="KQC141" s="3"/>
      <c r="KQD141" s="3"/>
      <c r="KQE141" s="3"/>
      <c r="KQF141" s="3"/>
      <c r="KQG141" s="3"/>
      <c r="KQH141" s="3"/>
      <c r="KQI141" s="3"/>
      <c r="KQJ141" s="3"/>
      <c r="KQK141" s="3"/>
      <c r="KQL141" s="3"/>
      <c r="KQM141" s="3"/>
      <c r="KQN141" s="3"/>
      <c r="KQO141" s="3"/>
      <c r="KQP141" s="3"/>
      <c r="KQQ141" s="3"/>
      <c r="KQR141" s="3"/>
      <c r="KQS141" s="3"/>
      <c r="KQT141" s="3"/>
      <c r="KQU141" s="3"/>
      <c r="KQV141" s="3"/>
      <c r="KQW141" s="3"/>
      <c r="KQX141" s="3"/>
      <c r="KQY141" s="3"/>
      <c r="KQZ141" s="3"/>
      <c r="KRA141" s="3"/>
      <c r="KRB141" s="3"/>
      <c r="KRC141" s="3"/>
      <c r="KRD141" s="3"/>
      <c r="KRE141" s="3"/>
      <c r="KRF141" s="3"/>
      <c r="KRG141" s="3"/>
      <c r="KRH141" s="3"/>
      <c r="KRI141" s="3"/>
      <c r="KRJ141" s="3"/>
      <c r="KRK141" s="3"/>
      <c r="KRL141" s="3"/>
      <c r="KRM141" s="3"/>
      <c r="KRN141" s="3"/>
      <c r="KRO141" s="3"/>
      <c r="KRP141" s="3"/>
      <c r="KRQ141" s="3"/>
      <c r="KRR141" s="3"/>
      <c r="KRS141" s="3"/>
      <c r="KRT141" s="3"/>
      <c r="KRU141" s="3"/>
      <c r="KRV141" s="3"/>
      <c r="KRW141" s="3"/>
      <c r="KRX141" s="3"/>
      <c r="KRY141" s="3"/>
      <c r="KRZ141" s="3"/>
      <c r="KSA141" s="3"/>
      <c r="KSB141" s="3"/>
      <c r="KSC141" s="3"/>
      <c r="KSD141" s="3"/>
      <c r="KSE141" s="3"/>
      <c r="KSF141" s="3"/>
      <c r="KSG141" s="3"/>
      <c r="KSH141" s="3"/>
      <c r="KSI141" s="3"/>
      <c r="KSJ141" s="3"/>
      <c r="KSK141" s="3"/>
      <c r="KSL141" s="3"/>
      <c r="KSM141" s="3"/>
      <c r="KSN141" s="3"/>
      <c r="KSO141" s="3"/>
      <c r="KSP141" s="3"/>
      <c r="KSQ141" s="3"/>
      <c r="KSR141" s="3"/>
      <c r="KSS141" s="3"/>
      <c r="KST141" s="3"/>
      <c r="KSU141" s="3"/>
      <c r="KSV141" s="3"/>
      <c r="KSW141" s="3"/>
      <c r="KSX141" s="3"/>
      <c r="KSY141" s="3"/>
      <c r="KSZ141" s="3"/>
      <c r="KTA141" s="3"/>
      <c r="KTB141" s="3"/>
      <c r="KTC141" s="3"/>
      <c r="KTD141" s="3"/>
      <c r="KTE141" s="3"/>
      <c r="KTF141" s="3"/>
      <c r="KTG141" s="3"/>
      <c r="KTH141" s="3"/>
      <c r="KTI141" s="3"/>
      <c r="KTJ141" s="3"/>
      <c r="KTK141" s="3"/>
      <c r="KTL141" s="3"/>
      <c r="KTM141" s="3"/>
      <c r="KTN141" s="3"/>
      <c r="KTO141" s="3"/>
      <c r="KTP141" s="3"/>
      <c r="KTQ141" s="3"/>
      <c r="KTR141" s="3"/>
      <c r="KTS141" s="3"/>
      <c r="KTT141" s="3"/>
      <c r="KTU141" s="3"/>
      <c r="KTV141" s="3"/>
      <c r="KTW141" s="3"/>
      <c r="KTX141" s="3"/>
      <c r="KTY141" s="3"/>
      <c r="KTZ141" s="3"/>
      <c r="KUA141" s="3"/>
      <c r="KUB141" s="3"/>
      <c r="KUC141" s="3"/>
      <c r="KUD141" s="3"/>
      <c r="KUE141" s="3"/>
      <c r="KUF141" s="3"/>
      <c r="KUG141" s="3"/>
      <c r="KUH141" s="3"/>
      <c r="KUI141" s="3"/>
      <c r="KUJ141" s="3"/>
      <c r="KUK141" s="3"/>
      <c r="KUL141" s="3"/>
      <c r="KUM141" s="3"/>
      <c r="KUN141" s="3"/>
      <c r="KUO141" s="3"/>
      <c r="KUP141" s="3"/>
      <c r="KUQ141" s="3"/>
      <c r="KUR141" s="3"/>
      <c r="KUS141" s="3"/>
      <c r="KUT141" s="3"/>
      <c r="KUU141" s="3"/>
      <c r="KUV141" s="3"/>
      <c r="KUW141" s="3"/>
      <c r="KUX141" s="3"/>
      <c r="KUY141" s="3"/>
      <c r="KUZ141" s="3"/>
      <c r="KVA141" s="3"/>
      <c r="KVB141" s="3"/>
      <c r="KVC141" s="3"/>
      <c r="KVD141" s="3"/>
      <c r="KVE141" s="3"/>
      <c r="KVF141" s="3"/>
      <c r="KVG141" s="3"/>
      <c r="KVH141" s="3"/>
      <c r="KVI141" s="3"/>
      <c r="KVJ141" s="3"/>
      <c r="KVK141" s="3"/>
      <c r="KVL141" s="3"/>
      <c r="KVM141" s="3"/>
      <c r="KVN141" s="3"/>
      <c r="KVO141" s="3"/>
      <c r="KVP141" s="3"/>
      <c r="KVQ141" s="3"/>
      <c r="KVR141" s="3"/>
      <c r="KVS141" s="3"/>
      <c r="KVT141" s="3"/>
      <c r="KVU141" s="3"/>
      <c r="KVV141" s="3"/>
      <c r="KVW141" s="3"/>
      <c r="KVX141" s="3"/>
      <c r="KVY141" s="3"/>
      <c r="KVZ141" s="3"/>
      <c r="KWA141" s="3"/>
      <c r="KWB141" s="3"/>
      <c r="KWC141" s="3"/>
      <c r="KWD141" s="3"/>
      <c r="KWE141" s="3"/>
      <c r="KWF141" s="3"/>
      <c r="KWG141" s="3"/>
      <c r="KWH141" s="3"/>
      <c r="KWI141" s="3"/>
      <c r="KWJ141" s="3"/>
      <c r="KWK141" s="3"/>
      <c r="KWL141" s="3"/>
      <c r="KWM141" s="3"/>
      <c r="KWN141" s="3"/>
      <c r="KWO141" s="3"/>
      <c r="KWP141" s="3"/>
      <c r="KWQ141" s="3"/>
      <c r="KWR141" s="3"/>
      <c r="KWS141" s="3"/>
      <c r="KWT141" s="3"/>
      <c r="KWU141" s="3"/>
      <c r="KWV141" s="3"/>
      <c r="KWW141" s="3"/>
      <c r="KWX141" s="3"/>
      <c r="KWY141" s="3"/>
      <c r="KWZ141" s="3"/>
      <c r="KXA141" s="3"/>
      <c r="KXB141" s="3"/>
      <c r="KXC141" s="3"/>
      <c r="KXD141" s="3"/>
      <c r="KXE141" s="3"/>
      <c r="KXF141" s="3"/>
      <c r="KXG141" s="3"/>
      <c r="KXH141" s="3"/>
      <c r="KXI141" s="3"/>
      <c r="KXJ141" s="3"/>
      <c r="KXK141" s="3"/>
      <c r="KXL141" s="3"/>
      <c r="KXM141" s="3"/>
      <c r="KXN141" s="3"/>
      <c r="KXO141" s="3"/>
      <c r="KXP141" s="3"/>
      <c r="KXQ141" s="3"/>
      <c r="KXR141" s="3"/>
      <c r="KXS141" s="3"/>
      <c r="KXT141" s="3"/>
      <c r="KXU141" s="3"/>
      <c r="KXV141" s="3"/>
      <c r="KXW141" s="3"/>
      <c r="KXX141" s="3"/>
      <c r="KXY141" s="3"/>
      <c r="KXZ141" s="3"/>
      <c r="KYA141" s="3"/>
      <c r="KYB141" s="3"/>
      <c r="KYC141" s="3"/>
      <c r="KYD141" s="3"/>
      <c r="KYE141" s="3"/>
      <c r="KYF141" s="3"/>
      <c r="KYG141" s="3"/>
      <c r="KYH141" s="3"/>
      <c r="KYI141" s="3"/>
      <c r="KYJ141" s="3"/>
      <c r="KYK141" s="3"/>
      <c r="KYL141" s="3"/>
      <c r="KYM141" s="3"/>
      <c r="KYN141" s="3"/>
      <c r="KYO141" s="3"/>
      <c r="KYP141" s="3"/>
      <c r="KYQ141" s="3"/>
      <c r="KYR141" s="3"/>
      <c r="KYS141" s="3"/>
      <c r="KYT141" s="3"/>
      <c r="KYU141" s="3"/>
      <c r="KYV141" s="3"/>
      <c r="KYW141" s="3"/>
      <c r="KYX141" s="3"/>
      <c r="KYY141" s="3"/>
      <c r="KYZ141" s="3"/>
      <c r="KZA141" s="3"/>
      <c r="KZB141" s="3"/>
      <c r="KZC141" s="3"/>
      <c r="KZD141" s="3"/>
      <c r="KZE141" s="3"/>
      <c r="KZF141" s="3"/>
      <c r="KZG141" s="3"/>
      <c r="KZH141" s="3"/>
      <c r="KZI141" s="3"/>
      <c r="KZJ141" s="3"/>
      <c r="KZK141" s="3"/>
      <c r="KZL141" s="3"/>
      <c r="KZM141" s="3"/>
      <c r="KZN141" s="3"/>
      <c r="KZO141" s="3"/>
      <c r="KZP141" s="3"/>
      <c r="KZQ141" s="3"/>
      <c r="KZR141" s="3"/>
      <c r="KZS141" s="3"/>
      <c r="KZT141" s="3"/>
      <c r="KZU141" s="3"/>
      <c r="KZV141" s="3"/>
      <c r="KZW141" s="3"/>
      <c r="KZX141" s="3"/>
      <c r="KZY141" s="3"/>
      <c r="KZZ141" s="3"/>
      <c r="LAA141" s="3"/>
      <c r="LAB141" s="3"/>
      <c r="LAC141" s="3"/>
      <c r="LAD141" s="3"/>
      <c r="LAE141" s="3"/>
      <c r="LAF141" s="3"/>
      <c r="LAG141" s="3"/>
      <c r="LAH141" s="3"/>
      <c r="LAI141" s="3"/>
      <c r="LAJ141" s="3"/>
      <c r="LAK141" s="3"/>
      <c r="LAL141" s="3"/>
      <c r="LAM141" s="3"/>
      <c r="LAN141" s="3"/>
      <c r="LAO141" s="3"/>
      <c r="LAP141" s="3"/>
      <c r="LAQ141" s="3"/>
      <c r="LAR141" s="3"/>
      <c r="LAS141" s="3"/>
      <c r="LAT141" s="3"/>
      <c r="LAU141" s="3"/>
      <c r="LAV141" s="3"/>
      <c r="LAW141" s="3"/>
      <c r="LAX141" s="3"/>
      <c r="LAY141" s="3"/>
      <c r="LAZ141" s="3"/>
      <c r="LBA141" s="3"/>
      <c r="LBB141" s="3"/>
      <c r="LBC141" s="3"/>
      <c r="LBD141" s="3"/>
      <c r="LBE141" s="3"/>
      <c r="LBF141" s="3"/>
      <c r="LBG141" s="3"/>
      <c r="LBH141" s="3"/>
      <c r="LBI141" s="3"/>
      <c r="LBJ141" s="3"/>
      <c r="LBK141" s="3"/>
      <c r="LBL141" s="3"/>
      <c r="LBM141" s="3"/>
      <c r="LBN141" s="3"/>
      <c r="LBO141" s="3"/>
      <c r="LBP141" s="3"/>
      <c r="LBQ141" s="3"/>
      <c r="LBR141" s="3"/>
      <c r="LBS141" s="3"/>
      <c r="LBT141" s="3"/>
      <c r="LBU141" s="3"/>
      <c r="LBV141" s="3"/>
      <c r="LBW141" s="3"/>
      <c r="LBX141" s="3"/>
      <c r="LBY141" s="3"/>
      <c r="LBZ141" s="3"/>
      <c r="LCA141" s="3"/>
      <c r="LCB141" s="3"/>
      <c r="LCC141" s="3"/>
      <c r="LCD141" s="3"/>
      <c r="LCE141" s="3"/>
      <c r="LCF141" s="3"/>
      <c r="LCG141" s="3"/>
      <c r="LCH141" s="3"/>
      <c r="LCI141" s="3"/>
      <c r="LCJ141" s="3"/>
      <c r="LCK141" s="3"/>
      <c r="LCL141" s="3"/>
      <c r="LCM141" s="3"/>
      <c r="LCN141" s="3"/>
      <c r="LCO141" s="3"/>
      <c r="LCP141" s="3"/>
      <c r="LCQ141" s="3"/>
      <c r="LCR141" s="3"/>
      <c r="LCS141" s="3"/>
      <c r="LCT141" s="3"/>
      <c r="LCU141" s="3"/>
      <c r="LCV141" s="3"/>
      <c r="LCW141" s="3"/>
      <c r="LCX141" s="3"/>
      <c r="LCY141" s="3"/>
      <c r="LCZ141" s="3"/>
      <c r="LDA141" s="3"/>
      <c r="LDB141" s="3"/>
      <c r="LDC141" s="3"/>
      <c r="LDD141" s="3"/>
      <c r="LDE141" s="3"/>
      <c r="LDF141" s="3"/>
      <c r="LDG141" s="3"/>
      <c r="LDH141" s="3"/>
      <c r="LDI141" s="3"/>
      <c r="LDJ141" s="3"/>
      <c r="LDK141" s="3"/>
      <c r="LDL141" s="3"/>
      <c r="LDM141" s="3"/>
      <c r="LDN141" s="3"/>
      <c r="LDO141" s="3"/>
      <c r="LDP141" s="3"/>
      <c r="LDQ141" s="3"/>
      <c r="LDR141" s="3"/>
      <c r="LDS141" s="3"/>
      <c r="LDT141" s="3"/>
      <c r="LDU141" s="3"/>
      <c r="LDV141" s="3"/>
      <c r="LDW141" s="3"/>
      <c r="LDX141" s="3"/>
      <c r="LDY141" s="3"/>
      <c r="LDZ141" s="3"/>
      <c r="LEA141" s="3"/>
      <c r="LEB141" s="3"/>
      <c r="LEC141" s="3"/>
      <c r="LED141" s="3"/>
      <c r="LEE141" s="3"/>
      <c r="LEF141" s="3"/>
      <c r="LEG141" s="3"/>
      <c r="LEH141" s="3"/>
      <c r="LEI141" s="3"/>
      <c r="LEJ141" s="3"/>
      <c r="LEK141" s="3"/>
      <c r="LEL141" s="3"/>
      <c r="LEM141" s="3"/>
      <c r="LEN141" s="3"/>
      <c r="LEO141" s="3"/>
      <c r="LEP141" s="3"/>
      <c r="LEQ141" s="3"/>
      <c r="LER141" s="3"/>
      <c r="LES141" s="3"/>
      <c r="LET141" s="3"/>
      <c r="LEU141" s="3"/>
      <c r="LEV141" s="3"/>
      <c r="LEW141" s="3"/>
      <c r="LEX141" s="3"/>
      <c r="LEY141" s="3"/>
      <c r="LEZ141" s="3"/>
      <c r="LFA141" s="3"/>
      <c r="LFB141" s="3"/>
      <c r="LFC141" s="3"/>
      <c r="LFD141" s="3"/>
      <c r="LFE141" s="3"/>
      <c r="LFF141" s="3"/>
      <c r="LFG141" s="3"/>
      <c r="LFH141" s="3"/>
      <c r="LFI141" s="3"/>
      <c r="LFJ141" s="3"/>
      <c r="LFK141" s="3"/>
      <c r="LFL141" s="3"/>
      <c r="LFM141" s="3"/>
      <c r="LFN141" s="3"/>
      <c r="LFO141" s="3"/>
      <c r="LFP141" s="3"/>
      <c r="LFQ141" s="3"/>
      <c r="LFR141" s="3"/>
      <c r="LFS141" s="3"/>
      <c r="LFT141" s="3"/>
      <c r="LFU141" s="3"/>
      <c r="LFV141" s="3"/>
      <c r="LFW141" s="3"/>
      <c r="LFX141" s="3"/>
      <c r="LFY141" s="3"/>
      <c r="LFZ141" s="3"/>
      <c r="LGA141" s="3"/>
      <c r="LGB141" s="3"/>
      <c r="LGC141" s="3"/>
      <c r="LGD141" s="3"/>
      <c r="LGE141" s="3"/>
      <c r="LGF141" s="3"/>
      <c r="LGG141" s="3"/>
      <c r="LGH141" s="3"/>
      <c r="LGI141" s="3"/>
      <c r="LGJ141" s="3"/>
      <c r="LGK141" s="3"/>
      <c r="LGL141" s="3"/>
      <c r="LGM141" s="3"/>
      <c r="LGN141" s="3"/>
      <c r="LGO141" s="3"/>
      <c r="LGP141" s="3"/>
      <c r="LGQ141" s="3"/>
      <c r="LGR141" s="3"/>
      <c r="LGS141" s="3"/>
      <c r="LGT141" s="3"/>
      <c r="LGU141" s="3"/>
      <c r="LGV141" s="3"/>
      <c r="LGW141" s="3"/>
      <c r="LGX141" s="3"/>
      <c r="LGY141" s="3"/>
      <c r="LGZ141" s="3"/>
      <c r="LHA141" s="3"/>
      <c r="LHB141" s="3"/>
      <c r="LHC141" s="3"/>
      <c r="LHD141" s="3"/>
      <c r="LHE141" s="3"/>
      <c r="LHF141" s="3"/>
      <c r="LHG141" s="3"/>
      <c r="LHH141" s="3"/>
      <c r="LHI141" s="3"/>
      <c r="LHJ141" s="3"/>
      <c r="LHK141" s="3"/>
      <c r="LHL141" s="3"/>
      <c r="LHM141" s="3"/>
      <c r="LHN141" s="3"/>
      <c r="LHO141" s="3"/>
      <c r="LHP141" s="3"/>
      <c r="LHQ141" s="3"/>
      <c r="LHR141" s="3"/>
      <c r="LHS141" s="3"/>
      <c r="LHT141" s="3"/>
      <c r="LHU141" s="3"/>
      <c r="LHV141" s="3"/>
      <c r="LHW141" s="3"/>
      <c r="LHX141" s="3"/>
      <c r="LHY141" s="3"/>
      <c r="LHZ141" s="3"/>
      <c r="LIA141" s="3"/>
      <c r="LIB141" s="3"/>
      <c r="LIC141" s="3"/>
      <c r="LID141" s="3"/>
      <c r="LIE141" s="3"/>
      <c r="LIF141" s="3"/>
      <c r="LIG141" s="3"/>
      <c r="LIH141" s="3"/>
      <c r="LII141" s="3"/>
      <c r="LIJ141" s="3"/>
      <c r="LIK141" s="3"/>
      <c r="LIL141" s="3"/>
      <c r="LIM141" s="3"/>
      <c r="LIN141" s="3"/>
      <c r="LIO141" s="3"/>
      <c r="LIP141" s="3"/>
      <c r="LIQ141" s="3"/>
      <c r="LIR141" s="3"/>
      <c r="LIS141" s="3"/>
      <c r="LIT141" s="3"/>
      <c r="LIU141" s="3"/>
      <c r="LIV141" s="3"/>
      <c r="LIW141" s="3"/>
      <c r="LIX141" s="3"/>
      <c r="LIY141" s="3"/>
      <c r="LIZ141" s="3"/>
      <c r="LJA141" s="3"/>
      <c r="LJB141" s="3"/>
      <c r="LJC141" s="3"/>
      <c r="LJD141" s="3"/>
      <c r="LJE141" s="3"/>
      <c r="LJF141" s="3"/>
      <c r="LJG141" s="3"/>
      <c r="LJH141" s="3"/>
      <c r="LJI141" s="3"/>
      <c r="LJJ141" s="3"/>
      <c r="LJK141" s="3"/>
      <c r="LJL141" s="3"/>
      <c r="LJM141" s="3"/>
      <c r="LJN141" s="3"/>
      <c r="LJO141" s="3"/>
      <c r="LJP141" s="3"/>
      <c r="LJQ141" s="3"/>
      <c r="LJR141" s="3"/>
      <c r="LJS141" s="3"/>
      <c r="LJT141" s="3"/>
      <c r="LJU141" s="3"/>
      <c r="LJV141" s="3"/>
      <c r="LJW141" s="3"/>
      <c r="LJX141" s="3"/>
      <c r="LJY141" s="3"/>
      <c r="LJZ141" s="3"/>
      <c r="LKA141" s="3"/>
      <c r="LKB141" s="3"/>
      <c r="LKC141" s="3"/>
      <c r="LKD141" s="3"/>
      <c r="LKE141" s="3"/>
      <c r="LKF141" s="3"/>
      <c r="LKG141" s="3"/>
      <c r="LKH141" s="3"/>
      <c r="LKI141" s="3"/>
      <c r="LKJ141" s="3"/>
      <c r="LKK141" s="3"/>
      <c r="LKL141" s="3"/>
      <c r="LKM141" s="3"/>
      <c r="LKN141" s="3"/>
      <c r="LKO141" s="3"/>
      <c r="LKP141" s="3"/>
      <c r="LKQ141" s="3"/>
      <c r="LKR141" s="3"/>
      <c r="LKS141" s="3"/>
      <c r="LKT141" s="3"/>
      <c r="LKU141" s="3"/>
      <c r="LKV141" s="3"/>
      <c r="LKW141" s="3"/>
      <c r="LKX141" s="3"/>
      <c r="LKY141" s="3"/>
      <c r="LKZ141" s="3"/>
      <c r="LLA141" s="3"/>
      <c r="LLB141" s="3"/>
      <c r="LLC141" s="3"/>
      <c r="LLD141" s="3"/>
      <c r="LLE141" s="3"/>
      <c r="LLF141" s="3"/>
      <c r="LLG141" s="3"/>
      <c r="LLH141" s="3"/>
      <c r="LLI141" s="3"/>
      <c r="LLJ141" s="3"/>
      <c r="LLK141" s="3"/>
      <c r="LLL141" s="3"/>
      <c r="LLM141" s="3"/>
      <c r="LLN141" s="3"/>
      <c r="LLO141" s="3"/>
      <c r="LLP141" s="3"/>
      <c r="LLQ141" s="3"/>
      <c r="LLR141" s="3"/>
      <c r="LLS141" s="3"/>
      <c r="LLT141" s="3"/>
      <c r="LLU141" s="3"/>
      <c r="LLV141" s="3"/>
      <c r="LLW141" s="3"/>
      <c r="LLX141" s="3"/>
      <c r="LLY141" s="3"/>
      <c r="LLZ141" s="3"/>
      <c r="LMA141" s="3"/>
      <c r="LMB141" s="3"/>
      <c r="LMC141" s="3"/>
      <c r="LMD141" s="3"/>
      <c r="LME141" s="3"/>
      <c r="LMF141" s="3"/>
      <c r="LMG141" s="3"/>
      <c r="LMH141" s="3"/>
      <c r="LMI141" s="3"/>
      <c r="LMJ141" s="3"/>
      <c r="LMK141" s="3"/>
      <c r="LML141" s="3"/>
      <c r="LMM141" s="3"/>
      <c r="LMN141" s="3"/>
      <c r="LMO141" s="3"/>
      <c r="LMP141" s="3"/>
      <c r="LMQ141" s="3"/>
      <c r="LMR141" s="3"/>
      <c r="LMS141" s="3"/>
      <c r="LMT141" s="3"/>
      <c r="LMU141" s="3"/>
      <c r="LMV141" s="3"/>
      <c r="LMW141" s="3"/>
      <c r="LMX141" s="3"/>
      <c r="LMY141" s="3"/>
      <c r="LMZ141" s="3"/>
      <c r="LNA141" s="3"/>
      <c r="LNB141" s="3"/>
      <c r="LNC141" s="3"/>
      <c r="LND141" s="3"/>
      <c r="LNE141" s="3"/>
      <c r="LNF141" s="3"/>
      <c r="LNG141" s="3"/>
      <c r="LNH141" s="3"/>
      <c r="LNI141" s="3"/>
      <c r="LNJ141" s="3"/>
      <c r="LNK141" s="3"/>
      <c r="LNL141" s="3"/>
      <c r="LNM141" s="3"/>
      <c r="LNN141" s="3"/>
      <c r="LNO141" s="3"/>
      <c r="LNP141" s="3"/>
      <c r="LNQ141" s="3"/>
      <c r="LNR141" s="3"/>
      <c r="LNS141" s="3"/>
      <c r="LNT141" s="3"/>
      <c r="LNU141" s="3"/>
      <c r="LNV141" s="3"/>
      <c r="LNW141" s="3"/>
      <c r="LNX141" s="3"/>
      <c r="LNY141" s="3"/>
      <c r="LNZ141" s="3"/>
      <c r="LOA141" s="3"/>
      <c r="LOB141" s="3"/>
      <c r="LOC141" s="3"/>
      <c r="LOD141" s="3"/>
      <c r="LOE141" s="3"/>
      <c r="LOF141" s="3"/>
      <c r="LOG141" s="3"/>
      <c r="LOH141" s="3"/>
      <c r="LOI141" s="3"/>
      <c r="LOJ141" s="3"/>
      <c r="LOK141" s="3"/>
      <c r="LOL141" s="3"/>
      <c r="LOM141" s="3"/>
      <c r="LON141" s="3"/>
      <c r="LOO141" s="3"/>
      <c r="LOP141" s="3"/>
      <c r="LOQ141" s="3"/>
      <c r="LOR141" s="3"/>
      <c r="LOS141" s="3"/>
      <c r="LOT141" s="3"/>
      <c r="LOU141" s="3"/>
      <c r="LOV141" s="3"/>
      <c r="LOW141" s="3"/>
      <c r="LOX141" s="3"/>
      <c r="LOY141" s="3"/>
      <c r="LOZ141" s="3"/>
      <c r="LPA141" s="3"/>
      <c r="LPB141" s="3"/>
      <c r="LPC141" s="3"/>
      <c r="LPD141" s="3"/>
      <c r="LPE141" s="3"/>
      <c r="LPF141" s="3"/>
      <c r="LPG141" s="3"/>
      <c r="LPH141" s="3"/>
      <c r="LPI141" s="3"/>
      <c r="LPJ141" s="3"/>
      <c r="LPK141" s="3"/>
      <c r="LPL141" s="3"/>
      <c r="LPM141" s="3"/>
      <c r="LPN141" s="3"/>
      <c r="LPO141" s="3"/>
      <c r="LPP141" s="3"/>
      <c r="LPQ141" s="3"/>
      <c r="LPR141" s="3"/>
      <c r="LPS141" s="3"/>
      <c r="LPT141" s="3"/>
      <c r="LPU141" s="3"/>
      <c r="LPV141" s="3"/>
      <c r="LPW141" s="3"/>
      <c r="LPX141" s="3"/>
      <c r="LPY141" s="3"/>
      <c r="LPZ141" s="3"/>
      <c r="LQA141" s="3"/>
      <c r="LQB141" s="3"/>
      <c r="LQC141" s="3"/>
      <c r="LQD141" s="3"/>
      <c r="LQE141" s="3"/>
      <c r="LQF141" s="3"/>
      <c r="LQG141" s="3"/>
      <c r="LQH141" s="3"/>
      <c r="LQI141" s="3"/>
      <c r="LQJ141" s="3"/>
      <c r="LQK141" s="3"/>
      <c r="LQL141" s="3"/>
      <c r="LQM141" s="3"/>
      <c r="LQN141" s="3"/>
      <c r="LQO141" s="3"/>
      <c r="LQP141" s="3"/>
      <c r="LQQ141" s="3"/>
      <c r="LQR141" s="3"/>
      <c r="LQS141" s="3"/>
      <c r="LQT141" s="3"/>
      <c r="LQU141" s="3"/>
      <c r="LQV141" s="3"/>
      <c r="LQW141" s="3"/>
      <c r="LQX141" s="3"/>
      <c r="LQY141" s="3"/>
      <c r="LQZ141" s="3"/>
      <c r="LRA141" s="3"/>
      <c r="LRB141" s="3"/>
      <c r="LRC141" s="3"/>
      <c r="LRD141" s="3"/>
      <c r="LRE141" s="3"/>
      <c r="LRF141" s="3"/>
      <c r="LRG141" s="3"/>
      <c r="LRH141" s="3"/>
      <c r="LRI141" s="3"/>
      <c r="LRJ141" s="3"/>
      <c r="LRK141" s="3"/>
      <c r="LRL141" s="3"/>
      <c r="LRM141" s="3"/>
      <c r="LRN141" s="3"/>
      <c r="LRO141" s="3"/>
      <c r="LRP141" s="3"/>
      <c r="LRQ141" s="3"/>
      <c r="LRR141" s="3"/>
      <c r="LRS141" s="3"/>
      <c r="LRT141" s="3"/>
      <c r="LRU141" s="3"/>
      <c r="LRV141" s="3"/>
      <c r="LRW141" s="3"/>
      <c r="LRX141" s="3"/>
      <c r="LRY141" s="3"/>
      <c r="LRZ141" s="3"/>
      <c r="LSA141" s="3"/>
      <c r="LSB141" s="3"/>
      <c r="LSC141" s="3"/>
      <c r="LSD141" s="3"/>
      <c r="LSE141" s="3"/>
      <c r="LSF141" s="3"/>
      <c r="LSG141" s="3"/>
      <c r="LSH141" s="3"/>
      <c r="LSI141" s="3"/>
      <c r="LSJ141" s="3"/>
      <c r="LSK141" s="3"/>
      <c r="LSL141" s="3"/>
      <c r="LSM141" s="3"/>
      <c r="LSN141" s="3"/>
      <c r="LSO141" s="3"/>
      <c r="LSP141" s="3"/>
      <c r="LSQ141" s="3"/>
      <c r="LSR141" s="3"/>
      <c r="LSS141" s="3"/>
      <c r="LST141" s="3"/>
      <c r="LSU141" s="3"/>
      <c r="LSV141" s="3"/>
      <c r="LSW141" s="3"/>
      <c r="LSX141" s="3"/>
      <c r="LSY141" s="3"/>
      <c r="LSZ141" s="3"/>
      <c r="LTA141" s="3"/>
      <c r="LTB141" s="3"/>
      <c r="LTC141" s="3"/>
      <c r="LTD141" s="3"/>
      <c r="LTE141" s="3"/>
      <c r="LTF141" s="3"/>
      <c r="LTG141" s="3"/>
      <c r="LTH141" s="3"/>
      <c r="LTI141" s="3"/>
      <c r="LTJ141" s="3"/>
      <c r="LTK141" s="3"/>
      <c r="LTL141" s="3"/>
      <c r="LTM141" s="3"/>
      <c r="LTN141" s="3"/>
      <c r="LTO141" s="3"/>
      <c r="LTP141" s="3"/>
      <c r="LTQ141" s="3"/>
      <c r="LTR141" s="3"/>
      <c r="LTS141" s="3"/>
      <c r="LTT141" s="3"/>
      <c r="LTU141" s="3"/>
      <c r="LTV141" s="3"/>
      <c r="LTW141" s="3"/>
      <c r="LTX141" s="3"/>
      <c r="LTY141" s="3"/>
      <c r="LTZ141" s="3"/>
      <c r="LUA141" s="3"/>
      <c r="LUB141" s="3"/>
      <c r="LUC141" s="3"/>
      <c r="LUD141" s="3"/>
      <c r="LUE141" s="3"/>
      <c r="LUF141" s="3"/>
      <c r="LUG141" s="3"/>
      <c r="LUH141" s="3"/>
      <c r="LUI141" s="3"/>
      <c r="LUJ141" s="3"/>
      <c r="LUK141" s="3"/>
      <c r="LUL141" s="3"/>
      <c r="LUM141" s="3"/>
      <c r="LUN141" s="3"/>
      <c r="LUO141" s="3"/>
      <c r="LUP141" s="3"/>
      <c r="LUQ141" s="3"/>
      <c r="LUR141" s="3"/>
      <c r="LUS141" s="3"/>
      <c r="LUT141" s="3"/>
      <c r="LUU141" s="3"/>
      <c r="LUV141" s="3"/>
      <c r="LUW141" s="3"/>
      <c r="LUX141" s="3"/>
      <c r="LUY141" s="3"/>
      <c r="LUZ141" s="3"/>
      <c r="LVA141" s="3"/>
      <c r="LVB141" s="3"/>
      <c r="LVC141" s="3"/>
      <c r="LVD141" s="3"/>
      <c r="LVE141" s="3"/>
      <c r="LVF141" s="3"/>
      <c r="LVG141" s="3"/>
      <c r="LVH141" s="3"/>
      <c r="LVI141" s="3"/>
      <c r="LVJ141" s="3"/>
      <c r="LVK141" s="3"/>
      <c r="LVL141" s="3"/>
      <c r="LVM141" s="3"/>
      <c r="LVN141" s="3"/>
      <c r="LVO141" s="3"/>
      <c r="LVP141" s="3"/>
      <c r="LVQ141" s="3"/>
      <c r="LVR141" s="3"/>
      <c r="LVS141" s="3"/>
      <c r="LVT141" s="3"/>
      <c r="LVU141" s="3"/>
      <c r="LVV141" s="3"/>
      <c r="LVW141" s="3"/>
      <c r="LVX141" s="3"/>
      <c r="LVY141" s="3"/>
      <c r="LVZ141" s="3"/>
      <c r="LWA141" s="3"/>
      <c r="LWB141" s="3"/>
      <c r="LWC141" s="3"/>
      <c r="LWD141" s="3"/>
      <c r="LWE141" s="3"/>
      <c r="LWF141" s="3"/>
      <c r="LWG141" s="3"/>
      <c r="LWH141" s="3"/>
      <c r="LWI141" s="3"/>
      <c r="LWJ141" s="3"/>
      <c r="LWK141" s="3"/>
      <c r="LWL141" s="3"/>
      <c r="LWM141" s="3"/>
      <c r="LWN141" s="3"/>
      <c r="LWO141" s="3"/>
      <c r="LWP141" s="3"/>
      <c r="LWQ141" s="3"/>
      <c r="LWR141" s="3"/>
      <c r="LWS141" s="3"/>
      <c r="LWT141" s="3"/>
      <c r="LWU141" s="3"/>
      <c r="LWV141" s="3"/>
      <c r="LWW141" s="3"/>
      <c r="LWX141" s="3"/>
      <c r="LWY141" s="3"/>
      <c r="LWZ141" s="3"/>
      <c r="LXA141" s="3"/>
      <c r="LXB141" s="3"/>
      <c r="LXC141" s="3"/>
      <c r="LXD141" s="3"/>
      <c r="LXE141" s="3"/>
      <c r="LXF141" s="3"/>
      <c r="LXG141" s="3"/>
      <c r="LXH141" s="3"/>
      <c r="LXI141" s="3"/>
      <c r="LXJ141" s="3"/>
      <c r="LXK141" s="3"/>
      <c r="LXL141" s="3"/>
      <c r="LXM141" s="3"/>
      <c r="LXN141" s="3"/>
      <c r="LXO141" s="3"/>
      <c r="LXP141" s="3"/>
      <c r="LXQ141" s="3"/>
      <c r="LXR141" s="3"/>
      <c r="LXS141" s="3"/>
      <c r="LXT141" s="3"/>
      <c r="LXU141" s="3"/>
      <c r="LXV141" s="3"/>
      <c r="LXW141" s="3"/>
      <c r="LXX141" s="3"/>
      <c r="LXY141" s="3"/>
      <c r="LXZ141" s="3"/>
      <c r="LYA141" s="3"/>
      <c r="LYB141" s="3"/>
      <c r="LYC141" s="3"/>
      <c r="LYD141" s="3"/>
      <c r="LYE141" s="3"/>
      <c r="LYF141" s="3"/>
      <c r="LYG141" s="3"/>
      <c r="LYH141" s="3"/>
      <c r="LYI141" s="3"/>
      <c r="LYJ141" s="3"/>
      <c r="LYK141" s="3"/>
      <c r="LYL141" s="3"/>
      <c r="LYM141" s="3"/>
      <c r="LYN141" s="3"/>
      <c r="LYO141" s="3"/>
      <c r="LYP141" s="3"/>
      <c r="LYQ141" s="3"/>
      <c r="LYR141" s="3"/>
      <c r="LYS141" s="3"/>
      <c r="LYT141" s="3"/>
      <c r="LYU141" s="3"/>
      <c r="LYV141" s="3"/>
      <c r="LYW141" s="3"/>
      <c r="LYX141" s="3"/>
      <c r="LYY141" s="3"/>
      <c r="LYZ141" s="3"/>
      <c r="LZA141" s="3"/>
      <c r="LZB141" s="3"/>
      <c r="LZC141" s="3"/>
      <c r="LZD141" s="3"/>
      <c r="LZE141" s="3"/>
      <c r="LZF141" s="3"/>
      <c r="LZG141" s="3"/>
      <c r="LZH141" s="3"/>
      <c r="LZI141" s="3"/>
      <c r="LZJ141" s="3"/>
      <c r="LZK141" s="3"/>
      <c r="LZL141" s="3"/>
      <c r="LZM141" s="3"/>
      <c r="LZN141" s="3"/>
      <c r="LZO141" s="3"/>
      <c r="LZP141" s="3"/>
      <c r="LZQ141" s="3"/>
      <c r="LZR141" s="3"/>
      <c r="LZS141" s="3"/>
      <c r="LZT141" s="3"/>
      <c r="LZU141" s="3"/>
      <c r="LZV141" s="3"/>
      <c r="LZW141" s="3"/>
      <c r="LZX141" s="3"/>
      <c r="LZY141" s="3"/>
      <c r="LZZ141" s="3"/>
      <c r="MAA141" s="3"/>
      <c r="MAB141" s="3"/>
      <c r="MAC141" s="3"/>
      <c r="MAD141" s="3"/>
      <c r="MAE141" s="3"/>
      <c r="MAF141" s="3"/>
      <c r="MAG141" s="3"/>
      <c r="MAH141" s="3"/>
      <c r="MAI141" s="3"/>
      <c r="MAJ141" s="3"/>
      <c r="MAK141" s="3"/>
      <c r="MAL141" s="3"/>
      <c r="MAM141" s="3"/>
      <c r="MAN141" s="3"/>
      <c r="MAO141" s="3"/>
      <c r="MAP141" s="3"/>
      <c r="MAQ141" s="3"/>
      <c r="MAR141" s="3"/>
      <c r="MAS141" s="3"/>
      <c r="MAT141" s="3"/>
      <c r="MAU141" s="3"/>
      <c r="MAV141" s="3"/>
      <c r="MAW141" s="3"/>
      <c r="MAX141" s="3"/>
      <c r="MAY141" s="3"/>
      <c r="MAZ141" s="3"/>
      <c r="MBA141" s="3"/>
      <c r="MBB141" s="3"/>
      <c r="MBC141" s="3"/>
      <c r="MBD141" s="3"/>
      <c r="MBE141" s="3"/>
      <c r="MBF141" s="3"/>
      <c r="MBG141" s="3"/>
      <c r="MBH141" s="3"/>
      <c r="MBI141" s="3"/>
      <c r="MBJ141" s="3"/>
      <c r="MBK141" s="3"/>
      <c r="MBL141" s="3"/>
      <c r="MBM141" s="3"/>
      <c r="MBN141" s="3"/>
      <c r="MBO141" s="3"/>
      <c r="MBP141" s="3"/>
      <c r="MBQ141" s="3"/>
      <c r="MBR141" s="3"/>
      <c r="MBS141" s="3"/>
      <c r="MBT141" s="3"/>
      <c r="MBU141" s="3"/>
      <c r="MBV141" s="3"/>
      <c r="MBW141" s="3"/>
      <c r="MBX141" s="3"/>
      <c r="MBY141" s="3"/>
      <c r="MBZ141" s="3"/>
      <c r="MCA141" s="3"/>
      <c r="MCB141" s="3"/>
      <c r="MCC141" s="3"/>
      <c r="MCD141" s="3"/>
      <c r="MCE141" s="3"/>
      <c r="MCF141" s="3"/>
      <c r="MCG141" s="3"/>
      <c r="MCH141" s="3"/>
      <c r="MCI141" s="3"/>
      <c r="MCJ141" s="3"/>
      <c r="MCK141" s="3"/>
      <c r="MCL141" s="3"/>
      <c r="MCM141" s="3"/>
      <c r="MCN141" s="3"/>
      <c r="MCO141" s="3"/>
      <c r="MCP141" s="3"/>
      <c r="MCQ141" s="3"/>
      <c r="MCR141" s="3"/>
      <c r="MCS141" s="3"/>
      <c r="MCT141" s="3"/>
      <c r="MCU141" s="3"/>
      <c r="MCV141" s="3"/>
      <c r="MCW141" s="3"/>
      <c r="MCX141" s="3"/>
      <c r="MCY141" s="3"/>
      <c r="MCZ141" s="3"/>
      <c r="MDA141" s="3"/>
      <c r="MDB141" s="3"/>
      <c r="MDC141" s="3"/>
      <c r="MDD141" s="3"/>
      <c r="MDE141" s="3"/>
      <c r="MDF141" s="3"/>
      <c r="MDG141" s="3"/>
      <c r="MDH141" s="3"/>
      <c r="MDI141" s="3"/>
      <c r="MDJ141" s="3"/>
      <c r="MDK141" s="3"/>
      <c r="MDL141" s="3"/>
      <c r="MDM141" s="3"/>
      <c r="MDN141" s="3"/>
      <c r="MDO141" s="3"/>
      <c r="MDP141" s="3"/>
      <c r="MDQ141" s="3"/>
      <c r="MDR141" s="3"/>
      <c r="MDS141" s="3"/>
      <c r="MDT141" s="3"/>
      <c r="MDU141" s="3"/>
      <c r="MDV141" s="3"/>
      <c r="MDW141" s="3"/>
      <c r="MDX141" s="3"/>
      <c r="MDY141" s="3"/>
      <c r="MDZ141" s="3"/>
      <c r="MEA141" s="3"/>
      <c r="MEB141" s="3"/>
      <c r="MEC141" s="3"/>
      <c r="MED141" s="3"/>
      <c r="MEE141" s="3"/>
      <c r="MEF141" s="3"/>
      <c r="MEG141" s="3"/>
      <c r="MEH141" s="3"/>
      <c r="MEI141" s="3"/>
      <c r="MEJ141" s="3"/>
      <c r="MEK141" s="3"/>
      <c r="MEL141" s="3"/>
      <c r="MEM141" s="3"/>
      <c r="MEN141" s="3"/>
      <c r="MEO141" s="3"/>
      <c r="MEP141" s="3"/>
      <c r="MEQ141" s="3"/>
      <c r="MER141" s="3"/>
      <c r="MES141" s="3"/>
      <c r="MET141" s="3"/>
      <c r="MEU141" s="3"/>
      <c r="MEV141" s="3"/>
      <c r="MEW141" s="3"/>
      <c r="MEX141" s="3"/>
      <c r="MEY141" s="3"/>
      <c r="MEZ141" s="3"/>
      <c r="MFA141" s="3"/>
      <c r="MFB141" s="3"/>
      <c r="MFC141" s="3"/>
      <c r="MFD141" s="3"/>
      <c r="MFE141" s="3"/>
      <c r="MFF141" s="3"/>
      <c r="MFG141" s="3"/>
      <c r="MFH141" s="3"/>
      <c r="MFI141" s="3"/>
      <c r="MFJ141" s="3"/>
      <c r="MFK141" s="3"/>
      <c r="MFL141" s="3"/>
      <c r="MFM141" s="3"/>
      <c r="MFN141" s="3"/>
      <c r="MFO141" s="3"/>
      <c r="MFP141" s="3"/>
      <c r="MFQ141" s="3"/>
      <c r="MFR141" s="3"/>
      <c r="MFS141" s="3"/>
      <c r="MFT141" s="3"/>
      <c r="MFU141" s="3"/>
      <c r="MFV141" s="3"/>
      <c r="MFW141" s="3"/>
      <c r="MFX141" s="3"/>
      <c r="MFY141" s="3"/>
      <c r="MFZ141" s="3"/>
      <c r="MGA141" s="3"/>
      <c r="MGB141" s="3"/>
      <c r="MGC141" s="3"/>
      <c r="MGD141" s="3"/>
      <c r="MGE141" s="3"/>
      <c r="MGF141" s="3"/>
      <c r="MGG141" s="3"/>
      <c r="MGH141" s="3"/>
      <c r="MGI141" s="3"/>
      <c r="MGJ141" s="3"/>
      <c r="MGK141" s="3"/>
      <c r="MGL141" s="3"/>
      <c r="MGM141" s="3"/>
      <c r="MGN141" s="3"/>
      <c r="MGO141" s="3"/>
      <c r="MGP141" s="3"/>
      <c r="MGQ141" s="3"/>
      <c r="MGR141" s="3"/>
      <c r="MGS141" s="3"/>
      <c r="MGT141" s="3"/>
      <c r="MGU141" s="3"/>
      <c r="MGV141" s="3"/>
      <c r="MGW141" s="3"/>
      <c r="MGX141" s="3"/>
      <c r="MGY141" s="3"/>
      <c r="MGZ141" s="3"/>
      <c r="MHA141" s="3"/>
      <c r="MHB141" s="3"/>
      <c r="MHC141" s="3"/>
      <c r="MHD141" s="3"/>
      <c r="MHE141" s="3"/>
      <c r="MHF141" s="3"/>
      <c r="MHG141" s="3"/>
      <c r="MHH141" s="3"/>
      <c r="MHI141" s="3"/>
      <c r="MHJ141" s="3"/>
      <c r="MHK141" s="3"/>
      <c r="MHL141" s="3"/>
      <c r="MHM141" s="3"/>
      <c r="MHN141" s="3"/>
      <c r="MHO141" s="3"/>
      <c r="MHP141" s="3"/>
      <c r="MHQ141" s="3"/>
      <c r="MHR141" s="3"/>
      <c r="MHS141" s="3"/>
      <c r="MHT141" s="3"/>
      <c r="MHU141" s="3"/>
      <c r="MHV141" s="3"/>
      <c r="MHW141" s="3"/>
      <c r="MHX141" s="3"/>
      <c r="MHY141" s="3"/>
      <c r="MHZ141" s="3"/>
      <c r="MIA141" s="3"/>
      <c r="MIB141" s="3"/>
      <c r="MIC141" s="3"/>
      <c r="MID141" s="3"/>
      <c r="MIE141" s="3"/>
      <c r="MIF141" s="3"/>
      <c r="MIG141" s="3"/>
      <c r="MIH141" s="3"/>
      <c r="MII141" s="3"/>
      <c r="MIJ141" s="3"/>
      <c r="MIK141" s="3"/>
      <c r="MIL141" s="3"/>
      <c r="MIM141" s="3"/>
      <c r="MIN141" s="3"/>
      <c r="MIO141" s="3"/>
      <c r="MIP141" s="3"/>
      <c r="MIQ141" s="3"/>
      <c r="MIR141" s="3"/>
      <c r="MIS141" s="3"/>
      <c r="MIT141" s="3"/>
      <c r="MIU141" s="3"/>
      <c r="MIV141" s="3"/>
      <c r="MIW141" s="3"/>
      <c r="MIX141" s="3"/>
      <c r="MIY141" s="3"/>
      <c r="MIZ141" s="3"/>
      <c r="MJA141" s="3"/>
      <c r="MJB141" s="3"/>
      <c r="MJC141" s="3"/>
      <c r="MJD141" s="3"/>
      <c r="MJE141" s="3"/>
      <c r="MJF141" s="3"/>
      <c r="MJG141" s="3"/>
      <c r="MJH141" s="3"/>
      <c r="MJI141" s="3"/>
      <c r="MJJ141" s="3"/>
      <c r="MJK141" s="3"/>
      <c r="MJL141" s="3"/>
      <c r="MJM141" s="3"/>
      <c r="MJN141" s="3"/>
      <c r="MJO141" s="3"/>
      <c r="MJP141" s="3"/>
      <c r="MJQ141" s="3"/>
      <c r="MJR141" s="3"/>
      <c r="MJS141" s="3"/>
      <c r="MJT141" s="3"/>
      <c r="MJU141" s="3"/>
      <c r="MJV141" s="3"/>
      <c r="MJW141" s="3"/>
      <c r="MJX141" s="3"/>
      <c r="MJY141" s="3"/>
      <c r="MJZ141" s="3"/>
      <c r="MKA141" s="3"/>
      <c r="MKB141" s="3"/>
      <c r="MKC141" s="3"/>
      <c r="MKD141" s="3"/>
      <c r="MKE141" s="3"/>
      <c r="MKF141" s="3"/>
      <c r="MKG141" s="3"/>
      <c r="MKH141" s="3"/>
      <c r="MKI141" s="3"/>
      <c r="MKJ141" s="3"/>
      <c r="MKK141" s="3"/>
      <c r="MKL141" s="3"/>
      <c r="MKM141" s="3"/>
      <c r="MKN141" s="3"/>
      <c r="MKO141" s="3"/>
      <c r="MKP141" s="3"/>
      <c r="MKQ141" s="3"/>
      <c r="MKR141" s="3"/>
      <c r="MKS141" s="3"/>
      <c r="MKT141" s="3"/>
      <c r="MKU141" s="3"/>
      <c r="MKV141" s="3"/>
      <c r="MKW141" s="3"/>
      <c r="MKX141" s="3"/>
      <c r="MKY141" s="3"/>
      <c r="MKZ141" s="3"/>
      <c r="MLA141" s="3"/>
      <c r="MLB141" s="3"/>
      <c r="MLC141" s="3"/>
      <c r="MLD141" s="3"/>
      <c r="MLE141" s="3"/>
      <c r="MLF141" s="3"/>
      <c r="MLG141" s="3"/>
      <c r="MLH141" s="3"/>
      <c r="MLI141" s="3"/>
      <c r="MLJ141" s="3"/>
      <c r="MLK141" s="3"/>
      <c r="MLL141" s="3"/>
      <c r="MLM141" s="3"/>
      <c r="MLN141" s="3"/>
      <c r="MLO141" s="3"/>
      <c r="MLP141" s="3"/>
      <c r="MLQ141" s="3"/>
      <c r="MLR141" s="3"/>
      <c r="MLS141" s="3"/>
      <c r="MLT141" s="3"/>
      <c r="MLU141" s="3"/>
      <c r="MLV141" s="3"/>
      <c r="MLW141" s="3"/>
      <c r="MLX141" s="3"/>
      <c r="MLY141" s="3"/>
      <c r="MLZ141" s="3"/>
      <c r="MMA141" s="3"/>
      <c r="MMB141" s="3"/>
      <c r="MMC141" s="3"/>
      <c r="MMD141" s="3"/>
      <c r="MME141" s="3"/>
      <c r="MMF141" s="3"/>
      <c r="MMG141" s="3"/>
      <c r="MMH141" s="3"/>
      <c r="MMI141" s="3"/>
      <c r="MMJ141" s="3"/>
      <c r="MMK141" s="3"/>
      <c r="MML141" s="3"/>
      <c r="MMM141" s="3"/>
      <c r="MMN141" s="3"/>
      <c r="MMO141" s="3"/>
      <c r="MMP141" s="3"/>
      <c r="MMQ141" s="3"/>
      <c r="MMR141" s="3"/>
      <c r="MMS141" s="3"/>
      <c r="MMT141" s="3"/>
      <c r="MMU141" s="3"/>
      <c r="MMV141" s="3"/>
      <c r="MMW141" s="3"/>
      <c r="MMX141" s="3"/>
      <c r="MMY141" s="3"/>
      <c r="MMZ141" s="3"/>
      <c r="MNA141" s="3"/>
      <c r="MNB141" s="3"/>
      <c r="MNC141" s="3"/>
      <c r="MND141" s="3"/>
      <c r="MNE141" s="3"/>
      <c r="MNF141" s="3"/>
      <c r="MNG141" s="3"/>
      <c r="MNH141" s="3"/>
      <c r="MNI141" s="3"/>
      <c r="MNJ141" s="3"/>
      <c r="MNK141" s="3"/>
      <c r="MNL141" s="3"/>
      <c r="MNM141" s="3"/>
      <c r="MNN141" s="3"/>
      <c r="MNO141" s="3"/>
      <c r="MNP141" s="3"/>
      <c r="MNQ141" s="3"/>
      <c r="MNR141" s="3"/>
      <c r="MNS141" s="3"/>
      <c r="MNT141" s="3"/>
      <c r="MNU141" s="3"/>
      <c r="MNV141" s="3"/>
      <c r="MNW141" s="3"/>
      <c r="MNX141" s="3"/>
      <c r="MNY141" s="3"/>
      <c r="MNZ141" s="3"/>
      <c r="MOA141" s="3"/>
      <c r="MOB141" s="3"/>
      <c r="MOC141" s="3"/>
      <c r="MOD141" s="3"/>
      <c r="MOE141" s="3"/>
      <c r="MOF141" s="3"/>
      <c r="MOG141" s="3"/>
      <c r="MOH141" s="3"/>
      <c r="MOI141" s="3"/>
      <c r="MOJ141" s="3"/>
      <c r="MOK141" s="3"/>
      <c r="MOL141" s="3"/>
      <c r="MOM141" s="3"/>
      <c r="MON141" s="3"/>
      <c r="MOO141" s="3"/>
      <c r="MOP141" s="3"/>
      <c r="MOQ141" s="3"/>
      <c r="MOR141" s="3"/>
      <c r="MOS141" s="3"/>
      <c r="MOT141" s="3"/>
      <c r="MOU141" s="3"/>
      <c r="MOV141" s="3"/>
      <c r="MOW141" s="3"/>
      <c r="MOX141" s="3"/>
      <c r="MOY141" s="3"/>
      <c r="MOZ141" s="3"/>
      <c r="MPA141" s="3"/>
      <c r="MPB141" s="3"/>
      <c r="MPC141" s="3"/>
      <c r="MPD141" s="3"/>
      <c r="MPE141" s="3"/>
      <c r="MPF141" s="3"/>
      <c r="MPG141" s="3"/>
      <c r="MPH141" s="3"/>
      <c r="MPI141" s="3"/>
      <c r="MPJ141" s="3"/>
      <c r="MPK141" s="3"/>
      <c r="MPL141" s="3"/>
      <c r="MPM141" s="3"/>
      <c r="MPN141" s="3"/>
      <c r="MPO141" s="3"/>
      <c r="MPP141" s="3"/>
      <c r="MPQ141" s="3"/>
      <c r="MPR141" s="3"/>
      <c r="MPS141" s="3"/>
      <c r="MPT141" s="3"/>
      <c r="MPU141" s="3"/>
      <c r="MPV141" s="3"/>
      <c r="MPW141" s="3"/>
      <c r="MPX141" s="3"/>
      <c r="MPY141" s="3"/>
      <c r="MPZ141" s="3"/>
      <c r="MQA141" s="3"/>
      <c r="MQB141" s="3"/>
      <c r="MQC141" s="3"/>
      <c r="MQD141" s="3"/>
      <c r="MQE141" s="3"/>
      <c r="MQF141" s="3"/>
      <c r="MQG141" s="3"/>
      <c r="MQH141" s="3"/>
      <c r="MQI141" s="3"/>
      <c r="MQJ141" s="3"/>
      <c r="MQK141" s="3"/>
      <c r="MQL141" s="3"/>
      <c r="MQM141" s="3"/>
      <c r="MQN141" s="3"/>
      <c r="MQO141" s="3"/>
      <c r="MQP141" s="3"/>
      <c r="MQQ141" s="3"/>
      <c r="MQR141" s="3"/>
      <c r="MQS141" s="3"/>
      <c r="MQT141" s="3"/>
      <c r="MQU141" s="3"/>
      <c r="MQV141" s="3"/>
      <c r="MQW141" s="3"/>
      <c r="MQX141" s="3"/>
      <c r="MQY141" s="3"/>
      <c r="MQZ141" s="3"/>
      <c r="MRA141" s="3"/>
      <c r="MRB141" s="3"/>
      <c r="MRC141" s="3"/>
      <c r="MRD141" s="3"/>
      <c r="MRE141" s="3"/>
      <c r="MRF141" s="3"/>
      <c r="MRG141" s="3"/>
      <c r="MRH141" s="3"/>
      <c r="MRI141" s="3"/>
      <c r="MRJ141" s="3"/>
      <c r="MRK141" s="3"/>
      <c r="MRL141" s="3"/>
      <c r="MRM141" s="3"/>
      <c r="MRN141" s="3"/>
      <c r="MRO141" s="3"/>
      <c r="MRP141" s="3"/>
      <c r="MRQ141" s="3"/>
      <c r="MRR141" s="3"/>
      <c r="MRS141" s="3"/>
      <c r="MRT141" s="3"/>
      <c r="MRU141" s="3"/>
      <c r="MRV141" s="3"/>
      <c r="MRW141" s="3"/>
      <c r="MRX141" s="3"/>
      <c r="MRY141" s="3"/>
      <c r="MRZ141" s="3"/>
      <c r="MSA141" s="3"/>
      <c r="MSB141" s="3"/>
      <c r="MSC141" s="3"/>
      <c r="MSD141" s="3"/>
      <c r="MSE141" s="3"/>
      <c r="MSF141" s="3"/>
      <c r="MSG141" s="3"/>
      <c r="MSH141" s="3"/>
      <c r="MSI141" s="3"/>
      <c r="MSJ141" s="3"/>
      <c r="MSK141" s="3"/>
      <c r="MSL141" s="3"/>
      <c r="MSM141" s="3"/>
      <c r="MSN141" s="3"/>
      <c r="MSO141" s="3"/>
      <c r="MSP141" s="3"/>
      <c r="MSQ141" s="3"/>
      <c r="MSR141" s="3"/>
      <c r="MSS141" s="3"/>
      <c r="MST141" s="3"/>
      <c r="MSU141" s="3"/>
      <c r="MSV141" s="3"/>
      <c r="MSW141" s="3"/>
      <c r="MSX141" s="3"/>
      <c r="MSY141" s="3"/>
      <c r="MSZ141" s="3"/>
      <c r="MTA141" s="3"/>
      <c r="MTB141" s="3"/>
      <c r="MTC141" s="3"/>
      <c r="MTD141" s="3"/>
      <c r="MTE141" s="3"/>
      <c r="MTF141" s="3"/>
      <c r="MTG141" s="3"/>
      <c r="MTH141" s="3"/>
      <c r="MTI141" s="3"/>
      <c r="MTJ141" s="3"/>
      <c r="MTK141" s="3"/>
      <c r="MTL141" s="3"/>
      <c r="MTM141" s="3"/>
      <c r="MTN141" s="3"/>
      <c r="MTO141" s="3"/>
      <c r="MTP141" s="3"/>
      <c r="MTQ141" s="3"/>
      <c r="MTR141" s="3"/>
      <c r="MTS141" s="3"/>
      <c r="MTT141" s="3"/>
      <c r="MTU141" s="3"/>
      <c r="MTV141" s="3"/>
      <c r="MTW141" s="3"/>
      <c r="MTX141" s="3"/>
      <c r="MTY141" s="3"/>
      <c r="MTZ141" s="3"/>
      <c r="MUA141" s="3"/>
      <c r="MUB141" s="3"/>
      <c r="MUC141" s="3"/>
      <c r="MUD141" s="3"/>
      <c r="MUE141" s="3"/>
      <c r="MUF141" s="3"/>
      <c r="MUG141" s="3"/>
      <c r="MUH141" s="3"/>
      <c r="MUI141" s="3"/>
      <c r="MUJ141" s="3"/>
      <c r="MUK141" s="3"/>
      <c r="MUL141" s="3"/>
      <c r="MUM141" s="3"/>
      <c r="MUN141" s="3"/>
      <c r="MUO141" s="3"/>
      <c r="MUP141" s="3"/>
      <c r="MUQ141" s="3"/>
      <c r="MUR141" s="3"/>
      <c r="MUS141" s="3"/>
      <c r="MUT141" s="3"/>
      <c r="MUU141" s="3"/>
      <c r="MUV141" s="3"/>
      <c r="MUW141" s="3"/>
      <c r="MUX141" s="3"/>
      <c r="MUY141" s="3"/>
      <c r="MUZ141" s="3"/>
      <c r="MVA141" s="3"/>
      <c r="MVB141" s="3"/>
      <c r="MVC141" s="3"/>
      <c r="MVD141" s="3"/>
      <c r="MVE141" s="3"/>
      <c r="MVF141" s="3"/>
      <c r="MVG141" s="3"/>
      <c r="MVH141" s="3"/>
      <c r="MVI141" s="3"/>
      <c r="MVJ141" s="3"/>
      <c r="MVK141" s="3"/>
      <c r="MVL141" s="3"/>
      <c r="MVM141" s="3"/>
      <c r="MVN141" s="3"/>
      <c r="MVO141" s="3"/>
      <c r="MVP141" s="3"/>
      <c r="MVQ141" s="3"/>
      <c r="MVR141" s="3"/>
      <c r="MVS141" s="3"/>
      <c r="MVT141" s="3"/>
      <c r="MVU141" s="3"/>
      <c r="MVV141" s="3"/>
      <c r="MVW141" s="3"/>
      <c r="MVX141" s="3"/>
      <c r="MVY141" s="3"/>
      <c r="MVZ141" s="3"/>
      <c r="MWA141" s="3"/>
      <c r="MWB141" s="3"/>
      <c r="MWC141" s="3"/>
      <c r="MWD141" s="3"/>
      <c r="MWE141" s="3"/>
      <c r="MWF141" s="3"/>
      <c r="MWG141" s="3"/>
      <c r="MWH141" s="3"/>
      <c r="MWI141" s="3"/>
      <c r="MWJ141" s="3"/>
      <c r="MWK141" s="3"/>
      <c r="MWL141" s="3"/>
      <c r="MWM141" s="3"/>
      <c r="MWN141" s="3"/>
      <c r="MWO141" s="3"/>
      <c r="MWP141" s="3"/>
      <c r="MWQ141" s="3"/>
      <c r="MWR141" s="3"/>
      <c r="MWS141" s="3"/>
      <c r="MWT141" s="3"/>
      <c r="MWU141" s="3"/>
      <c r="MWV141" s="3"/>
      <c r="MWW141" s="3"/>
      <c r="MWX141" s="3"/>
      <c r="MWY141" s="3"/>
      <c r="MWZ141" s="3"/>
      <c r="MXA141" s="3"/>
      <c r="MXB141" s="3"/>
      <c r="MXC141" s="3"/>
      <c r="MXD141" s="3"/>
      <c r="MXE141" s="3"/>
      <c r="MXF141" s="3"/>
      <c r="MXG141" s="3"/>
      <c r="MXH141" s="3"/>
      <c r="MXI141" s="3"/>
      <c r="MXJ141" s="3"/>
      <c r="MXK141" s="3"/>
      <c r="MXL141" s="3"/>
      <c r="MXM141" s="3"/>
      <c r="MXN141" s="3"/>
      <c r="MXO141" s="3"/>
      <c r="MXP141" s="3"/>
      <c r="MXQ141" s="3"/>
      <c r="MXR141" s="3"/>
      <c r="MXS141" s="3"/>
      <c r="MXT141" s="3"/>
      <c r="MXU141" s="3"/>
      <c r="MXV141" s="3"/>
      <c r="MXW141" s="3"/>
      <c r="MXX141" s="3"/>
      <c r="MXY141" s="3"/>
      <c r="MXZ141" s="3"/>
      <c r="MYA141" s="3"/>
      <c r="MYB141" s="3"/>
      <c r="MYC141" s="3"/>
      <c r="MYD141" s="3"/>
      <c r="MYE141" s="3"/>
      <c r="MYF141" s="3"/>
      <c r="MYG141" s="3"/>
      <c r="MYH141" s="3"/>
      <c r="MYI141" s="3"/>
      <c r="MYJ141" s="3"/>
      <c r="MYK141" s="3"/>
      <c r="MYL141" s="3"/>
      <c r="MYM141" s="3"/>
      <c r="MYN141" s="3"/>
      <c r="MYO141" s="3"/>
      <c r="MYP141" s="3"/>
      <c r="MYQ141" s="3"/>
      <c r="MYR141" s="3"/>
      <c r="MYS141" s="3"/>
      <c r="MYT141" s="3"/>
      <c r="MYU141" s="3"/>
      <c r="MYV141" s="3"/>
      <c r="MYW141" s="3"/>
      <c r="MYX141" s="3"/>
      <c r="MYY141" s="3"/>
      <c r="MYZ141" s="3"/>
      <c r="MZA141" s="3"/>
      <c r="MZB141" s="3"/>
      <c r="MZC141" s="3"/>
      <c r="MZD141" s="3"/>
      <c r="MZE141" s="3"/>
      <c r="MZF141" s="3"/>
      <c r="MZG141" s="3"/>
      <c r="MZH141" s="3"/>
      <c r="MZI141" s="3"/>
      <c r="MZJ141" s="3"/>
      <c r="MZK141" s="3"/>
      <c r="MZL141" s="3"/>
      <c r="MZM141" s="3"/>
      <c r="MZN141" s="3"/>
      <c r="MZO141" s="3"/>
      <c r="MZP141" s="3"/>
      <c r="MZQ141" s="3"/>
      <c r="MZR141" s="3"/>
      <c r="MZS141" s="3"/>
      <c r="MZT141" s="3"/>
      <c r="MZU141" s="3"/>
      <c r="MZV141" s="3"/>
      <c r="MZW141" s="3"/>
      <c r="MZX141" s="3"/>
      <c r="MZY141" s="3"/>
      <c r="MZZ141" s="3"/>
      <c r="NAA141" s="3"/>
      <c r="NAB141" s="3"/>
      <c r="NAC141" s="3"/>
      <c r="NAD141" s="3"/>
      <c r="NAE141" s="3"/>
      <c r="NAF141" s="3"/>
      <c r="NAG141" s="3"/>
      <c r="NAH141" s="3"/>
      <c r="NAI141" s="3"/>
      <c r="NAJ141" s="3"/>
      <c r="NAK141" s="3"/>
      <c r="NAL141" s="3"/>
      <c r="NAM141" s="3"/>
      <c r="NAN141" s="3"/>
      <c r="NAO141" s="3"/>
      <c r="NAP141" s="3"/>
      <c r="NAQ141" s="3"/>
      <c r="NAR141" s="3"/>
      <c r="NAS141" s="3"/>
      <c r="NAT141" s="3"/>
      <c r="NAU141" s="3"/>
      <c r="NAV141" s="3"/>
      <c r="NAW141" s="3"/>
      <c r="NAX141" s="3"/>
      <c r="NAY141" s="3"/>
      <c r="NAZ141" s="3"/>
      <c r="NBA141" s="3"/>
      <c r="NBB141" s="3"/>
      <c r="NBC141" s="3"/>
      <c r="NBD141" s="3"/>
      <c r="NBE141" s="3"/>
      <c r="NBF141" s="3"/>
      <c r="NBG141" s="3"/>
      <c r="NBH141" s="3"/>
      <c r="NBI141" s="3"/>
      <c r="NBJ141" s="3"/>
      <c r="NBK141" s="3"/>
      <c r="NBL141" s="3"/>
      <c r="NBM141" s="3"/>
      <c r="NBN141" s="3"/>
      <c r="NBO141" s="3"/>
      <c r="NBP141" s="3"/>
      <c r="NBQ141" s="3"/>
      <c r="NBR141" s="3"/>
      <c r="NBS141" s="3"/>
      <c r="NBT141" s="3"/>
      <c r="NBU141" s="3"/>
      <c r="NBV141" s="3"/>
      <c r="NBW141" s="3"/>
      <c r="NBX141" s="3"/>
      <c r="NBY141" s="3"/>
      <c r="NBZ141" s="3"/>
      <c r="NCA141" s="3"/>
      <c r="NCB141" s="3"/>
      <c r="NCC141" s="3"/>
      <c r="NCD141" s="3"/>
      <c r="NCE141" s="3"/>
      <c r="NCF141" s="3"/>
      <c r="NCG141" s="3"/>
      <c r="NCH141" s="3"/>
      <c r="NCI141" s="3"/>
      <c r="NCJ141" s="3"/>
      <c r="NCK141" s="3"/>
      <c r="NCL141" s="3"/>
      <c r="NCM141" s="3"/>
      <c r="NCN141" s="3"/>
      <c r="NCO141" s="3"/>
      <c r="NCP141" s="3"/>
      <c r="NCQ141" s="3"/>
      <c r="NCR141" s="3"/>
      <c r="NCS141" s="3"/>
      <c r="NCT141" s="3"/>
      <c r="NCU141" s="3"/>
      <c r="NCV141" s="3"/>
      <c r="NCW141" s="3"/>
      <c r="NCX141" s="3"/>
      <c r="NCY141" s="3"/>
      <c r="NCZ141" s="3"/>
      <c r="NDA141" s="3"/>
      <c r="NDB141" s="3"/>
      <c r="NDC141" s="3"/>
      <c r="NDD141" s="3"/>
      <c r="NDE141" s="3"/>
      <c r="NDF141" s="3"/>
      <c r="NDG141" s="3"/>
      <c r="NDH141" s="3"/>
      <c r="NDI141" s="3"/>
      <c r="NDJ141" s="3"/>
      <c r="NDK141" s="3"/>
      <c r="NDL141" s="3"/>
      <c r="NDM141" s="3"/>
      <c r="NDN141" s="3"/>
      <c r="NDO141" s="3"/>
      <c r="NDP141" s="3"/>
      <c r="NDQ141" s="3"/>
      <c r="NDR141" s="3"/>
      <c r="NDS141" s="3"/>
      <c r="NDT141" s="3"/>
      <c r="NDU141" s="3"/>
      <c r="NDV141" s="3"/>
      <c r="NDW141" s="3"/>
      <c r="NDX141" s="3"/>
      <c r="NDY141" s="3"/>
      <c r="NDZ141" s="3"/>
      <c r="NEA141" s="3"/>
      <c r="NEB141" s="3"/>
      <c r="NEC141" s="3"/>
      <c r="NED141" s="3"/>
      <c r="NEE141" s="3"/>
      <c r="NEF141" s="3"/>
      <c r="NEG141" s="3"/>
      <c r="NEH141" s="3"/>
      <c r="NEI141" s="3"/>
      <c r="NEJ141" s="3"/>
      <c r="NEK141" s="3"/>
      <c r="NEL141" s="3"/>
      <c r="NEM141" s="3"/>
      <c r="NEN141" s="3"/>
      <c r="NEO141" s="3"/>
      <c r="NEP141" s="3"/>
      <c r="NEQ141" s="3"/>
      <c r="NER141" s="3"/>
      <c r="NES141" s="3"/>
      <c r="NET141" s="3"/>
      <c r="NEU141" s="3"/>
      <c r="NEV141" s="3"/>
      <c r="NEW141" s="3"/>
      <c r="NEX141" s="3"/>
      <c r="NEY141" s="3"/>
      <c r="NEZ141" s="3"/>
      <c r="NFA141" s="3"/>
      <c r="NFB141" s="3"/>
      <c r="NFC141" s="3"/>
      <c r="NFD141" s="3"/>
      <c r="NFE141" s="3"/>
      <c r="NFF141" s="3"/>
      <c r="NFG141" s="3"/>
      <c r="NFH141" s="3"/>
      <c r="NFI141" s="3"/>
      <c r="NFJ141" s="3"/>
      <c r="NFK141" s="3"/>
      <c r="NFL141" s="3"/>
      <c r="NFM141" s="3"/>
      <c r="NFN141" s="3"/>
      <c r="NFO141" s="3"/>
      <c r="NFP141" s="3"/>
      <c r="NFQ141" s="3"/>
      <c r="NFR141" s="3"/>
      <c r="NFS141" s="3"/>
      <c r="NFT141" s="3"/>
      <c r="NFU141" s="3"/>
      <c r="NFV141" s="3"/>
      <c r="NFW141" s="3"/>
      <c r="NFX141" s="3"/>
      <c r="NFY141" s="3"/>
      <c r="NFZ141" s="3"/>
      <c r="NGA141" s="3"/>
      <c r="NGB141" s="3"/>
      <c r="NGC141" s="3"/>
      <c r="NGD141" s="3"/>
      <c r="NGE141" s="3"/>
      <c r="NGF141" s="3"/>
      <c r="NGG141" s="3"/>
      <c r="NGH141" s="3"/>
      <c r="NGI141" s="3"/>
      <c r="NGJ141" s="3"/>
      <c r="NGK141" s="3"/>
      <c r="NGL141" s="3"/>
      <c r="NGM141" s="3"/>
      <c r="NGN141" s="3"/>
      <c r="NGO141" s="3"/>
      <c r="NGP141" s="3"/>
      <c r="NGQ141" s="3"/>
      <c r="NGR141" s="3"/>
      <c r="NGS141" s="3"/>
      <c r="NGT141" s="3"/>
      <c r="NGU141" s="3"/>
      <c r="NGV141" s="3"/>
      <c r="NGW141" s="3"/>
      <c r="NGX141" s="3"/>
      <c r="NGY141" s="3"/>
      <c r="NGZ141" s="3"/>
      <c r="NHA141" s="3"/>
      <c r="NHB141" s="3"/>
      <c r="NHC141" s="3"/>
      <c r="NHD141" s="3"/>
      <c r="NHE141" s="3"/>
      <c r="NHF141" s="3"/>
      <c r="NHG141" s="3"/>
      <c r="NHH141" s="3"/>
      <c r="NHI141" s="3"/>
      <c r="NHJ141" s="3"/>
      <c r="NHK141" s="3"/>
      <c r="NHL141" s="3"/>
      <c r="NHM141" s="3"/>
      <c r="NHN141" s="3"/>
      <c r="NHO141" s="3"/>
      <c r="NHP141" s="3"/>
      <c r="NHQ141" s="3"/>
      <c r="NHR141" s="3"/>
      <c r="NHS141" s="3"/>
      <c r="NHT141" s="3"/>
      <c r="NHU141" s="3"/>
      <c r="NHV141" s="3"/>
      <c r="NHW141" s="3"/>
      <c r="NHX141" s="3"/>
      <c r="NHY141" s="3"/>
      <c r="NHZ141" s="3"/>
      <c r="NIA141" s="3"/>
      <c r="NIB141" s="3"/>
      <c r="NIC141" s="3"/>
      <c r="NID141" s="3"/>
      <c r="NIE141" s="3"/>
      <c r="NIF141" s="3"/>
      <c r="NIG141" s="3"/>
      <c r="NIH141" s="3"/>
      <c r="NII141" s="3"/>
      <c r="NIJ141" s="3"/>
      <c r="NIK141" s="3"/>
      <c r="NIL141" s="3"/>
      <c r="NIM141" s="3"/>
      <c r="NIN141" s="3"/>
      <c r="NIO141" s="3"/>
      <c r="NIP141" s="3"/>
      <c r="NIQ141" s="3"/>
      <c r="NIR141" s="3"/>
      <c r="NIS141" s="3"/>
      <c r="NIT141" s="3"/>
      <c r="NIU141" s="3"/>
      <c r="NIV141" s="3"/>
      <c r="NIW141" s="3"/>
      <c r="NIX141" s="3"/>
      <c r="NIY141" s="3"/>
      <c r="NIZ141" s="3"/>
      <c r="NJA141" s="3"/>
      <c r="NJB141" s="3"/>
      <c r="NJC141" s="3"/>
      <c r="NJD141" s="3"/>
      <c r="NJE141" s="3"/>
      <c r="NJF141" s="3"/>
      <c r="NJG141" s="3"/>
      <c r="NJH141" s="3"/>
      <c r="NJI141" s="3"/>
      <c r="NJJ141" s="3"/>
      <c r="NJK141" s="3"/>
      <c r="NJL141" s="3"/>
      <c r="NJM141" s="3"/>
      <c r="NJN141" s="3"/>
      <c r="NJO141" s="3"/>
      <c r="NJP141" s="3"/>
      <c r="NJQ141" s="3"/>
      <c r="NJR141" s="3"/>
      <c r="NJS141" s="3"/>
      <c r="NJT141" s="3"/>
      <c r="NJU141" s="3"/>
      <c r="NJV141" s="3"/>
      <c r="NJW141" s="3"/>
      <c r="NJX141" s="3"/>
      <c r="NJY141" s="3"/>
      <c r="NJZ141" s="3"/>
      <c r="NKA141" s="3"/>
      <c r="NKB141" s="3"/>
      <c r="NKC141" s="3"/>
      <c r="NKD141" s="3"/>
      <c r="NKE141" s="3"/>
      <c r="NKF141" s="3"/>
      <c r="NKG141" s="3"/>
      <c r="NKH141" s="3"/>
      <c r="NKI141" s="3"/>
      <c r="NKJ141" s="3"/>
      <c r="NKK141" s="3"/>
      <c r="NKL141" s="3"/>
      <c r="NKM141" s="3"/>
      <c r="NKN141" s="3"/>
      <c r="NKO141" s="3"/>
      <c r="NKP141" s="3"/>
      <c r="NKQ141" s="3"/>
      <c r="NKR141" s="3"/>
      <c r="NKS141" s="3"/>
      <c r="NKT141" s="3"/>
      <c r="NKU141" s="3"/>
      <c r="NKV141" s="3"/>
      <c r="NKW141" s="3"/>
      <c r="NKX141" s="3"/>
      <c r="NKY141" s="3"/>
      <c r="NKZ141" s="3"/>
      <c r="NLA141" s="3"/>
      <c r="NLB141" s="3"/>
      <c r="NLC141" s="3"/>
      <c r="NLD141" s="3"/>
      <c r="NLE141" s="3"/>
      <c r="NLF141" s="3"/>
      <c r="NLG141" s="3"/>
      <c r="NLH141" s="3"/>
      <c r="NLI141" s="3"/>
      <c r="NLJ141" s="3"/>
      <c r="NLK141" s="3"/>
      <c r="NLL141" s="3"/>
      <c r="NLM141" s="3"/>
      <c r="NLN141" s="3"/>
      <c r="NLO141" s="3"/>
      <c r="NLP141" s="3"/>
      <c r="NLQ141" s="3"/>
      <c r="NLR141" s="3"/>
      <c r="NLS141" s="3"/>
      <c r="NLT141" s="3"/>
      <c r="NLU141" s="3"/>
      <c r="NLV141" s="3"/>
      <c r="NLW141" s="3"/>
      <c r="NLX141" s="3"/>
      <c r="NLY141" s="3"/>
      <c r="NLZ141" s="3"/>
      <c r="NMA141" s="3"/>
      <c r="NMB141" s="3"/>
      <c r="NMC141" s="3"/>
      <c r="NMD141" s="3"/>
      <c r="NME141" s="3"/>
      <c r="NMF141" s="3"/>
      <c r="NMG141" s="3"/>
      <c r="NMH141" s="3"/>
      <c r="NMI141" s="3"/>
      <c r="NMJ141" s="3"/>
      <c r="NMK141" s="3"/>
      <c r="NML141" s="3"/>
      <c r="NMM141" s="3"/>
      <c r="NMN141" s="3"/>
      <c r="NMO141" s="3"/>
      <c r="NMP141" s="3"/>
      <c r="NMQ141" s="3"/>
      <c r="NMR141" s="3"/>
      <c r="NMS141" s="3"/>
      <c r="NMT141" s="3"/>
      <c r="NMU141" s="3"/>
      <c r="NMV141" s="3"/>
      <c r="NMW141" s="3"/>
      <c r="NMX141" s="3"/>
      <c r="NMY141" s="3"/>
      <c r="NMZ141" s="3"/>
      <c r="NNA141" s="3"/>
      <c r="NNB141" s="3"/>
      <c r="NNC141" s="3"/>
      <c r="NND141" s="3"/>
      <c r="NNE141" s="3"/>
      <c r="NNF141" s="3"/>
      <c r="NNG141" s="3"/>
      <c r="NNH141" s="3"/>
      <c r="NNI141" s="3"/>
      <c r="NNJ141" s="3"/>
      <c r="NNK141" s="3"/>
      <c r="NNL141" s="3"/>
      <c r="NNM141" s="3"/>
      <c r="NNN141" s="3"/>
      <c r="NNO141" s="3"/>
      <c r="NNP141" s="3"/>
      <c r="NNQ141" s="3"/>
      <c r="NNR141" s="3"/>
      <c r="NNS141" s="3"/>
      <c r="NNT141" s="3"/>
      <c r="NNU141" s="3"/>
      <c r="NNV141" s="3"/>
      <c r="NNW141" s="3"/>
      <c r="NNX141" s="3"/>
      <c r="NNY141" s="3"/>
      <c r="NNZ141" s="3"/>
      <c r="NOA141" s="3"/>
      <c r="NOB141" s="3"/>
      <c r="NOC141" s="3"/>
      <c r="NOD141" s="3"/>
      <c r="NOE141" s="3"/>
      <c r="NOF141" s="3"/>
      <c r="NOG141" s="3"/>
      <c r="NOH141" s="3"/>
      <c r="NOI141" s="3"/>
      <c r="NOJ141" s="3"/>
      <c r="NOK141" s="3"/>
      <c r="NOL141" s="3"/>
      <c r="NOM141" s="3"/>
      <c r="NON141" s="3"/>
      <c r="NOO141" s="3"/>
      <c r="NOP141" s="3"/>
      <c r="NOQ141" s="3"/>
      <c r="NOR141" s="3"/>
      <c r="NOS141" s="3"/>
      <c r="NOT141" s="3"/>
      <c r="NOU141" s="3"/>
      <c r="NOV141" s="3"/>
      <c r="NOW141" s="3"/>
      <c r="NOX141" s="3"/>
      <c r="NOY141" s="3"/>
      <c r="NOZ141" s="3"/>
      <c r="NPA141" s="3"/>
      <c r="NPB141" s="3"/>
      <c r="NPC141" s="3"/>
      <c r="NPD141" s="3"/>
      <c r="NPE141" s="3"/>
      <c r="NPF141" s="3"/>
      <c r="NPG141" s="3"/>
      <c r="NPH141" s="3"/>
      <c r="NPI141" s="3"/>
      <c r="NPJ141" s="3"/>
      <c r="NPK141" s="3"/>
      <c r="NPL141" s="3"/>
      <c r="NPM141" s="3"/>
      <c r="NPN141" s="3"/>
      <c r="NPO141" s="3"/>
      <c r="NPP141" s="3"/>
      <c r="NPQ141" s="3"/>
      <c r="NPR141" s="3"/>
      <c r="NPS141" s="3"/>
      <c r="NPT141" s="3"/>
      <c r="NPU141" s="3"/>
      <c r="NPV141" s="3"/>
      <c r="NPW141" s="3"/>
      <c r="NPX141" s="3"/>
      <c r="NPY141" s="3"/>
      <c r="NPZ141" s="3"/>
      <c r="NQA141" s="3"/>
      <c r="NQB141" s="3"/>
      <c r="NQC141" s="3"/>
      <c r="NQD141" s="3"/>
      <c r="NQE141" s="3"/>
      <c r="NQF141" s="3"/>
      <c r="NQG141" s="3"/>
      <c r="NQH141" s="3"/>
      <c r="NQI141" s="3"/>
      <c r="NQJ141" s="3"/>
      <c r="NQK141" s="3"/>
      <c r="NQL141" s="3"/>
      <c r="NQM141" s="3"/>
      <c r="NQN141" s="3"/>
      <c r="NQO141" s="3"/>
      <c r="NQP141" s="3"/>
      <c r="NQQ141" s="3"/>
      <c r="NQR141" s="3"/>
      <c r="NQS141" s="3"/>
      <c r="NQT141" s="3"/>
      <c r="NQU141" s="3"/>
      <c r="NQV141" s="3"/>
      <c r="NQW141" s="3"/>
      <c r="NQX141" s="3"/>
      <c r="NQY141" s="3"/>
      <c r="NQZ141" s="3"/>
      <c r="NRA141" s="3"/>
      <c r="NRB141" s="3"/>
      <c r="NRC141" s="3"/>
      <c r="NRD141" s="3"/>
      <c r="NRE141" s="3"/>
      <c r="NRF141" s="3"/>
      <c r="NRG141" s="3"/>
      <c r="NRH141" s="3"/>
      <c r="NRI141" s="3"/>
      <c r="NRJ141" s="3"/>
      <c r="NRK141" s="3"/>
      <c r="NRL141" s="3"/>
      <c r="NRM141" s="3"/>
      <c r="NRN141" s="3"/>
      <c r="NRO141" s="3"/>
      <c r="NRP141" s="3"/>
      <c r="NRQ141" s="3"/>
      <c r="NRR141" s="3"/>
      <c r="NRS141" s="3"/>
      <c r="NRT141" s="3"/>
      <c r="NRU141" s="3"/>
      <c r="NRV141" s="3"/>
      <c r="NRW141" s="3"/>
      <c r="NRX141" s="3"/>
      <c r="NRY141" s="3"/>
      <c r="NRZ141" s="3"/>
      <c r="NSA141" s="3"/>
      <c r="NSB141" s="3"/>
      <c r="NSC141" s="3"/>
      <c r="NSD141" s="3"/>
      <c r="NSE141" s="3"/>
      <c r="NSF141" s="3"/>
      <c r="NSG141" s="3"/>
      <c r="NSH141" s="3"/>
      <c r="NSI141" s="3"/>
      <c r="NSJ141" s="3"/>
      <c r="NSK141" s="3"/>
      <c r="NSL141" s="3"/>
      <c r="NSM141" s="3"/>
      <c r="NSN141" s="3"/>
      <c r="NSO141" s="3"/>
      <c r="NSP141" s="3"/>
      <c r="NSQ141" s="3"/>
      <c r="NSR141" s="3"/>
      <c r="NSS141" s="3"/>
      <c r="NST141" s="3"/>
      <c r="NSU141" s="3"/>
      <c r="NSV141" s="3"/>
      <c r="NSW141" s="3"/>
      <c r="NSX141" s="3"/>
      <c r="NSY141" s="3"/>
      <c r="NSZ141" s="3"/>
      <c r="NTA141" s="3"/>
      <c r="NTB141" s="3"/>
      <c r="NTC141" s="3"/>
      <c r="NTD141" s="3"/>
      <c r="NTE141" s="3"/>
      <c r="NTF141" s="3"/>
      <c r="NTG141" s="3"/>
      <c r="NTH141" s="3"/>
      <c r="NTI141" s="3"/>
      <c r="NTJ141" s="3"/>
      <c r="NTK141" s="3"/>
      <c r="NTL141" s="3"/>
      <c r="NTM141" s="3"/>
      <c r="NTN141" s="3"/>
      <c r="NTO141" s="3"/>
      <c r="NTP141" s="3"/>
      <c r="NTQ141" s="3"/>
      <c r="NTR141" s="3"/>
      <c r="NTS141" s="3"/>
      <c r="NTT141" s="3"/>
      <c r="NTU141" s="3"/>
      <c r="NTV141" s="3"/>
      <c r="NTW141" s="3"/>
      <c r="NTX141" s="3"/>
      <c r="NTY141" s="3"/>
      <c r="NTZ141" s="3"/>
      <c r="NUA141" s="3"/>
      <c r="NUB141" s="3"/>
      <c r="NUC141" s="3"/>
      <c r="NUD141" s="3"/>
      <c r="NUE141" s="3"/>
      <c r="NUF141" s="3"/>
      <c r="NUG141" s="3"/>
      <c r="NUH141" s="3"/>
      <c r="NUI141" s="3"/>
      <c r="NUJ141" s="3"/>
      <c r="NUK141" s="3"/>
      <c r="NUL141" s="3"/>
      <c r="NUM141" s="3"/>
      <c r="NUN141" s="3"/>
      <c r="NUO141" s="3"/>
      <c r="NUP141" s="3"/>
      <c r="NUQ141" s="3"/>
      <c r="NUR141" s="3"/>
      <c r="NUS141" s="3"/>
      <c r="NUT141" s="3"/>
      <c r="NUU141" s="3"/>
      <c r="NUV141" s="3"/>
      <c r="NUW141" s="3"/>
      <c r="NUX141" s="3"/>
      <c r="NUY141" s="3"/>
      <c r="NUZ141" s="3"/>
      <c r="NVA141" s="3"/>
      <c r="NVB141" s="3"/>
      <c r="NVC141" s="3"/>
      <c r="NVD141" s="3"/>
      <c r="NVE141" s="3"/>
      <c r="NVF141" s="3"/>
      <c r="NVG141" s="3"/>
      <c r="NVH141" s="3"/>
      <c r="NVI141" s="3"/>
      <c r="NVJ141" s="3"/>
      <c r="NVK141" s="3"/>
      <c r="NVL141" s="3"/>
      <c r="NVM141" s="3"/>
      <c r="NVN141" s="3"/>
      <c r="NVO141" s="3"/>
      <c r="NVP141" s="3"/>
      <c r="NVQ141" s="3"/>
      <c r="NVR141" s="3"/>
      <c r="NVS141" s="3"/>
      <c r="NVT141" s="3"/>
      <c r="NVU141" s="3"/>
      <c r="NVV141" s="3"/>
      <c r="NVW141" s="3"/>
      <c r="NVX141" s="3"/>
      <c r="NVY141" s="3"/>
      <c r="NVZ141" s="3"/>
      <c r="NWA141" s="3"/>
      <c r="NWB141" s="3"/>
      <c r="NWC141" s="3"/>
      <c r="NWD141" s="3"/>
      <c r="NWE141" s="3"/>
      <c r="NWF141" s="3"/>
      <c r="NWG141" s="3"/>
      <c r="NWH141" s="3"/>
      <c r="NWI141" s="3"/>
      <c r="NWJ141" s="3"/>
      <c r="NWK141" s="3"/>
      <c r="NWL141" s="3"/>
      <c r="NWM141" s="3"/>
      <c r="NWN141" s="3"/>
      <c r="NWO141" s="3"/>
      <c r="NWP141" s="3"/>
      <c r="NWQ141" s="3"/>
      <c r="NWR141" s="3"/>
      <c r="NWS141" s="3"/>
      <c r="NWT141" s="3"/>
      <c r="NWU141" s="3"/>
      <c r="NWV141" s="3"/>
      <c r="NWW141" s="3"/>
      <c r="NWX141" s="3"/>
      <c r="NWY141" s="3"/>
      <c r="NWZ141" s="3"/>
      <c r="NXA141" s="3"/>
      <c r="NXB141" s="3"/>
      <c r="NXC141" s="3"/>
      <c r="NXD141" s="3"/>
      <c r="NXE141" s="3"/>
      <c r="NXF141" s="3"/>
      <c r="NXG141" s="3"/>
      <c r="NXH141" s="3"/>
      <c r="NXI141" s="3"/>
      <c r="NXJ141" s="3"/>
      <c r="NXK141" s="3"/>
      <c r="NXL141" s="3"/>
      <c r="NXM141" s="3"/>
      <c r="NXN141" s="3"/>
      <c r="NXO141" s="3"/>
      <c r="NXP141" s="3"/>
      <c r="NXQ141" s="3"/>
      <c r="NXR141" s="3"/>
      <c r="NXS141" s="3"/>
      <c r="NXT141" s="3"/>
      <c r="NXU141" s="3"/>
      <c r="NXV141" s="3"/>
      <c r="NXW141" s="3"/>
      <c r="NXX141" s="3"/>
      <c r="NXY141" s="3"/>
      <c r="NXZ141" s="3"/>
      <c r="NYA141" s="3"/>
      <c r="NYB141" s="3"/>
      <c r="NYC141" s="3"/>
      <c r="NYD141" s="3"/>
      <c r="NYE141" s="3"/>
      <c r="NYF141" s="3"/>
      <c r="NYG141" s="3"/>
      <c r="NYH141" s="3"/>
      <c r="NYI141" s="3"/>
      <c r="NYJ141" s="3"/>
      <c r="NYK141" s="3"/>
      <c r="NYL141" s="3"/>
      <c r="NYM141" s="3"/>
      <c r="NYN141" s="3"/>
      <c r="NYO141" s="3"/>
      <c r="NYP141" s="3"/>
      <c r="NYQ141" s="3"/>
      <c r="NYR141" s="3"/>
      <c r="NYS141" s="3"/>
      <c r="NYT141" s="3"/>
      <c r="NYU141" s="3"/>
      <c r="NYV141" s="3"/>
      <c r="NYW141" s="3"/>
      <c r="NYX141" s="3"/>
      <c r="NYY141" s="3"/>
      <c r="NYZ141" s="3"/>
      <c r="NZA141" s="3"/>
      <c r="NZB141" s="3"/>
      <c r="NZC141" s="3"/>
      <c r="NZD141" s="3"/>
      <c r="NZE141" s="3"/>
      <c r="NZF141" s="3"/>
      <c r="NZG141" s="3"/>
      <c r="NZH141" s="3"/>
      <c r="NZI141" s="3"/>
      <c r="NZJ141" s="3"/>
      <c r="NZK141" s="3"/>
      <c r="NZL141" s="3"/>
      <c r="NZM141" s="3"/>
      <c r="NZN141" s="3"/>
      <c r="NZO141" s="3"/>
      <c r="NZP141" s="3"/>
      <c r="NZQ141" s="3"/>
      <c r="NZR141" s="3"/>
      <c r="NZS141" s="3"/>
      <c r="NZT141" s="3"/>
      <c r="NZU141" s="3"/>
      <c r="NZV141" s="3"/>
      <c r="NZW141" s="3"/>
      <c r="NZX141" s="3"/>
      <c r="NZY141" s="3"/>
      <c r="NZZ141" s="3"/>
      <c r="OAA141" s="3"/>
      <c r="OAB141" s="3"/>
      <c r="OAC141" s="3"/>
      <c r="OAD141" s="3"/>
      <c r="OAE141" s="3"/>
      <c r="OAF141" s="3"/>
      <c r="OAG141" s="3"/>
      <c r="OAH141" s="3"/>
      <c r="OAI141" s="3"/>
      <c r="OAJ141" s="3"/>
      <c r="OAK141" s="3"/>
      <c r="OAL141" s="3"/>
      <c r="OAM141" s="3"/>
      <c r="OAN141" s="3"/>
      <c r="OAO141" s="3"/>
      <c r="OAP141" s="3"/>
      <c r="OAQ141" s="3"/>
      <c r="OAR141" s="3"/>
      <c r="OAS141" s="3"/>
      <c r="OAT141" s="3"/>
      <c r="OAU141" s="3"/>
      <c r="OAV141" s="3"/>
      <c r="OAW141" s="3"/>
      <c r="OAX141" s="3"/>
      <c r="OAY141" s="3"/>
      <c r="OAZ141" s="3"/>
      <c r="OBA141" s="3"/>
      <c r="OBB141" s="3"/>
      <c r="OBC141" s="3"/>
      <c r="OBD141" s="3"/>
      <c r="OBE141" s="3"/>
      <c r="OBF141" s="3"/>
      <c r="OBG141" s="3"/>
      <c r="OBH141" s="3"/>
      <c r="OBI141" s="3"/>
      <c r="OBJ141" s="3"/>
      <c r="OBK141" s="3"/>
      <c r="OBL141" s="3"/>
      <c r="OBM141" s="3"/>
      <c r="OBN141" s="3"/>
      <c r="OBO141" s="3"/>
      <c r="OBP141" s="3"/>
      <c r="OBQ141" s="3"/>
      <c r="OBR141" s="3"/>
      <c r="OBS141" s="3"/>
      <c r="OBT141" s="3"/>
      <c r="OBU141" s="3"/>
      <c r="OBV141" s="3"/>
      <c r="OBW141" s="3"/>
      <c r="OBX141" s="3"/>
      <c r="OBY141" s="3"/>
      <c r="OBZ141" s="3"/>
      <c r="OCA141" s="3"/>
      <c r="OCB141" s="3"/>
      <c r="OCC141" s="3"/>
      <c r="OCD141" s="3"/>
      <c r="OCE141" s="3"/>
      <c r="OCF141" s="3"/>
      <c r="OCG141" s="3"/>
      <c r="OCH141" s="3"/>
      <c r="OCI141" s="3"/>
      <c r="OCJ141" s="3"/>
      <c r="OCK141" s="3"/>
      <c r="OCL141" s="3"/>
      <c r="OCM141" s="3"/>
      <c r="OCN141" s="3"/>
      <c r="OCO141" s="3"/>
      <c r="OCP141" s="3"/>
      <c r="OCQ141" s="3"/>
      <c r="OCR141" s="3"/>
      <c r="OCS141" s="3"/>
      <c r="OCT141" s="3"/>
      <c r="OCU141" s="3"/>
      <c r="OCV141" s="3"/>
      <c r="OCW141" s="3"/>
      <c r="OCX141" s="3"/>
      <c r="OCY141" s="3"/>
      <c r="OCZ141" s="3"/>
      <c r="ODA141" s="3"/>
      <c r="ODB141" s="3"/>
      <c r="ODC141" s="3"/>
      <c r="ODD141" s="3"/>
      <c r="ODE141" s="3"/>
      <c r="ODF141" s="3"/>
      <c r="ODG141" s="3"/>
      <c r="ODH141" s="3"/>
      <c r="ODI141" s="3"/>
      <c r="ODJ141" s="3"/>
      <c r="ODK141" s="3"/>
      <c r="ODL141" s="3"/>
      <c r="ODM141" s="3"/>
      <c r="ODN141" s="3"/>
      <c r="ODO141" s="3"/>
      <c r="ODP141" s="3"/>
      <c r="ODQ141" s="3"/>
      <c r="ODR141" s="3"/>
      <c r="ODS141" s="3"/>
      <c r="ODT141" s="3"/>
      <c r="ODU141" s="3"/>
      <c r="ODV141" s="3"/>
      <c r="ODW141" s="3"/>
      <c r="ODX141" s="3"/>
      <c r="ODY141" s="3"/>
      <c r="ODZ141" s="3"/>
      <c r="OEA141" s="3"/>
      <c r="OEB141" s="3"/>
      <c r="OEC141" s="3"/>
      <c r="OED141" s="3"/>
      <c r="OEE141" s="3"/>
      <c r="OEF141" s="3"/>
      <c r="OEG141" s="3"/>
      <c r="OEH141" s="3"/>
      <c r="OEI141" s="3"/>
      <c r="OEJ141" s="3"/>
      <c r="OEK141" s="3"/>
      <c r="OEL141" s="3"/>
      <c r="OEM141" s="3"/>
      <c r="OEN141" s="3"/>
      <c r="OEO141" s="3"/>
      <c r="OEP141" s="3"/>
      <c r="OEQ141" s="3"/>
      <c r="OER141" s="3"/>
      <c r="OES141" s="3"/>
      <c r="OET141" s="3"/>
      <c r="OEU141" s="3"/>
      <c r="OEV141" s="3"/>
      <c r="OEW141" s="3"/>
      <c r="OEX141" s="3"/>
      <c r="OEY141" s="3"/>
      <c r="OEZ141" s="3"/>
      <c r="OFA141" s="3"/>
      <c r="OFB141" s="3"/>
      <c r="OFC141" s="3"/>
      <c r="OFD141" s="3"/>
      <c r="OFE141" s="3"/>
      <c r="OFF141" s="3"/>
      <c r="OFG141" s="3"/>
      <c r="OFH141" s="3"/>
      <c r="OFI141" s="3"/>
      <c r="OFJ141" s="3"/>
      <c r="OFK141" s="3"/>
      <c r="OFL141" s="3"/>
      <c r="OFM141" s="3"/>
      <c r="OFN141" s="3"/>
      <c r="OFO141" s="3"/>
      <c r="OFP141" s="3"/>
      <c r="OFQ141" s="3"/>
      <c r="OFR141" s="3"/>
      <c r="OFS141" s="3"/>
      <c r="OFT141" s="3"/>
      <c r="OFU141" s="3"/>
      <c r="OFV141" s="3"/>
      <c r="OFW141" s="3"/>
      <c r="OFX141" s="3"/>
      <c r="OFY141" s="3"/>
      <c r="OFZ141" s="3"/>
      <c r="OGA141" s="3"/>
      <c r="OGB141" s="3"/>
      <c r="OGC141" s="3"/>
      <c r="OGD141" s="3"/>
      <c r="OGE141" s="3"/>
      <c r="OGF141" s="3"/>
      <c r="OGG141" s="3"/>
      <c r="OGH141" s="3"/>
      <c r="OGI141" s="3"/>
      <c r="OGJ141" s="3"/>
      <c r="OGK141" s="3"/>
      <c r="OGL141" s="3"/>
      <c r="OGM141" s="3"/>
      <c r="OGN141" s="3"/>
      <c r="OGO141" s="3"/>
      <c r="OGP141" s="3"/>
      <c r="OGQ141" s="3"/>
      <c r="OGR141" s="3"/>
      <c r="OGS141" s="3"/>
      <c r="OGT141" s="3"/>
      <c r="OGU141" s="3"/>
      <c r="OGV141" s="3"/>
      <c r="OGW141" s="3"/>
      <c r="OGX141" s="3"/>
      <c r="OGY141" s="3"/>
      <c r="OGZ141" s="3"/>
      <c r="OHA141" s="3"/>
      <c r="OHB141" s="3"/>
      <c r="OHC141" s="3"/>
      <c r="OHD141" s="3"/>
      <c r="OHE141" s="3"/>
      <c r="OHF141" s="3"/>
      <c r="OHG141" s="3"/>
      <c r="OHH141" s="3"/>
      <c r="OHI141" s="3"/>
      <c r="OHJ141" s="3"/>
      <c r="OHK141" s="3"/>
      <c r="OHL141" s="3"/>
      <c r="OHM141" s="3"/>
      <c r="OHN141" s="3"/>
      <c r="OHO141" s="3"/>
      <c r="OHP141" s="3"/>
      <c r="OHQ141" s="3"/>
      <c r="OHR141" s="3"/>
      <c r="OHS141" s="3"/>
      <c r="OHT141" s="3"/>
      <c r="OHU141" s="3"/>
      <c r="OHV141" s="3"/>
      <c r="OHW141" s="3"/>
      <c r="OHX141" s="3"/>
      <c r="OHY141" s="3"/>
      <c r="OHZ141" s="3"/>
      <c r="OIA141" s="3"/>
      <c r="OIB141" s="3"/>
      <c r="OIC141" s="3"/>
      <c r="OID141" s="3"/>
      <c r="OIE141" s="3"/>
      <c r="OIF141" s="3"/>
      <c r="OIG141" s="3"/>
      <c r="OIH141" s="3"/>
      <c r="OII141" s="3"/>
      <c r="OIJ141" s="3"/>
      <c r="OIK141" s="3"/>
      <c r="OIL141" s="3"/>
      <c r="OIM141" s="3"/>
      <c r="OIN141" s="3"/>
      <c r="OIO141" s="3"/>
      <c r="OIP141" s="3"/>
      <c r="OIQ141" s="3"/>
      <c r="OIR141" s="3"/>
      <c r="OIS141" s="3"/>
      <c r="OIT141" s="3"/>
      <c r="OIU141" s="3"/>
      <c r="OIV141" s="3"/>
      <c r="OIW141" s="3"/>
      <c r="OIX141" s="3"/>
      <c r="OIY141" s="3"/>
      <c r="OIZ141" s="3"/>
      <c r="OJA141" s="3"/>
      <c r="OJB141" s="3"/>
      <c r="OJC141" s="3"/>
      <c r="OJD141" s="3"/>
      <c r="OJE141" s="3"/>
      <c r="OJF141" s="3"/>
      <c r="OJG141" s="3"/>
      <c r="OJH141" s="3"/>
      <c r="OJI141" s="3"/>
      <c r="OJJ141" s="3"/>
      <c r="OJK141" s="3"/>
      <c r="OJL141" s="3"/>
      <c r="OJM141" s="3"/>
      <c r="OJN141" s="3"/>
      <c r="OJO141" s="3"/>
      <c r="OJP141" s="3"/>
      <c r="OJQ141" s="3"/>
      <c r="OJR141" s="3"/>
      <c r="OJS141" s="3"/>
      <c r="OJT141" s="3"/>
      <c r="OJU141" s="3"/>
      <c r="OJV141" s="3"/>
      <c r="OJW141" s="3"/>
      <c r="OJX141" s="3"/>
      <c r="OJY141" s="3"/>
      <c r="OJZ141" s="3"/>
      <c r="OKA141" s="3"/>
      <c r="OKB141" s="3"/>
      <c r="OKC141" s="3"/>
      <c r="OKD141" s="3"/>
      <c r="OKE141" s="3"/>
      <c r="OKF141" s="3"/>
      <c r="OKG141" s="3"/>
      <c r="OKH141" s="3"/>
      <c r="OKI141" s="3"/>
      <c r="OKJ141" s="3"/>
      <c r="OKK141" s="3"/>
      <c r="OKL141" s="3"/>
      <c r="OKM141" s="3"/>
      <c r="OKN141" s="3"/>
      <c r="OKO141" s="3"/>
      <c r="OKP141" s="3"/>
      <c r="OKQ141" s="3"/>
      <c r="OKR141" s="3"/>
      <c r="OKS141" s="3"/>
      <c r="OKT141" s="3"/>
      <c r="OKU141" s="3"/>
      <c r="OKV141" s="3"/>
      <c r="OKW141" s="3"/>
      <c r="OKX141" s="3"/>
      <c r="OKY141" s="3"/>
      <c r="OKZ141" s="3"/>
      <c r="OLA141" s="3"/>
      <c r="OLB141" s="3"/>
      <c r="OLC141" s="3"/>
      <c r="OLD141" s="3"/>
      <c r="OLE141" s="3"/>
      <c r="OLF141" s="3"/>
      <c r="OLG141" s="3"/>
      <c r="OLH141" s="3"/>
      <c r="OLI141" s="3"/>
      <c r="OLJ141" s="3"/>
      <c r="OLK141" s="3"/>
      <c r="OLL141" s="3"/>
      <c r="OLM141" s="3"/>
      <c r="OLN141" s="3"/>
      <c r="OLO141" s="3"/>
      <c r="OLP141" s="3"/>
      <c r="OLQ141" s="3"/>
      <c r="OLR141" s="3"/>
      <c r="OLS141" s="3"/>
      <c r="OLT141" s="3"/>
      <c r="OLU141" s="3"/>
      <c r="OLV141" s="3"/>
      <c r="OLW141" s="3"/>
      <c r="OLX141" s="3"/>
      <c r="OLY141" s="3"/>
      <c r="OLZ141" s="3"/>
      <c r="OMA141" s="3"/>
      <c r="OMB141" s="3"/>
      <c r="OMC141" s="3"/>
      <c r="OMD141" s="3"/>
      <c r="OME141" s="3"/>
      <c r="OMF141" s="3"/>
      <c r="OMG141" s="3"/>
      <c r="OMH141" s="3"/>
      <c r="OMI141" s="3"/>
      <c r="OMJ141" s="3"/>
      <c r="OMK141" s="3"/>
      <c r="OML141" s="3"/>
      <c r="OMM141" s="3"/>
      <c r="OMN141" s="3"/>
      <c r="OMO141" s="3"/>
      <c r="OMP141" s="3"/>
      <c r="OMQ141" s="3"/>
      <c r="OMR141" s="3"/>
      <c r="OMS141" s="3"/>
      <c r="OMT141" s="3"/>
      <c r="OMU141" s="3"/>
      <c r="OMV141" s="3"/>
      <c r="OMW141" s="3"/>
      <c r="OMX141" s="3"/>
      <c r="OMY141" s="3"/>
      <c r="OMZ141" s="3"/>
      <c r="ONA141" s="3"/>
      <c r="ONB141" s="3"/>
      <c r="ONC141" s="3"/>
      <c r="OND141" s="3"/>
      <c r="ONE141" s="3"/>
      <c r="ONF141" s="3"/>
      <c r="ONG141" s="3"/>
      <c r="ONH141" s="3"/>
      <c r="ONI141" s="3"/>
      <c r="ONJ141" s="3"/>
      <c r="ONK141" s="3"/>
      <c r="ONL141" s="3"/>
      <c r="ONM141" s="3"/>
      <c r="ONN141" s="3"/>
      <c r="ONO141" s="3"/>
      <c r="ONP141" s="3"/>
      <c r="ONQ141" s="3"/>
      <c r="ONR141" s="3"/>
      <c r="ONS141" s="3"/>
      <c r="ONT141" s="3"/>
      <c r="ONU141" s="3"/>
      <c r="ONV141" s="3"/>
      <c r="ONW141" s="3"/>
      <c r="ONX141" s="3"/>
      <c r="ONY141" s="3"/>
      <c r="ONZ141" s="3"/>
      <c r="OOA141" s="3"/>
      <c r="OOB141" s="3"/>
      <c r="OOC141" s="3"/>
      <c r="OOD141" s="3"/>
      <c r="OOE141" s="3"/>
      <c r="OOF141" s="3"/>
      <c r="OOG141" s="3"/>
      <c r="OOH141" s="3"/>
      <c r="OOI141" s="3"/>
      <c r="OOJ141" s="3"/>
      <c r="OOK141" s="3"/>
      <c r="OOL141" s="3"/>
      <c r="OOM141" s="3"/>
      <c r="OON141" s="3"/>
      <c r="OOO141" s="3"/>
      <c r="OOP141" s="3"/>
      <c r="OOQ141" s="3"/>
      <c r="OOR141" s="3"/>
      <c r="OOS141" s="3"/>
      <c r="OOT141" s="3"/>
      <c r="OOU141" s="3"/>
      <c r="OOV141" s="3"/>
      <c r="OOW141" s="3"/>
      <c r="OOX141" s="3"/>
      <c r="OOY141" s="3"/>
      <c r="OOZ141" s="3"/>
      <c r="OPA141" s="3"/>
      <c r="OPB141" s="3"/>
      <c r="OPC141" s="3"/>
      <c r="OPD141" s="3"/>
      <c r="OPE141" s="3"/>
      <c r="OPF141" s="3"/>
      <c r="OPG141" s="3"/>
      <c r="OPH141" s="3"/>
      <c r="OPI141" s="3"/>
      <c r="OPJ141" s="3"/>
      <c r="OPK141" s="3"/>
      <c r="OPL141" s="3"/>
      <c r="OPM141" s="3"/>
      <c r="OPN141" s="3"/>
      <c r="OPO141" s="3"/>
      <c r="OPP141" s="3"/>
      <c r="OPQ141" s="3"/>
      <c r="OPR141" s="3"/>
      <c r="OPS141" s="3"/>
      <c r="OPT141" s="3"/>
      <c r="OPU141" s="3"/>
      <c r="OPV141" s="3"/>
      <c r="OPW141" s="3"/>
      <c r="OPX141" s="3"/>
      <c r="OPY141" s="3"/>
      <c r="OPZ141" s="3"/>
      <c r="OQA141" s="3"/>
      <c r="OQB141" s="3"/>
      <c r="OQC141" s="3"/>
      <c r="OQD141" s="3"/>
      <c r="OQE141" s="3"/>
      <c r="OQF141" s="3"/>
      <c r="OQG141" s="3"/>
      <c r="OQH141" s="3"/>
      <c r="OQI141" s="3"/>
      <c r="OQJ141" s="3"/>
      <c r="OQK141" s="3"/>
      <c r="OQL141" s="3"/>
      <c r="OQM141" s="3"/>
      <c r="OQN141" s="3"/>
      <c r="OQO141" s="3"/>
      <c r="OQP141" s="3"/>
      <c r="OQQ141" s="3"/>
      <c r="OQR141" s="3"/>
      <c r="OQS141" s="3"/>
      <c r="OQT141" s="3"/>
      <c r="OQU141" s="3"/>
      <c r="OQV141" s="3"/>
      <c r="OQW141" s="3"/>
      <c r="OQX141" s="3"/>
      <c r="OQY141" s="3"/>
      <c r="OQZ141" s="3"/>
      <c r="ORA141" s="3"/>
      <c r="ORB141" s="3"/>
      <c r="ORC141" s="3"/>
      <c r="ORD141" s="3"/>
      <c r="ORE141" s="3"/>
      <c r="ORF141" s="3"/>
      <c r="ORG141" s="3"/>
      <c r="ORH141" s="3"/>
      <c r="ORI141" s="3"/>
      <c r="ORJ141" s="3"/>
      <c r="ORK141" s="3"/>
      <c r="ORL141" s="3"/>
      <c r="ORM141" s="3"/>
      <c r="ORN141" s="3"/>
      <c r="ORO141" s="3"/>
      <c r="ORP141" s="3"/>
      <c r="ORQ141" s="3"/>
      <c r="ORR141" s="3"/>
      <c r="ORS141" s="3"/>
      <c r="ORT141" s="3"/>
      <c r="ORU141" s="3"/>
      <c r="ORV141" s="3"/>
      <c r="ORW141" s="3"/>
      <c r="ORX141" s="3"/>
      <c r="ORY141" s="3"/>
      <c r="ORZ141" s="3"/>
      <c r="OSA141" s="3"/>
      <c r="OSB141" s="3"/>
      <c r="OSC141" s="3"/>
      <c r="OSD141" s="3"/>
      <c r="OSE141" s="3"/>
      <c r="OSF141" s="3"/>
      <c r="OSG141" s="3"/>
      <c r="OSH141" s="3"/>
      <c r="OSI141" s="3"/>
      <c r="OSJ141" s="3"/>
      <c r="OSK141" s="3"/>
      <c r="OSL141" s="3"/>
      <c r="OSM141" s="3"/>
      <c r="OSN141" s="3"/>
      <c r="OSO141" s="3"/>
      <c r="OSP141" s="3"/>
      <c r="OSQ141" s="3"/>
      <c r="OSR141" s="3"/>
      <c r="OSS141" s="3"/>
      <c r="OST141" s="3"/>
      <c r="OSU141" s="3"/>
      <c r="OSV141" s="3"/>
      <c r="OSW141" s="3"/>
      <c r="OSX141" s="3"/>
      <c r="OSY141" s="3"/>
      <c r="OSZ141" s="3"/>
      <c r="OTA141" s="3"/>
      <c r="OTB141" s="3"/>
      <c r="OTC141" s="3"/>
      <c r="OTD141" s="3"/>
      <c r="OTE141" s="3"/>
      <c r="OTF141" s="3"/>
      <c r="OTG141" s="3"/>
      <c r="OTH141" s="3"/>
      <c r="OTI141" s="3"/>
      <c r="OTJ141" s="3"/>
      <c r="OTK141" s="3"/>
      <c r="OTL141" s="3"/>
      <c r="OTM141" s="3"/>
      <c r="OTN141" s="3"/>
      <c r="OTO141" s="3"/>
      <c r="OTP141" s="3"/>
      <c r="OTQ141" s="3"/>
      <c r="OTR141" s="3"/>
      <c r="OTS141" s="3"/>
      <c r="OTT141" s="3"/>
      <c r="OTU141" s="3"/>
      <c r="OTV141" s="3"/>
      <c r="OTW141" s="3"/>
      <c r="OTX141" s="3"/>
      <c r="OTY141" s="3"/>
      <c r="OTZ141" s="3"/>
      <c r="OUA141" s="3"/>
      <c r="OUB141" s="3"/>
      <c r="OUC141" s="3"/>
      <c r="OUD141" s="3"/>
      <c r="OUE141" s="3"/>
      <c r="OUF141" s="3"/>
      <c r="OUG141" s="3"/>
      <c r="OUH141" s="3"/>
      <c r="OUI141" s="3"/>
      <c r="OUJ141" s="3"/>
      <c r="OUK141" s="3"/>
      <c r="OUL141" s="3"/>
      <c r="OUM141" s="3"/>
      <c r="OUN141" s="3"/>
      <c r="OUO141" s="3"/>
      <c r="OUP141" s="3"/>
      <c r="OUQ141" s="3"/>
      <c r="OUR141" s="3"/>
      <c r="OUS141" s="3"/>
      <c r="OUT141" s="3"/>
      <c r="OUU141" s="3"/>
      <c r="OUV141" s="3"/>
      <c r="OUW141" s="3"/>
      <c r="OUX141" s="3"/>
      <c r="OUY141" s="3"/>
      <c r="OUZ141" s="3"/>
      <c r="OVA141" s="3"/>
      <c r="OVB141" s="3"/>
      <c r="OVC141" s="3"/>
      <c r="OVD141" s="3"/>
      <c r="OVE141" s="3"/>
      <c r="OVF141" s="3"/>
      <c r="OVG141" s="3"/>
      <c r="OVH141" s="3"/>
      <c r="OVI141" s="3"/>
      <c r="OVJ141" s="3"/>
      <c r="OVK141" s="3"/>
      <c r="OVL141" s="3"/>
      <c r="OVM141" s="3"/>
      <c r="OVN141" s="3"/>
      <c r="OVO141" s="3"/>
      <c r="OVP141" s="3"/>
      <c r="OVQ141" s="3"/>
      <c r="OVR141" s="3"/>
      <c r="OVS141" s="3"/>
      <c r="OVT141" s="3"/>
      <c r="OVU141" s="3"/>
      <c r="OVV141" s="3"/>
      <c r="OVW141" s="3"/>
      <c r="OVX141" s="3"/>
      <c r="OVY141" s="3"/>
      <c r="OVZ141" s="3"/>
      <c r="OWA141" s="3"/>
      <c r="OWB141" s="3"/>
      <c r="OWC141" s="3"/>
      <c r="OWD141" s="3"/>
      <c r="OWE141" s="3"/>
      <c r="OWF141" s="3"/>
      <c r="OWG141" s="3"/>
      <c r="OWH141" s="3"/>
      <c r="OWI141" s="3"/>
      <c r="OWJ141" s="3"/>
      <c r="OWK141" s="3"/>
      <c r="OWL141" s="3"/>
      <c r="OWM141" s="3"/>
      <c r="OWN141" s="3"/>
      <c r="OWO141" s="3"/>
      <c r="OWP141" s="3"/>
      <c r="OWQ141" s="3"/>
      <c r="OWR141" s="3"/>
      <c r="OWS141" s="3"/>
      <c r="OWT141" s="3"/>
      <c r="OWU141" s="3"/>
      <c r="OWV141" s="3"/>
      <c r="OWW141" s="3"/>
      <c r="OWX141" s="3"/>
      <c r="OWY141" s="3"/>
      <c r="OWZ141" s="3"/>
      <c r="OXA141" s="3"/>
      <c r="OXB141" s="3"/>
      <c r="OXC141" s="3"/>
      <c r="OXD141" s="3"/>
      <c r="OXE141" s="3"/>
      <c r="OXF141" s="3"/>
      <c r="OXG141" s="3"/>
      <c r="OXH141" s="3"/>
      <c r="OXI141" s="3"/>
      <c r="OXJ141" s="3"/>
      <c r="OXK141" s="3"/>
      <c r="OXL141" s="3"/>
      <c r="OXM141" s="3"/>
      <c r="OXN141" s="3"/>
      <c r="OXO141" s="3"/>
      <c r="OXP141" s="3"/>
      <c r="OXQ141" s="3"/>
      <c r="OXR141" s="3"/>
      <c r="OXS141" s="3"/>
      <c r="OXT141" s="3"/>
      <c r="OXU141" s="3"/>
      <c r="OXV141" s="3"/>
      <c r="OXW141" s="3"/>
      <c r="OXX141" s="3"/>
      <c r="OXY141" s="3"/>
      <c r="OXZ141" s="3"/>
      <c r="OYA141" s="3"/>
      <c r="OYB141" s="3"/>
      <c r="OYC141" s="3"/>
      <c r="OYD141" s="3"/>
      <c r="OYE141" s="3"/>
      <c r="OYF141" s="3"/>
      <c r="OYG141" s="3"/>
      <c r="OYH141" s="3"/>
      <c r="OYI141" s="3"/>
      <c r="OYJ141" s="3"/>
      <c r="OYK141" s="3"/>
      <c r="OYL141" s="3"/>
      <c r="OYM141" s="3"/>
      <c r="OYN141" s="3"/>
      <c r="OYO141" s="3"/>
      <c r="OYP141" s="3"/>
      <c r="OYQ141" s="3"/>
      <c r="OYR141" s="3"/>
      <c r="OYS141" s="3"/>
      <c r="OYT141" s="3"/>
      <c r="OYU141" s="3"/>
      <c r="OYV141" s="3"/>
      <c r="OYW141" s="3"/>
      <c r="OYX141" s="3"/>
      <c r="OYY141" s="3"/>
      <c r="OYZ141" s="3"/>
      <c r="OZA141" s="3"/>
      <c r="OZB141" s="3"/>
      <c r="OZC141" s="3"/>
      <c r="OZD141" s="3"/>
      <c r="OZE141" s="3"/>
      <c r="OZF141" s="3"/>
      <c r="OZG141" s="3"/>
      <c r="OZH141" s="3"/>
      <c r="OZI141" s="3"/>
      <c r="OZJ141" s="3"/>
      <c r="OZK141" s="3"/>
      <c r="OZL141" s="3"/>
      <c r="OZM141" s="3"/>
      <c r="OZN141" s="3"/>
      <c r="OZO141" s="3"/>
      <c r="OZP141" s="3"/>
      <c r="OZQ141" s="3"/>
      <c r="OZR141" s="3"/>
      <c r="OZS141" s="3"/>
      <c r="OZT141" s="3"/>
      <c r="OZU141" s="3"/>
      <c r="OZV141" s="3"/>
      <c r="OZW141" s="3"/>
      <c r="OZX141" s="3"/>
      <c r="OZY141" s="3"/>
      <c r="OZZ141" s="3"/>
      <c r="PAA141" s="3"/>
      <c r="PAB141" s="3"/>
      <c r="PAC141" s="3"/>
      <c r="PAD141" s="3"/>
      <c r="PAE141" s="3"/>
      <c r="PAF141" s="3"/>
      <c r="PAG141" s="3"/>
      <c r="PAH141" s="3"/>
      <c r="PAI141" s="3"/>
      <c r="PAJ141" s="3"/>
      <c r="PAK141" s="3"/>
      <c r="PAL141" s="3"/>
      <c r="PAM141" s="3"/>
      <c r="PAN141" s="3"/>
      <c r="PAO141" s="3"/>
      <c r="PAP141" s="3"/>
      <c r="PAQ141" s="3"/>
      <c r="PAR141" s="3"/>
      <c r="PAS141" s="3"/>
      <c r="PAT141" s="3"/>
      <c r="PAU141" s="3"/>
      <c r="PAV141" s="3"/>
      <c r="PAW141" s="3"/>
      <c r="PAX141" s="3"/>
      <c r="PAY141" s="3"/>
      <c r="PAZ141" s="3"/>
      <c r="PBA141" s="3"/>
      <c r="PBB141" s="3"/>
      <c r="PBC141" s="3"/>
      <c r="PBD141" s="3"/>
      <c r="PBE141" s="3"/>
      <c r="PBF141" s="3"/>
      <c r="PBG141" s="3"/>
      <c r="PBH141" s="3"/>
      <c r="PBI141" s="3"/>
      <c r="PBJ141" s="3"/>
      <c r="PBK141" s="3"/>
      <c r="PBL141" s="3"/>
      <c r="PBM141" s="3"/>
      <c r="PBN141" s="3"/>
      <c r="PBO141" s="3"/>
      <c r="PBP141" s="3"/>
      <c r="PBQ141" s="3"/>
      <c r="PBR141" s="3"/>
      <c r="PBS141" s="3"/>
      <c r="PBT141" s="3"/>
      <c r="PBU141" s="3"/>
      <c r="PBV141" s="3"/>
      <c r="PBW141" s="3"/>
      <c r="PBX141" s="3"/>
      <c r="PBY141" s="3"/>
      <c r="PBZ141" s="3"/>
      <c r="PCA141" s="3"/>
      <c r="PCB141" s="3"/>
      <c r="PCC141" s="3"/>
      <c r="PCD141" s="3"/>
      <c r="PCE141" s="3"/>
      <c r="PCF141" s="3"/>
      <c r="PCG141" s="3"/>
      <c r="PCH141" s="3"/>
      <c r="PCI141" s="3"/>
      <c r="PCJ141" s="3"/>
      <c r="PCK141" s="3"/>
      <c r="PCL141" s="3"/>
      <c r="PCM141" s="3"/>
      <c r="PCN141" s="3"/>
      <c r="PCO141" s="3"/>
      <c r="PCP141" s="3"/>
      <c r="PCQ141" s="3"/>
      <c r="PCR141" s="3"/>
      <c r="PCS141" s="3"/>
      <c r="PCT141" s="3"/>
      <c r="PCU141" s="3"/>
      <c r="PCV141" s="3"/>
      <c r="PCW141" s="3"/>
      <c r="PCX141" s="3"/>
      <c r="PCY141" s="3"/>
      <c r="PCZ141" s="3"/>
      <c r="PDA141" s="3"/>
      <c r="PDB141" s="3"/>
      <c r="PDC141" s="3"/>
      <c r="PDD141" s="3"/>
      <c r="PDE141" s="3"/>
      <c r="PDF141" s="3"/>
      <c r="PDG141" s="3"/>
      <c r="PDH141" s="3"/>
      <c r="PDI141" s="3"/>
      <c r="PDJ141" s="3"/>
      <c r="PDK141" s="3"/>
      <c r="PDL141" s="3"/>
      <c r="PDM141" s="3"/>
      <c r="PDN141" s="3"/>
      <c r="PDO141" s="3"/>
      <c r="PDP141" s="3"/>
      <c r="PDQ141" s="3"/>
      <c r="PDR141" s="3"/>
      <c r="PDS141" s="3"/>
      <c r="PDT141" s="3"/>
      <c r="PDU141" s="3"/>
      <c r="PDV141" s="3"/>
      <c r="PDW141" s="3"/>
      <c r="PDX141" s="3"/>
      <c r="PDY141" s="3"/>
      <c r="PDZ141" s="3"/>
      <c r="PEA141" s="3"/>
      <c r="PEB141" s="3"/>
      <c r="PEC141" s="3"/>
      <c r="PED141" s="3"/>
      <c r="PEE141" s="3"/>
      <c r="PEF141" s="3"/>
      <c r="PEG141" s="3"/>
      <c r="PEH141" s="3"/>
      <c r="PEI141" s="3"/>
      <c r="PEJ141" s="3"/>
      <c r="PEK141" s="3"/>
      <c r="PEL141" s="3"/>
      <c r="PEM141" s="3"/>
      <c r="PEN141" s="3"/>
      <c r="PEO141" s="3"/>
      <c r="PEP141" s="3"/>
      <c r="PEQ141" s="3"/>
      <c r="PER141" s="3"/>
      <c r="PES141" s="3"/>
      <c r="PET141" s="3"/>
      <c r="PEU141" s="3"/>
      <c r="PEV141" s="3"/>
      <c r="PEW141" s="3"/>
      <c r="PEX141" s="3"/>
      <c r="PEY141" s="3"/>
      <c r="PEZ141" s="3"/>
      <c r="PFA141" s="3"/>
      <c r="PFB141" s="3"/>
      <c r="PFC141" s="3"/>
      <c r="PFD141" s="3"/>
      <c r="PFE141" s="3"/>
      <c r="PFF141" s="3"/>
      <c r="PFG141" s="3"/>
      <c r="PFH141" s="3"/>
      <c r="PFI141" s="3"/>
      <c r="PFJ141" s="3"/>
      <c r="PFK141" s="3"/>
      <c r="PFL141" s="3"/>
      <c r="PFM141" s="3"/>
      <c r="PFN141" s="3"/>
      <c r="PFO141" s="3"/>
      <c r="PFP141" s="3"/>
      <c r="PFQ141" s="3"/>
      <c r="PFR141" s="3"/>
      <c r="PFS141" s="3"/>
      <c r="PFT141" s="3"/>
      <c r="PFU141" s="3"/>
      <c r="PFV141" s="3"/>
      <c r="PFW141" s="3"/>
      <c r="PFX141" s="3"/>
      <c r="PFY141" s="3"/>
      <c r="PFZ141" s="3"/>
      <c r="PGA141" s="3"/>
      <c r="PGB141" s="3"/>
      <c r="PGC141" s="3"/>
      <c r="PGD141" s="3"/>
      <c r="PGE141" s="3"/>
      <c r="PGF141" s="3"/>
      <c r="PGG141" s="3"/>
      <c r="PGH141" s="3"/>
      <c r="PGI141" s="3"/>
      <c r="PGJ141" s="3"/>
      <c r="PGK141" s="3"/>
      <c r="PGL141" s="3"/>
      <c r="PGM141" s="3"/>
      <c r="PGN141" s="3"/>
      <c r="PGO141" s="3"/>
      <c r="PGP141" s="3"/>
      <c r="PGQ141" s="3"/>
      <c r="PGR141" s="3"/>
      <c r="PGS141" s="3"/>
      <c r="PGT141" s="3"/>
      <c r="PGU141" s="3"/>
      <c r="PGV141" s="3"/>
      <c r="PGW141" s="3"/>
      <c r="PGX141" s="3"/>
      <c r="PGY141" s="3"/>
      <c r="PGZ141" s="3"/>
      <c r="PHA141" s="3"/>
      <c r="PHB141" s="3"/>
      <c r="PHC141" s="3"/>
      <c r="PHD141" s="3"/>
      <c r="PHE141" s="3"/>
      <c r="PHF141" s="3"/>
      <c r="PHG141" s="3"/>
      <c r="PHH141" s="3"/>
      <c r="PHI141" s="3"/>
      <c r="PHJ141" s="3"/>
      <c r="PHK141" s="3"/>
      <c r="PHL141" s="3"/>
      <c r="PHM141" s="3"/>
      <c r="PHN141" s="3"/>
      <c r="PHO141" s="3"/>
      <c r="PHP141" s="3"/>
      <c r="PHQ141" s="3"/>
      <c r="PHR141" s="3"/>
      <c r="PHS141" s="3"/>
      <c r="PHT141" s="3"/>
      <c r="PHU141" s="3"/>
      <c r="PHV141" s="3"/>
      <c r="PHW141" s="3"/>
      <c r="PHX141" s="3"/>
      <c r="PHY141" s="3"/>
      <c r="PHZ141" s="3"/>
      <c r="PIA141" s="3"/>
      <c r="PIB141" s="3"/>
      <c r="PIC141" s="3"/>
      <c r="PID141" s="3"/>
      <c r="PIE141" s="3"/>
      <c r="PIF141" s="3"/>
      <c r="PIG141" s="3"/>
      <c r="PIH141" s="3"/>
      <c r="PII141" s="3"/>
      <c r="PIJ141" s="3"/>
      <c r="PIK141" s="3"/>
      <c r="PIL141" s="3"/>
      <c r="PIM141" s="3"/>
      <c r="PIN141" s="3"/>
      <c r="PIO141" s="3"/>
      <c r="PIP141" s="3"/>
      <c r="PIQ141" s="3"/>
      <c r="PIR141" s="3"/>
      <c r="PIS141" s="3"/>
      <c r="PIT141" s="3"/>
      <c r="PIU141" s="3"/>
      <c r="PIV141" s="3"/>
      <c r="PIW141" s="3"/>
      <c r="PIX141" s="3"/>
      <c r="PIY141" s="3"/>
      <c r="PIZ141" s="3"/>
      <c r="PJA141" s="3"/>
      <c r="PJB141" s="3"/>
      <c r="PJC141" s="3"/>
      <c r="PJD141" s="3"/>
      <c r="PJE141" s="3"/>
      <c r="PJF141" s="3"/>
      <c r="PJG141" s="3"/>
      <c r="PJH141" s="3"/>
      <c r="PJI141" s="3"/>
      <c r="PJJ141" s="3"/>
      <c r="PJK141" s="3"/>
      <c r="PJL141" s="3"/>
      <c r="PJM141" s="3"/>
      <c r="PJN141" s="3"/>
      <c r="PJO141" s="3"/>
      <c r="PJP141" s="3"/>
      <c r="PJQ141" s="3"/>
      <c r="PJR141" s="3"/>
      <c r="PJS141" s="3"/>
      <c r="PJT141" s="3"/>
      <c r="PJU141" s="3"/>
      <c r="PJV141" s="3"/>
      <c r="PJW141" s="3"/>
      <c r="PJX141" s="3"/>
      <c r="PJY141" s="3"/>
      <c r="PJZ141" s="3"/>
      <c r="PKA141" s="3"/>
      <c r="PKB141" s="3"/>
      <c r="PKC141" s="3"/>
      <c r="PKD141" s="3"/>
      <c r="PKE141" s="3"/>
      <c r="PKF141" s="3"/>
      <c r="PKG141" s="3"/>
      <c r="PKH141" s="3"/>
      <c r="PKI141" s="3"/>
      <c r="PKJ141" s="3"/>
      <c r="PKK141" s="3"/>
      <c r="PKL141" s="3"/>
      <c r="PKM141" s="3"/>
      <c r="PKN141" s="3"/>
      <c r="PKO141" s="3"/>
      <c r="PKP141" s="3"/>
      <c r="PKQ141" s="3"/>
      <c r="PKR141" s="3"/>
      <c r="PKS141" s="3"/>
      <c r="PKT141" s="3"/>
      <c r="PKU141" s="3"/>
      <c r="PKV141" s="3"/>
      <c r="PKW141" s="3"/>
      <c r="PKX141" s="3"/>
      <c r="PKY141" s="3"/>
      <c r="PKZ141" s="3"/>
      <c r="PLA141" s="3"/>
      <c r="PLB141" s="3"/>
      <c r="PLC141" s="3"/>
      <c r="PLD141" s="3"/>
      <c r="PLE141" s="3"/>
      <c r="PLF141" s="3"/>
      <c r="PLG141" s="3"/>
      <c r="PLH141" s="3"/>
      <c r="PLI141" s="3"/>
      <c r="PLJ141" s="3"/>
      <c r="PLK141" s="3"/>
      <c r="PLL141" s="3"/>
      <c r="PLM141" s="3"/>
      <c r="PLN141" s="3"/>
      <c r="PLO141" s="3"/>
      <c r="PLP141" s="3"/>
      <c r="PLQ141" s="3"/>
      <c r="PLR141" s="3"/>
      <c r="PLS141" s="3"/>
      <c r="PLT141" s="3"/>
      <c r="PLU141" s="3"/>
      <c r="PLV141" s="3"/>
      <c r="PLW141" s="3"/>
      <c r="PLX141" s="3"/>
      <c r="PLY141" s="3"/>
      <c r="PLZ141" s="3"/>
      <c r="PMA141" s="3"/>
      <c r="PMB141" s="3"/>
      <c r="PMC141" s="3"/>
      <c r="PMD141" s="3"/>
      <c r="PME141" s="3"/>
      <c r="PMF141" s="3"/>
      <c r="PMG141" s="3"/>
      <c r="PMH141" s="3"/>
      <c r="PMI141" s="3"/>
      <c r="PMJ141" s="3"/>
      <c r="PMK141" s="3"/>
      <c r="PML141" s="3"/>
      <c r="PMM141" s="3"/>
      <c r="PMN141" s="3"/>
      <c r="PMO141" s="3"/>
      <c r="PMP141" s="3"/>
      <c r="PMQ141" s="3"/>
      <c r="PMR141" s="3"/>
      <c r="PMS141" s="3"/>
      <c r="PMT141" s="3"/>
      <c r="PMU141" s="3"/>
      <c r="PMV141" s="3"/>
      <c r="PMW141" s="3"/>
      <c r="PMX141" s="3"/>
      <c r="PMY141" s="3"/>
      <c r="PMZ141" s="3"/>
      <c r="PNA141" s="3"/>
      <c r="PNB141" s="3"/>
      <c r="PNC141" s="3"/>
      <c r="PND141" s="3"/>
      <c r="PNE141" s="3"/>
      <c r="PNF141" s="3"/>
      <c r="PNG141" s="3"/>
      <c r="PNH141" s="3"/>
      <c r="PNI141" s="3"/>
      <c r="PNJ141" s="3"/>
      <c r="PNK141" s="3"/>
      <c r="PNL141" s="3"/>
      <c r="PNM141" s="3"/>
      <c r="PNN141" s="3"/>
      <c r="PNO141" s="3"/>
      <c r="PNP141" s="3"/>
      <c r="PNQ141" s="3"/>
      <c r="PNR141" s="3"/>
      <c r="PNS141" s="3"/>
      <c r="PNT141" s="3"/>
      <c r="PNU141" s="3"/>
      <c r="PNV141" s="3"/>
      <c r="PNW141" s="3"/>
      <c r="PNX141" s="3"/>
      <c r="PNY141" s="3"/>
      <c r="PNZ141" s="3"/>
      <c r="POA141" s="3"/>
      <c r="POB141" s="3"/>
      <c r="POC141" s="3"/>
      <c r="POD141" s="3"/>
      <c r="POE141" s="3"/>
      <c r="POF141" s="3"/>
      <c r="POG141" s="3"/>
      <c r="POH141" s="3"/>
      <c r="POI141" s="3"/>
      <c r="POJ141" s="3"/>
      <c r="POK141" s="3"/>
      <c r="POL141" s="3"/>
      <c r="POM141" s="3"/>
      <c r="PON141" s="3"/>
      <c r="POO141" s="3"/>
      <c r="POP141" s="3"/>
      <c r="POQ141" s="3"/>
      <c r="POR141" s="3"/>
      <c r="POS141" s="3"/>
      <c r="POT141" s="3"/>
      <c r="POU141" s="3"/>
      <c r="POV141" s="3"/>
      <c r="POW141" s="3"/>
      <c r="POX141" s="3"/>
      <c r="POY141" s="3"/>
      <c r="POZ141" s="3"/>
      <c r="PPA141" s="3"/>
      <c r="PPB141" s="3"/>
      <c r="PPC141" s="3"/>
      <c r="PPD141" s="3"/>
      <c r="PPE141" s="3"/>
      <c r="PPF141" s="3"/>
      <c r="PPG141" s="3"/>
      <c r="PPH141" s="3"/>
      <c r="PPI141" s="3"/>
      <c r="PPJ141" s="3"/>
      <c r="PPK141" s="3"/>
      <c r="PPL141" s="3"/>
      <c r="PPM141" s="3"/>
      <c r="PPN141" s="3"/>
      <c r="PPO141" s="3"/>
      <c r="PPP141" s="3"/>
      <c r="PPQ141" s="3"/>
      <c r="PPR141" s="3"/>
      <c r="PPS141" s="3"/>
      <c r="PPT141" s="3"/>
      <c r="PPU141" s="3"/>
      <c r="PPV141" s="3"/>
      <c r="PPW141" s="3"/>
      <c r="PPX141" s="3"/>
      <c r="PPY141" s="3"/>
      <c r="PPZ141" s="3"/>
      <c r="PQA141" s="3"/>
      <c r="PQB141" s="3"/>
      <c r="PQC141" s="3"/>
      <c r="PQD141" s="3"/>
      <c r="PQE141" s="3"/>
      <c r="PQF141" s="3"/>
      <c r="PQG141" s="3"/>
      <c r="PQH141" s="3"/>
      <c r="PQI141" s="3"/>
      <c r="PQJ141" s="3"/>
      <c r="PQK141" s="3"/>
      <c r="PQL141" s="3"/>
      <c r="PQM141" s="3"/>
      <c r="PQN141" s="3"/>
      <c r="PQO141" s="3"/>
      <c r="PQP141" s="3"/>
      <c r="PQQ141" s="3"/>
      <c r="PQR141" s="3"/>
      <c r="PQS141" s="3"/>
      <c r="PQT141" s="3"/>
      <c r="PQU141" s="3"/>
      <c r="PQV141" s="3"/>
      <c r="PQW141" s="3"/>
      <c r="PQX141" s="3"/>
      <c r="PQY141" s="3"/>
      <c r="PQZ141" s="3"/>
      <c r="PRA141" s="3"/>
      <c r="PRB141" s="3"/>
      <c r="PRC141" s="3"/>
      <c r="PRD141" s="3"/>
      <c r="PRE141" s="3"/>
      <c r="PRF141" s="3"/>
      <c r="PRG141" s="3"/>
      <c r="PRH141" s="3"/>
      <c r="PRI141" s="3"/>
      <c r="PRJ141" s="3"/>
      <c r="PRK141" s="3"/>
      <c r="PRL141" s="3"/>
      <c r="PRM141" s="3"/>
      <c r="PRN141" s="3"/>
      <c r="PRO141" s="3"/>
      <c r="PRP141" s="3"/>
      <c r="PRQ141" s="3"/>
      <c r="PRR141" s="3"/>
      <c r="PRS141" s="3"/>
      <c r="PRT141" s="3"/>
      <c r="PRU141" s="3"/>
      <c r="PRV141" s="3"/>
      <c r="PRW141" s="3"/>
      <c r="PRX141" s="3"/>
      <c r="PRY141" s="3"/>
      <c r="PRZ141" s="3"/>
      <c r="PSA141" s="3"/>
      <c r="PSB141" s="3"/>
      <c r="PSC141" s="3"/>
      <c r="PSD141" s="3"/>
      <c r="PSE141" s="3"/>
      <c r="PSF141" s="3"/>
      <c r="PSG141" s="3"/>
      <c r="PSH141" s="3"/>
      <c r="PSI141" s="3"/>
      <c r="PSJ141" s="3"/>
      <c r="PSK141" s="3"/>
      <c r="PSL141" s="3"/>
      <c r="PSM141" s="3"/>
      <c r="PSN141" s="3"/>
      <c r="PSO141" s="3"/>
      <c r="PSP141" s="3"/>
      <c r="PSQ141" s="3"/>
      <c r="PSR141" s="3"/>
      <c r="PSS141" s="3"/>
      <c r="PST141" s="3"/>
      <c r="PSU141" s="3"/>
      <c r="PSV141" s="3"/>
      <c r="PSW141" s="3"/>
      <c r="PSX141" s="3"/>
      <c r="PSY141" s="3"/>
      <c r="PSZ141" s="3"/>
      <c r="PTA141" s="3"/>
      <c r="PTB141" s="3"/>
      <c r="PTC141" s="3"/>
      <c r="PTD141" s="3"/>
      <c r="PTE141" s="3"/>
      <c r="PTF141" s="3"/>
      <c r="PTG141" s="3"/>
      <c r="PTH141" s="3"/>
      <c r="PTI141" s="3"/>
      <c r="PTJ141" s="3"/>
      <c r="PTK141" s="3"/>
      <c r="PTL141" s="3"/>
      <c r="PTM141" s="3"/>
      <c r="PTN141" s="3"/>
      <c r="PTO141" s="3"/>
      <c r="PTP141" s="3"/>
      <c r="PTQ141" s="3"/>
      <c r="PTR141" s="3"/>
      <c r="PTS141" s="3"/>
      <c r="PTT141" s="3"/>
      <c r="PTU141" s="3"/>
      <c r="PTV141" s="3"/>
      <c r="PTW141" s="3"/>
      <c r="PTX141" s="3"/>
      <c r="PTY141" s="3"/>
      <c r="PTZ141" s="3"/>
      <c r="PUA141" s="3"/>
      <c r="PUB141" s="3"/>
      <c r="PUC141" s="3"/>
      <c r="PUD141" s="3"/>
      <c r="PUE141" s="3"/>
      <c r="PUF141" s="3"/>
      <c r="PUG141" s="3"/>
      <c r="PUH141" s="3"/>
      <c r="PUI141" s="3"/>
      <c r="PUJ141" s="3"/>
      <c r="PUK141" s="3"/>
      <c r="PUL141" s="3"/>
      <c r="PUM141" s="3"/>
      <c r="PUN141" s="3"/>
      <c r="PUO141" s="3"/>
      <c r="PUP141" s="3"/>
      <c r="PUQ141" s="3"/>
      <c r="PUR141" s="3"/>
      <c r="PUS141" s="3"/>
      <c r="PUT141" s="3"/>
      <c r="PUU141" s="3"/>
      <c r="PUV141" s="3"/>
      <c r="PUW141" s="3"/>
      <c r="PUX141" s="3"/>
      <c r="PUY141" s="3"/>
      <c r="PUZ141" s="3"/>
      <c r="PVA141" s="3"/>
      <c r="PVB141" s="3"/>
      <c r="PVC141" s="3"/>
      <c r="PVD141" s="3"/>
      <c r="PVE141" s="3"/>
      <c r="PVF141" s="3"/>
      <c r="PVG141" s="3"/>
      <c r="PVH141" s="3"/>
      <c r="PVI141" s="3"/>
      <c r="PVJ141" s="3"/>
      <c r="PVK141" s="3"/>
      <c r="PVL141" s="3"/>
      <c r="PVM141" s="3"/>
      <c r="PVN141" s="3"/>
      <c r="PVO141" s="3"/>
      <c r="PVP141" s="3"/>
      <c r="PVQ141" s="3"/>
      <c r="PVR141" s="3"/>
      <c r="PVS141" s="3"/>
      <c r="PVT141" s="3"/>
      <c r="PVU141" s="3"/>
      <c r="PVV141" s="3"/>
      <c r="PVW141" s="3"/>
      <c r="PVX141" s="3"/>
      <c r="PVY141" s="3"/>
      <c r="PVZ141" s="3"/>
      <c r="PWA141" s="3"/>
      <c r="PWB141" s="3"/>
      <c r="PWC141" s="3"/>
      <c r="PWD141" s="3"/>
      <c r="PWE141" s="3"/>
      <c r="PWF141" s="3"/>
      <c r="PWG141" s="3"/>
      <c r="PWH141" s="3"/>
      <c r="PWI141" s="3"/>
      <c r="PWJ141" s="3"/>
      <c r="PWK141" s="3"/>
      <c r="PWL141" s="3"/>
      <c r="PWM141" s="3"/>
      <c r="PWN141" s="3"/>
      <c r="PWO141" s="3"/>
      <c r="PWP141" s="3"/>
      <c r="PWQ141" s="3"/>
      <c r="PWR141" s="3"/>
      <c r="PWS141" s="3"/>
      <c r="PWT141" s="3"/>
      <c r="PWU141" s="3"/>
      <c r="PWV141" s="3"/>
      <c r="PWW141" s="3"/>
      <c r="PWX141" s="3"/>
      <c r="PWY141" s="3"/>
      <c r="PWZ141" s="3"/>
      <c r="PXA141" s="3"/>
      <c r="PXB141" s="3"/>
      <c r="PXC141" s="3"/>
      <c r="PXD141" s="3"/>
      <c r="PXE141" s="3"/>
      <c r="PXF141" s="3"/>
      <c r="PXG141" s="3"/>
      <c r="PXH141" s="3"/>
      <c r="PXI141" s="3"/>
      <c r="PXJ141" s="3"/>
      <c r="PXK141" s="3"/>
      <c r="PXL141" s="3"/>
      <c r="PXM141" s="3"/>
      <c r="PXN141" s="3"/>
      <c r="PXO141" s="3"/>
      <c r="PXP141" s="3"/>
      <c r="PXQ141" s="3"/>
      <c r="PXR141" s="3"/>
      <c r="PXS141" s="3"/>
      <c r="PXT141" s="3"/>
      <c r="PXU141" s="3"/>
      <c r="PXV141" s="3"/>
      <c r="PXW141" s="3"/>
      <c r="PXX141" s="3"/>
      <c r="PXY141" s="3"/>
      <c r="PXZ141" s="3"/>
      <c r="PYA141" s="3"/>
      <c r="PYB141" s="3"/>
      <c r="PYC141" s="3"/>
      <c r="PYD141" s="3"/>
      <c r="PYE141" s="3"/>
      <c r="PYF141" s="3"/>
      <c r="PYG141" s="3"/>
      <c r="PYH141" s="3"/>
      <c r="PYI141" s="3"/>
      <c r="PYJ141" s="3"/>
      <c r="PYK141" s="3"/>
      <c r="PYL141" s="3"/>
      <c r="PYM141" s="3"/>
      <c r="PYN141" s="3"/>
      <c r="PYO141" s="3"/>
      <c r="PYP141" s="3"/>
      <c r="PYQ141" s="3"/>
      <c r="PYR141" s="3"/>
      <c r="PYS141" s="3"/>
      <c r="PYT141" s="3"/>
      <c r="PYU141" s="3"/>
      <c r="PYV141" s="3"/>
      <c r="PYW141" s="3"/>
      <c r="PYX141" s="3"/>
      <c r="PYY141" s="3"/>
      <c r="PYZ141" s="3"/>
      <c r="PZA141" s="3"/>
      <c r="PZB141" s="3"/>
      <c r="PZC141" s="3"/>
      <c r="PZD141" s="3"/>
      <c r="PZE141" s="3"/>
      <c r="PZF141" s="3"/>
      <c r="PZG141" s="3"/>
      <c r="PZH141" s="3"/>
      <c r="PZI141" s="3"/>
      <c r="PZJ141" s="3"/>
      <c r="PZK141" s="3"/>
      <c r="PZL141" s="3"/>
      <c r="PZM141" s="3"/>
      <c r="PZN141" s="3"/>
      <c r="PZO141" s="3"/>
      <c r="PZP141" s="3"/>
      <c r="PZQ141" s="3"/>
      <c r="PZR141" s="3"/>
      <c r="PZS141" s="3"/>
      <c r="PZT141" s="3"/>
      <c r="PZU141" s="3"/>
      <c r="PZV141" s="3"/>
      <c r="PZW141" s="3"/>
      <c r="PZX141" s="3"/>
      <c r="PZY141" s="3"/>
      <c r="PZZ141" s="3"/>
      <c r="QAA141" s="3"/>
      <c r="QAB141" s="3"/>
      <c r="QAC141" s="3"/>
      <c r="QAD141" s="3"/>
      <c r="QAE141" s="3"/>
      <c r="QAF141" s="3"/>
      <c r="QAG141" s="3"/>
      <c r="QAH141" s="3"/>
      <c r="QAI141" s="3"/>
      <c r="QAJ141" s="3"/>
      <c r="QAK141" s="3"/>
      <c r="QAL141" s="3"/>
      <c r="QAM141" s="3"/>
      <c r="QAN141" s="3"/>
      <c r="QAO141" s="3"/>
      <c r="QAP141" s="3"/>
      <c r="QAQ141" s="3"/>
      <c r="QAR141" s="3"/>
      <c r="QAS141" s="3"/>
      <c r="QAT141" s="3"/>
      <c r="QAU141" s="3"/>
      <c r="QAV141" s="3"/>
      <c r="QAW141" s="3"/>
      <c r="QAX141" s="3"/>
      <c r="QAY141" s="3"/>
      <c r="QAZ141" s="3"/>
      <c r="QBA141" s="3"/>
      <c r="QBB141" s="3"/>
      <c r="QBC141" s="3"/>
      <c r="QBD141" s="3"/>
      <c r="QBE141" s="3"/>
      <c r="QBF141" s="3"/>
      <c r="QBG141" s="3"/>
      <c r="QBH141" s="3"/>
      <c r="QBI141" s="3"/>
      <c r="QBJ141" s="3"/>
      <c r="QBK141" s="3"/>
      <c r="QBL141" s="3"/>
      <c r="QBM141" s="3"/>
      <c r="QBN141" s="3"/>
      <c r="QBO141" s="3"/>
      <c r="QBP141" s="3"/>
      <c r="QBQ141" s="3"/>
      <c r="QBR141" s="3"/>
      <c r="QBS141" s="3"/>
      <c r="QBT141" s="3"/>
      <c r="QBU141" s="3"/>
      <c r="QBV141" s="3"/>
      <c r="QBW141" s="3"/>
      <c r="QBX141" s="3"/>
      <c r="QBY141" s="3"/>
      <c r="QBZ141" s="3"/>
      <c r="QCA141" s="3"/>
      <c r="QCB141" s="3"/>
      <c r="QCC141" s="3"/>
      <c r="QCD141" s="3"/>
      <c r="QCE141" s="3"/>
      <c r="QCF141" s="3"/>
      <c r="QCG141" s="3"/>
      <c r="QCH141" s="3"/>
      <c r="QCI141" s="3"/>
      <c r="QCJ141" s="3"/>
      <c r="QCK141" s="3"/>
      <c r="QCL141" s="3"/>
      <c r="QCM141" s="3"/>
      <c r="QCN141" s="3"/>
      <c r="QCO141" s="3"/>
      <c r="QCP141" s="3"/>
      <c r="QCQ141" s="3"/>
      <c r="QCR141" s="3"/>
      <c r="QCS141" s="3"/>
      <c r="QCT141" s="3"/>
      <c r="QCU141" s="3"/>
      <c r="QCV141" s="3"/>
      <c r="QCW141" s="3"/>
      <c r="QCX141" s="3"/>
      <c r="QCY141" s="3"/>
      <c r="QCZ141" s="3"/>
      <c r="QDA141" s="3"/>
      <c r="QDB141" s="3"/>
      <c r="QDC141" s="3"/>
      <c r="QDD141" s="3"/>
      <c r="QDE141" s="3"/>
      <c r="QDF141" s="3"/>
      <c r="QDG141" s="3"/>
      <c r="QDH141" s="3"/>
      <c r="QDI141" s="3"/>
      <c r="QDJ141" s="3"/>
      <c r="QDK141" s="3"/>
      <c r="QDL141" s="3"/>
      <c r="QDM141" s="3"/>
      <c r="QDN141" s="3"/>
      <c r="QDO141" s="3"/>
      <c r="QDP141" s="3"/>
      <c r="QDQ141" s="3"/>
      <c r="QDR141" s="3"/>
      <c r="QDS141" s="3"/>
      <c r="QDT141" s="3"/>
      <c r="QDU141" s="3"/>
      <c r="QDV141" s="3"/>
      <c r="QDW141" s="3"/>
      <c r="QDX141" s="3"/>
      <c r="QDY141" s="3"/>
      <c r="QDZ141" s="3"/>
      <c r="QEA141" s="3"/>
      <c r="QEB141" s="3"/>
      <c r="QEC141" s="3"/>
      <c r="QED141" s="3"/>
      <c r="QEE141" s="3"/>
      <c r="QEF141" s="3"/>
      <c r="QEG141" s="3"/>
      <c r="QEH141" s="3"/>
      <c r="QEI141" s="3"/>
      <c r="QEJ141" s="3"/>
      <c r="QEK141" s="3"/>
      <c r="QEL141" s="3"/>
      <c r="QEM141" s="3"/>
      <c r="QEN141" s="3"/>
      <c r="QEO141" s="3"/>
      <c r="QEP141" s="3"/>
      <c r="QEQ141" s="3"/>
      <c r="QER141" s="3"/>
      <c r="QES141" s="3"/>
      <c r="QET141" s="3"/>
      <c r="QEU141" s="3"/>
      <c r="QEV141" s="3"/>
      <c r="QEW141" s="3"/>
      <c r="QEX141" s="3"/>
      <c r="QEY141" s="3"/>
      <c r="QEZ141" s="3"/>
      <c r="QFA141" s="3"/>
      <c r="QFB141" s="3"/>
      <c r="QFC141" s="3"/>
      <c r="QFD141" s="3"/>
      <c r="QFE141" s="3"/>
      <c r="QFF141" s="3"/>
      <c r="QFG141" s="3"/>
      <c r="QFH141" s="3"/>
      <c r="QFI141" s="3"/>
      <c r="QFJ141" s="3"/>
      <c r="QFK141" s="3"/>
      <c r="QFL141" s="3"/>
      <c r="QFM141" s="3"/>
      <c r="QFN141" s="3"/>
      <c r="QFO141" s="3"/>
      <c r="QFP141" s="3"/>
      <c r="QFQ141" s="3"/>
      <c r="QFR141" s="3"/>
      <c r="QFS141" s="3"/>
      <c r="QFT141" s="3"/>
      <c r="QFU141" s="3"/>
      <c r="QFV141" s="3"/>
      <c r="QFW141" s="3"/>
      <c r="QFX141" s="3"/>
      <c r="QFY141" s="3"/>
      <c r="QFZ141" s="3"/>
      <c r="QGA141" s="3"/>
      <c r="QGB141" s="3"/>
      <c r="QGC141" s="3"/>
      <c r="QGD141" s="3"/>
      <c r="QGE141" s="3"/>
      <c r="QGF141" s="3"/>
      <c r="QGG141" s="3"/>
      <c r="QGH141" s="3"/>
      <c r="QGI141" s="3"/>
      <c r="QGJ141" s="3"/>
      <c r="QGK141" s="3"/>
      <c r="QGL141" s="3"/>
      <c r="QGM141" s="3"/>
      <c r="QGN141" s="3"/>
      <c r="QGO141" s="3"/>
      <c r="QGP141" s="3"/>
      <c r="QGQ141" s="3"/>
      <c r="QGR141" s="3"/>
      <c r="QGS141" s="3"/>
      <c r="QGT141" s="3"/>
      <c r="QGU141" s="3"/>
      <c r="QGV141" s="3"/>
      <c r="QGW141" s="3"/>
      <c r="QGX141" s="3"/>
      <c r="QGY141" s="3"/>
      <c r="QGZ141" s="3"/>
      <c r="QHA141" s="3"/>
      <c r="QHB141" s="3"/>
      <c r="QHC141" s="3"/>
      <c r="QHD141" s="3"/>
      <c r="QHE141" s="3"/>
      <c r="QHF141" s="3"/>
      <c r="QHG141" s="3"/>
      <c r="QHH141" s="3"/>
      <c r="QHI141" s="3"/>
      <c r="QHJ141" s="3"/>
      <c r="QHK141" s="3"/>
      <c r="QHL141" s="3"/>
      <c r="QHM141" s="3"/>
      <c r="QHN141" s="3"/>
      <c r="QHO141" s="3"/>
      <c r="QHP141" s="3"/>
      <c r="QHQ141" s="3"/>
      <c r="QHR141" s="3"/>
      <c r="QHS141" s="3"/>
      <c r="QHT141" s="3"/>
      <c r="QHU141" s="3"/>
      <c r="QHV141" s="3"/>
      <c r="QHW141" s="3"/>
      <c r="QHX141" s="3"/>
      <c r="QHY141" s="3"/>
      <c r="QHZ141" s="3"/>
      <c r="QIA141" s="3"/>
      <c r="QIB141" s="3"/>
      <c r="QIC141" s="3"/>
      <c r="QID141" s="3"/>
      <c r="QIE141" s="3"/>
      <c r="QIF141" s="3"/>
      <c r="QIG141" s="3"/>
      <c r="QIH141" s="3"/>
      <c r="QII141" s="3"/>
      <c r="QIJ141" s="3"/>
      <c r="QIK141" s="3"/>
      <c r="QIL141" s="3"/>
      <c r="QIM141" s="3"/>
      <c r="QIN141" s="3"/>
      <c r="QIO141" s="3"/>
      <c r="QIP141" s="3"/>
      <c r="QIQ141" s="3"/>
      <c r="QIR141" s="3"/>
      <c r="QIS141" s="3"/>
      <c r="QIT141" s="3"/>
      <c r="QIU141" s="3"/>
      <c r="QIV141" s="3"/>
      <c r="QIW141" s="3"/>
      <c r="QIX141" s="3"/>
      <c r="QIY141" s="3"/>
      <c r="QIZ141" s="3"/>
      <c r="QJA141" s="3"/>
      <c r="QJB141" s="3"/>
      <c r="QJC141" s="3"/>
      <c r="QJD141" s="3"/>
      <c r="QJE141" s="3"/>
      <c r="QJF141" s="3"/>
      <c r="QJG141" s="3"/>
      <c r="QJH141" s="3"/>
      <c r="QJI141" s="3"/>
      <c r="QJJ141" s="3"/>
      <c r="QJK141" s="3"/>
      <c r="QJL141" s="3"/>
      <c r="QJM141" s="3"/>
      <c r="QJN141" s="3"/>
      <c r="QJO141" s="3"/>
      <c r="QJP141" s="3"/>
      <c r="QJQ141" s="3"/>
      <c r="QJR141" s="3"/>
      <c r="QJS141" s="3"/>
      <c r="QJT141" s="3"/>
      <c r="QJU141" s="3"/>
      <c r="QJV141" s="3"/>
      <c r="QJW141" s="3"/>
      <c r="QJX141" s="3"/>
      <c r="QJY141" s="3"/>
      <c r="QJZ141" s="3"/>
      <c r="QKA141" s="3"/>
      <c r="QKB141" s="3"/>
      <c r="QKC141" s="3"/>
      <c r="QKD141" s="3"/>
      <c r="QKE141" s="3"/>
      <c r="QKF141" s="3"/>
      <c r="QKG141" s="3"/>
      <c r="QKH141" s="3"/>
      <c r="QKI141" s="3"/>
      <c r="QKJ141" s="3"/>
      <c r="QKK141" s="3"/>
      <c r="QKL141" s="3"/>
      <c r="QKM141" s="3"/>
      <c r="QKN141" s="3"/>
      <c r="QKO141" s="3"/>
      <c r="QKP141" s="3"/>
      <c r="QKQ141" s="3"/>
      <c r="QKR141" s="3"/>
      <c r="QKS141" s="3"/>
      <c r="QKT141" s="3"/>
      <c r="QKU141" s="3"/>
      <c r="QKV141" s="3"/>
      <c r="QKW141" s="3"/>
      <c r="QKX141" s="3"/>
      <c r="QKY141" s="3"/>
      <c r="QKZ141" s="3"/>
      <c r="QLA141" s="3"/>
      <c r="QLB141" s="3"/>
      <c r="QLC141" s="3"/>
      <c r="QLD141" s="3"/>
      <c r="QLE141" s="3"/>
      <c r="QLF141" s="3"/>
      <c r="QLG141" s="3"/>
      <c r="QLH141" s="3"/>
      <c r="QLI141" s="3"/>
      <c r="QLJ141" s="3"/>
      <c r="QLK141" s="3"/>
      <c r="QLL141" s="3"/>
      <c r="QLM141" s="3"/>
      <c r="QLN141" s="3"/>
      <c r="QLO141" s="3"/>
      <c r="QLP141" s="3"/>
      <c r="QLQ141" s="3"/>
      <c r="QLR141" s="3"/>
      <c r="QLS141" s="3"/>
      <c r="QLT141" s="3"/>
      <c r="QLU141" s="3"/>
      <c r="QLV141" s="3"/>
      <c r="QLW141" s="3"/>
      <c r="QLX141" s="3"/>
      <c r="QLY141" s="3"/>
      <c r="QLZ141" s="3"/>
      <c r="QMA141" s="3"/>
      <c r="QMB141" s="3"/>
      <c r="QMC141" s="3"/>
      <c r="QMD141" s="3"/>
      <c r="QME141" s="3"/>
      <c r="QMF141" s="3"/>
      <c r="QMG141" s="3"/>
      <c r="QMH141" s="3"/>
      <c r="QMI141" s="3"/>
      <c r="QMJ141" s="3"/>
      <c r="QMK141" s="3"/>
      <c r="QML141" s="3"/>
      <c r="QMM141" s="3"/>
      <c r="QMN141" s="3"/>
      <c r="QMO141" s="3"/>
      <c r="QMP141" s="3"/>
      <c r="QMQ141" s="3"/>
      <c r="QMR141" s="3"/>
      <c r="QMS141" s="3"/>
      <c r="QMT141" s="3"/>
      <c r="QMU141" s="3"/>
      <c r="QMV141" s="3"/>
      <c r="QMW141" s="3"/>
      <c r="QMX141" s="3"/>
      <c r="QMY141" s="3"/>
      <c r="QMZ141" s="3"/>
      <c r="QNA141" s="3"/>
      <c r="QNB141" s="3"/>
      <c r="QNC141" s="3"/>
      <c r="QND141" s="3"/>
      <c r="QNE141" s="3"/>
      <c r="QNF141" s="3"/>
      <c r="QNG141" s="3"/>
      <c r="QNH141" s="3"/>
      <c r="QNI141" s="3"/>
      <c r="QNJ141" s="3"/>
      <c r="QNK141" s="3"/>
      <c r="QNL141" s="3"/>
      <c r="QNM141" s="3"/>
      <c r="QNN141" s="3"/>
      <c r="QNO141" s="3"/>
      <c r="QNP141" s="3"/>
      <c r="QNQ141" s="3"/>
      <c r="QNR141" s="3"/>
      <c r="QNS141" s="3"/>
      <c r="QNT141" s="3"/>
      <c r="QNU141" s="3"/>
      <c r="QNV141" s="3"/>
      <c r="QNW141" s="3"/>
      <c r="QNX141" s="3"/>
      <c r="QNY141" s="3"/>
      <c r="QNZ141" s="3"/>
      <c r="QOA141" s="3"/>
      <c r="QOB141" s="3"/>
      <c r="QOC141" s="3"/>
      <c r="QOD141" s="3"/>
      <c r="QOE141" s="3"/>
      <c r="QOF141" s="3"/>
      <c r="QOG141" s="3"/>
      <c r="QOH141" s="3"/>
      <c r="QOI141" s="3"/>
      <c r="QOJ141" s="3"/>
      <c r="QOK141" s="3"/>
      <c r="QOL141" s="3"/>
      <c r="QOM141" s="3"/>
      <c r="QON141" s="3"/>
      <c r="QOO141" s="3"/>
      <c r="QOP141" s="3"/>
      <c r="QOQ141" s="3"/>
      <c r="QOR141" s="3"/>
      <c r="QOS141" s="3"/>
      <c r="QOT141" s="3"/>
      <c r="QOU141" s="3"/>
      <c r="QOV141" s="3"/>
      <c r="QOW141" s="3"/>
      <c r="QOX141" s="3"/>
      <c r="QOY141" s="3"/>
      <c r="QOZ141" s="3"/>
      <c r="QPA141" s="3"/>
      <c r="QPB141" s="3"/>
      <c r="QPC141" s="3"/>
      <c r="QPD141" s="3"/>
      <c r="QPE141" s="3"/>
      <c r="QPF141" s="3"/>
      <c r="QPG141" s="3"/>
      <c r="QPH141" s="3"/>
      <c r="QPI141" s="3"/>
      <c r="QPJ141" s="3"/>
      <c r="QPK141" s="3"/>
      <c r="QPL141" s="3"/>
      <c r="QPM141" s="3"/>
      <c r="QPN141" s="3"/>
      <c r="QPO141" s="3"/>
      <c r="QPP141" s="3"/>
      <c r="QPQ141" s="3"/>
      <c r="QPR141" s="3"/>
      <c r="QPS141" s="3"/>
      <c r="QPT141" s="3"/>
      <c r="QPU141" s="3"/>
      <c r="QPV141" s="3"/>
      <c r="QPW141" s="3"/>
      <c r="QPX141" s="3"/>
      <c r="QPY141" s="3"/>
      <c r="QPZ141" s="3"/>
      <c r="QQA141" s="3"/>
      <c r="QQB141" s="3"/>
      <c r="QQC141" s="3"/>
      <c r="QQD141" s="3"/>
      <c r="QQE141" s="3"/>
      <c r="QQF141" s="3"/>
      <c r="QQG141" s="3"/>
      <c r="QQH141" s="3"/>
      <c r="QQI141" s="3"/>
      <c r="QQJ141" s="3"/>
      <c r="QQK141" s="3"/>
      <c r="QQL141" s="3"/>
      <c r="QQM141" s="3"/>
      <c r="QQN141" s="3"/>
      <c r="QQO141" s="3"/>
      <c r="QQP141" s="3"/>
      <c r="QQQ141" s="3"/>
      <c r="QQR141" s="3"/>
      <c r="QQS141" s="3"/>
      <c r="QQT141" s="3"/>
      <c r="QQU141" s="3"/>
      <c r="QQV141" s="3"/>
      <c r="QQW141" s="3"/>
      <c r="QQX141" s="3"/>
      <c r="QQY141" s="3"/>
      <c r="QQZ141" s="3"/>
      <c r="QRA141" s="3"/>
      <c r="QRB141" s="3"/>
      <c r="QRC141" s="3"/>
      <c r="QRD141" s="3"/>
      <c r="QRE141" s="3"/>
      <c r="QRF141" s="3"/>
      <c r="QRG141" s="3"/>
      <c r="QRH141" s="3"/>
      <c r="QRI141" s="3"/>
      <c r="QRJ141" s="3"/>
      <c r="QRK141" s="3"/>
      <c r="QRL141" s="3"/>
      <c r="QRM141" s="3"/>
      <c r="QRN141" s="3"/>
      <c r="QRO141" s="3"/>
      <c r="QRP141" s="3"/>
      <c r="QRQ141" s="3"/>
      <c r="QRR141" s="3"/>
      <c r="QRS141" s="3"/>
      <c r="QRT141" s="3"/>
      <c r="QRU141" s="3"/>
      <c r="QRV141" s="3"/>
      <c r="QRW141" s="3"/>
      <c r="QRX141" s="3"/>
      <c r="QRY141" s="3"/>
      <c r="QRZ141" s="3"/>
      <c r="QSA141" s="3"/>
      <c r="QSB141" s="3"/>
      <c r="QSC141" s="3"/>
      <c r="QSD141" s="3"/>
      <c r="QSE141" s="3"/>
      <c r="QSF141" s="3"/>
      <c r="QSG141" s="3"/>
      <c r="QSH141" s="3"/>
      <c r="QSI141" s="3"/>
      <c r="QSJ141" s="3"/>
      <c r="QSK141" s="3"/>
      <c r="QSL141" s="3"/>
      <c r="QSM141" s="3"/>
      <c r="QSN141" s="3"/>
      <c r="QSO141" s="3"/>
      <c r="QSP141" s="3"/>
      <c r="QSQ141" s="3"/>
      <c r="QSR141" s="3"/>
      <c r="QSS141" s="3"/>
      <c r="QST141" s="3"/>
      <c r="QSU141" s="3"/>
      <c r="QSV141" s="3"/>
      <c r="QSW141" s="3"/>
      <c r="QSX141" s="3"/>
      <c r="QSY141" s="3"/>
      <c r="QSZ141" s="3"/>
      <c r="QTA141" s="3"/>
      <c r="QTB141" s="3"/>
      <c r="QTC141" s="3"/>
      <c r="QTD141" s="3"/>
      <c r="QTE141" s="3"/>
      <c r="QTF141" s="3"/>
      <c r="QTG141" s="3"/>
      <c r="QTH141" s="3"/>
      <c r="QTI141" s="3"/>
      <c r="QTJ141" s="3"/>
      <c r="QTK141" s="3"/>
      <c r="QTL141" s="3"/>
      <c r="QTM141" s="3"/>
      <c r="QTN141" s="3"/>
      <c r="QTO141" s="3"/>
      <c r="QTP141" s="3"/>
      <c r="QTQ141" s="3"/>
      <c r="QTR141" s="3"/>
      <c r="QTS141" s="3"/>
      <c r="QTT141" s="3"/>
      <c r="QTU141" s="3"/>
      <c r="QTV141" s="3"/>
      <c r="QTW141" s="3"/>
      <c r="QTX141" s="3"/>
      <c r="QTY141" s="3"/>
      <c r="QTZ141" s="3"/>
      <c r="QUA141" s="3"/>
      <c r="QUB141" s="3"/>
      <c r="QUC141" s="3"/>
      <c r="QUD141" s="3"/>
      <c r="QUE141" s="3"/>
      <c r="QUF141" s="3"/>
      <c r="QUG141" s="3"/>
      <c r="QUH141" s="3"/>
      <c r="QUI141" s="3"/>
      <c r="QUJ141" s="3"/>
      <c r="QUK141" s="3"/>
      <c r="QUL141" s="3"/>
      <c r="QUM141" s="3"/>
      <c r="QUN141" s="3"/>
      <c r="QUO141" s="3"/>
      <c r="QUP141" s="3"/>
      <c r="QUQ141" s="3"/>
      <c r="QUR141" s="3"/>
      <c r="QUS141" s="3"/>
      <c r="QUT141" s="3"/>
      <c r="QUU141" s="3"/>
      <c r="QUV141" s="3"/>
      <c r="QUW141" s="3"/>
      <c r="QUX141" s="3"/>
      <c r="QUY141" s="3"/>
      <c r="QUZ141" s="3"/>
      <c r="QVA141" s="3"/>
      <c r="QVB141" s="3"/>
      <c r="QVC141" s="3"/>
      <c r="QVD141" s="3"/>
      <c r="QVE141" s="3"/>
      <c r="QVF141" s="3"/>
      <c r="QVG141" s="3"/>
      <c r="QVH141" s="3"/>
      <c r="QVI141" s="3"/>
      <c r="QVJ141" s="3"/>
      <c r="QVK141" s="3"/>
      <c r="QVL141" s="3"/>
      <c r="QVM141" s="3"/>
      <c r="QVN141" s="3"/>
      <c r="QVO141" s="3"/>
      <c r="QVP141" s="3"/>
      <c r="QVQ141" s="3"/>
      <c r="QVR141" s="3"/>
      <c r="QVS141" s="3"/>
      <c r="QVT141" s="3"/>
      <c r="QVU141" s="3"/>
      <c r="QVV141" s="3"/>
      <c r="QVW141" s="3"/>
      <c r="QVX141" s="3"/>
      <c r="QVY141" s="3"/>
      <c r="QVZ141" s="3"/>
      <c r="QWA141" s="3"/>
      <c r="QWB141" s="3"/>
      <c r="QWC141" s="3"/>
      <c r="QWD141" s="3"/>
      <c r="QWE141" s="3"/>
      <c r="QWF141" s="3"/>
      <c r="QWG141" s="3"/>
      <c r="QWH141" s="3"/>
      <c r="QWI141" s="3"/>
      <c r="QWJ141" s="3"/>
      <c r="QWK141" s="3"/>
      <c r="QWL141" s="3"/>
      <c r="QWM141" s="3"/>
      <c r="QWN141" s="3"/>
      <c r="QWO141" s="3"/>
      <c r="QWP141" s="3"/>
      <c r="QWQ141" s="3"/>
      <c r="QWR141" s="3"/>
      <c r="QWS141" s="3"/>
      <c r="QWT141" s="3"/>
      <c r="QWU141" s="3"/>
      <c r="QWV141" s="3"/>
      <c r="QWW141" s="3"/>
      <c r="QWX141" s="3"/>
      <c r="QWY141" s="3"/>
      <c r="QWZ141" s="3"/>
      <c r="QXA141" s="3"/>
      <c r="QXB141" s="3"/>
      <c r="QXC141" s="3"/>
      <c r="QXD141" s="3"/>
      <c r="QXE141" s="3"/>
      <c r="QXF141" s="3"/>
      <c r="QXG141" s="3"/>
      <c r="QXH141" s="3"/>
      <c r="QXI141" s="3"/>
      <c r="QXJ141" s="3"/>
      <c r="QXK141" s="3"/>
      <c r="QXL141" s="3"/>
      <c r="QXM141" s="3"/>
      <c r="QXN141" s="3"/>
      <c r="QXO141" s="3"/>
      <c r="QXP141" s="3"/>
      <c r="QXQ141" s="3"/>
      <c r="QXR141" s="3"/>
      <c r="QXS141" s="3"/>
      <c r="QXT141" s="3"/>
      <c r="QXU141" s="3"/>
      <c r="QXV141" s="3"/>
      <c r="QXW141" s="3"/>
      <c r="QXX141" s="3"/>
      <c r="QXY141" s="3"/>
      <c r="QXZ141" s="3"/>
      <c r="QYA141" s="3"/>
      <c r="QYB141" s="3"/>
      <c r="QYC141" s="3"/>
      <c r="QYD141" s="3"/>
      <c r="QYE141" s="3"/>
      <c r="QYF141" s="3"/>
      <c r="QYG141" s="3"/>
      <c r="QYH141" s="3"/>
      <c r="QYI141" s="3"/>
      <c r="QYJ141" s="3"/>
      <c r="QYK141" s="3"/>
      <c r="QYL141" s="3"/>
      <c r="QYM141" s="3"/>
      <c r="QYN141" s="3"/>
      <c r="QYO141" s="3"/>
      <c r="QYP141" s="3"/>
      <c r="QYQ141" s="3"/>
      <c r="QYR141" s="3"/>
      <c r="QYS141" s="3"/>
      <c r="QYT141" s="3"/>
      <c r="QYU141" s="3"/>
      <c r="QYV141" s="3"/>
      <c r="QYW141" s="3"/>
      <c r="QYX141" s="3"/>
      <c r="QYY141" s="3"/>
      <c r="QYZ141" s="3"/>
      <c r="QZA141" s="3"/>
      <c r="QZB141" s="3"/>
      <c r="QZC141" s="3"/>
      <c r="QZD141" s="3"/>
      <c r="QZE141" s="3"/>
      <c r="QZF141" s="3"/>
      <c r="QZG141" s="3"/>
      <c r="QZH141" s="3"/>
      <c r="QZI141" s="3"/>
      <c r="QZJ141" s="3"/>
      <c r="QZK141" s="3"/>
      <c r="QZL141" s="3"/>
      <c r="QZM141" s="3"/>
      <c r="QZN141" s="3"/>
      <c r="QZO141" s="3"/>
      <c r="QZP141" s="3"/>
      <c r="QZQ141" s="3"/>
      <c r="QZR141" s="3"/>
      <c r="QZS141" s="3"/>
      <c r="QZT141" s="3"/>
      <c r="QZU141" s="3"/>
      <c r="QZV141" s="3"/>
      <c r="QZW141" s="3"/>
      <c r="QZX141" s="3"/>
      <c r="QZY141" s="3"/>
      <c r="QZZ141" s="3"/>
      <c r="RAA141" s="3"/>
      <c r="RAB141" s="3"/>
      <c r="RAC141" s="3"/>
      <c r="RAD141" s="3"/>
      <c r="RAE141" s="3"/>
      <c r="RAF141" s="3"/>
      <c r="RAG141" s="3"/>
      <c r="RAH141" s="3"/>
      <c r="RAI141" s="3"/>
      <c r="RAJ141" s="3"/>
      <c r="RAK141" s="3"/>
      <c r="RAL141" s="3"/>
      <c r="RAM141" s="3"/>
      <c r="RAN141" s="3"/>
      <c r="RAO141" s="3"/>
      <c r="RAP141" s="3"/>
      <c r="RAQ141" s="3"/>
      <c r="RAR141" s="3"/>
      <c r="RAS141" s="3"/>
      <c r="RAT141" s="3"/>
      <c r="RAU141" s="3"/>
      <c r="RAV141" s="3"/>
      <c r="RAW141" s="3"/>
      <c r="RAX141" s="3"/>
      <c r="RAY141" s="3"/>
      <c r="RAZ141" s="3"/>
      <c r="RBA141" s="3"/>
      <c r="RBB141" s="3"/>
      <c r="RBC141" s="3"/>
      <c r="RBD141" s="3"/>
      <c r="RBE141" s="3"/>
      <c r="RBF141" s="3"/>
      <c r="RBG141" s="3"/>
      <c r="RBH141" s="3"/>
      <c r="RBI141" s="3"/>
      <c r="RBJ141" s="3"/>
      <c r="RBK141" s="3"/>
      <c r="RBL141" s="3"/>
      <c r="RBM141" s="3"/>
      <c r="RBN141" s="3"/>
      <c r="RBO141" s="3"/>
      <c r="RBP141" s="3"/>
      <c r="RBQ141" s="3"/>
      <c r="RBR141" s="3"/>
      <c r="RBS141" s="3"/>
      <c r="RBT141" s="3"/>
      <c r="RBU141" s="3"/>
      <c r="RBV141" s="3"/>
      <c r="RBW141" s="3"/>
      <c r="RBX141" s="3"/>
      <c r="RBY141" s="3"/>
      <c r="RBZ141" s="3"/>
      <c r="RCA141" s="3"/>
      <c r="RCB141" s="3"/>
      <c r="RCC141" s="3"/>
      <c r="RCD141" s="3"/>
      <c r="RCE141" s="3"/>
      <c r="RCF141" s="3"/>
      <c r="RCG141" s="3"/>
      <c r="RCH141" s="3"/>
      <c r="RCI141" s="3"/>
      <c r="RCJ141" s="3"/>
      <c r="RCK141" s="3"/>
      <c r="RCL141" s="3"/>
      <c r="RCM141" s="3"/>
      <c r="RCN141" s="3"/>
      <c r="RCO141" s="3"/>
      <c r="RCP141" s="3"/>
      <c r="RCQ141" s="3"/>
      <c r="RCR141" s="3"/>
      <c r="RCS141" s="3"/>
      <c r="RCT141" s="3"/>
      <c r="RCU141" s="3"/>
      <c r="RCV141" s="3"/>
      <c r="RCW141" s="3"/>
      <c r="RCX141" s="3"/>
      <c r="RCY141" s="3"/>
      <c r="RCZ141" s="3"/>
      <c r="RDA141" s="3"/>
      <c r="RDB141" s="3"/>
      <c r="RDC141" s="3"/>
      <c r="RDD141" s="3"/>
      <c r="RDE141" s="3"/>
      <c r="RDF141" s="3"/>
      <c r="RDG141" s="3"/>
      <c r="RDH141" s="3"/>
      <c r="RDI141" s="3"/>
      <c r="RDJ141" s="3"/>
      <c r="RDK141" s="3"/>
      <c r="RDL141" s="3"/>
      <c r="RDM141" s="3"/>
      <c r="RDN141" s="3"/>
      <c r="RDO141" s="3"/>
      <c r="RDP141" s="3"/>
      <c r="RDQ141" s="3"/>
      <c r="RDR141" s="3"/>
      <c r="RDS141" s="3"/>
      <c r="RDT141" s="3"/>
      <c r="RDU141" s="3"/>
      <c r="RDV141" s="3"/>
      <c r="RDW141" s="3"/>
      <c r="RDX141" s="3"/>
      <c r="RDY141" s="3"/>
      <c r="RDZ141" s="3"/>
      <c r="REA141" s="3"/>
      <c r="REB141" s="3"/>
      <c r="REC141" s="3"/>
      <c r="RED141" s="3"/>
      <c r="REE141" s="3"/>
      <c r="REF141" s="3"/>
      <c r="REG141" s="3"/>
      <c r="REH141" s="3"/>
      <c r="REI141" s="3"/>
      <c r="REJ141" s="3"/>
      <c r="REK141" s="3"/>
      <c r="REL141" s="3"/>
      <c r="REM141" s="3"/>
      <c r="REN141" s="3"/>
      <c r="REO141" s="3"/>
      <c r="REP141" s="3"/>
      <c r="REQ141" s="3"/>
      <c r="RER141" s="3"/>
      <c r="RES141" s="3"/>
      <c r="RET141" s="3"/>
      <c r="REU141" s="3"/>
      <c r="REV141" s="3"/>
      <c r="REW141" s="3"/>
      <c r="REX141" s="3"/>
      <c r="REY141" s="3"/>
      <c r="REZ141" s="3"/>
      <c r="RFA141" s="3"/>
      <c r="RFB141" s="3"/>
      <c r="RFC141" s="3"/>
      <c r="RFD141" s="3"/>
      <c r="RFE141" s="3"/>
      <c r="RFF141" s="3"/>
      <c r="RFG141" s="3"/>
      <c r="RFH141" s="3"/>
      <c r="RFI141" s="3"/>
      <c r="RFJ141" s="3"/>
      <c r="RFK141" s="3"/>
      <c r="RFL141" s="3"/>
      <c r="RFM141" s="3"/>
      <c r="RFN141" s="3"/>
      <c r="RFO141" s="3"/>
      <c r="RFP141" s="3"/>
      <c r="RFQ141" s="3"/>
      <c r="RFR141" s="3"/>
      <c r="RFS141" s="3"/>
      <c r="RFT141" s="3"/>
      <c r="RFU141" s="3"/>
      <c r="RFV141" s="3"/>
      <c r="RFW141" s="3"/>
      <c r="RFX141" s="3"/>
      <c r="RFY141" s="3"/>
      <c r="RFZ141" s="3"/>
      <c r="RGA141" s="3"/>
      <c r="RGB141" s="3"/>
      <c r="RGC141" s="3"/>
      <c r="RGD141" s="3"/>
      <c r="RGE141" s="3"/>
      <c r="RGF141" s="3"/>
      <c r="RGG141" s="3"/>
      <c r="RGH141" s="3"/>
      <c r="RGI141" s="3"/>
      <c r="RGJ141" s="3"/>
      <c r="RGK141" s="3"/>
      <c r="RGL141" s="3"/>
      <c r="RGM141" s="3"/>
      <c r="RGN141" s="3"/>
      <c r="RGO141" s="3"/>
      <c r="RGP141" s="3"/>
      <c r="RGQ141" s="3"/>
      <c r="RGR141" s="3"/>
      <c r="RGS141" s="3"/>
      <c r="RGT141" s="3"/>
      <c r="RGU141" s="3"/>
      <c r="RGV141" s="3"/>
      <c r="RGW141" s="3"/>
      <c r="RGX141" s="3"/>
      <c r="RGY141" s="3"/>
      <c r="RGZ141" s="3"/>
      <c r="RHA141" s="3"/>
      <c r="RHB141" s="3"/>
      <c r="RHC141" s="3"/>
      <c r="RHD141" s="3"/>
      <c r="RHE141" s="3"/>
      <c r="RHF141" s="3"/>
      <c r="RHG141" s="3"/>
      <c r="RHH141" s="3"/>
      <c r="RHI141" s="3"/>
      <c r="RHJ141" s="3"/>
      <c r="RHK141" s="3"/>
      <c r="RHL141" s="3"/>
      <c r="RHM141" s="3"/>
      <c r="RHN141" s="3"/>
      <c r="RHO141" s="3"/>
      <c r="RHP141" s="3"/>
      <c r="RHQ141" s="3"/>
      <c r="RHR141" s="3"/>
      <c r="RHS141" s="3"/>
      <c r="RHT141" s="3"/>
      <c r="RHU141" s="3"/>
      <c r="RHV141" s="3"/>
      <c r="RHW141" s="3"/>
      <c r="RHX141" s="3"/>
      <c r="RHY141" s="3"/>
      <c r="RHZ141" s="3"/>
      <c r="RIA141" s="3"/>
      <c r="RIB141" s="3"/>
      <c r="RIC141" s="3"/>
      <c r="RID141" s="3"/>
      <c r="RIE141" s="3"/>
      <c r="RIF141" s="3"/>
      <c r="RIG141" s="3"/>
      <c r="RIH141" s="3"/>
      <c r="RII141" s="3"/>
      <c r="RIJ141" s="3"/>
      <c r="RIK141" s="3"/>
      <c r="RIL141" s="3"/>
      <c r="RIM141" s="3"/>
      <c r="RIN141" s="3"/>
      <c r="RIO141" s="3"/>
      <c r="RIP141" s="3"/>
      <c r="RIQ141" s="3"/>
      <c r="RIR141" s="3"/>
      <c r="RIS141" s="3"/>
      <c r="RIT141" s="3"/>
      <c r="RIU141" s="3"/>
      <c r="RIV141" s="3"/>
      <c r="RIW141" s="3"/>
      <c r="RIX141" s="3"/>
      <c r="RIY141" s="3"/>
      <c r="RIZ141" s="3"/>
      <c r="RJA141" s="3"/>
      <c r="RJB141" s="3"/>
      <c r="RJC141" s="3"/>
      <c r="RJD141" s="3"/>
      <c r="RJE141" s="3"/>
      <c r="RJF141" s="3"/>
      <c r="RJG141" s="3"/>
      <c r="RJH141" s="3"/>
      <c r="RJI141" s="3"/>
      <c r="RJJ141" s="3"/>
      <c r="RJK141" s="3"/>
      <c r="RJL141" s="3"/>
      <c r="RJM141" s="3"/>
      <c r="RJN141" s="3"/>
      <c r="RJO141" s="3"/>
      <c r="RJP141" s="3"/>
      <c r="RJQ141" s="3"/>
      <c r="RJR141" s="3"/>
      <c r="RJS141" s="3"/>
      <c r="RJT141" s="3"/>
      <c r="RJU141" s="3"/>
      <c r="RJV141" s="3"/>
      <c r="RJW141" s="3"/>
      <c r="RJX141" s="3"/>
      <c r="RJY141" s="3"/>
      <c r="RJZ141" s="3"/>
      <c r="RKA141" s="3"/>
      <c r="RKB141" s="3"/>
      <c r="RKC141" s="3"/>
      <c r="RKD141" s="3"/>
      <c r="RKE141" s="3"/>
      <c r="RKF141" s="3"/>
      <c r="RKG141" s="3"/>
      <c r="RKH141" s="3"/>
      <c r="RKI141" s="3"/>
      <c r="RKJ141" s="3"/>
      <c r="RKK141" s="3"/>
      <c r="RKL141" s="3"/>
      <c r="RKM141" s="3"/>
      <c r="RKN141" s="3"/>
      <c r="RKO141" s="3"/>
      <c r="RKP141" s="3"/>
      <c r="RKQ141" s="3"/>
      <c r="RKR141" s="3"/>
      <c r="RKS141" s="3"/>
      <c r="RKT141" s="3"/>
      <c r="RKU141" s="3"/>
      <c r="RKV141" s="3"/>
      <c r="RKW141" s="3"/>
      <c r="RKX141" s="3"/>
      <c r="RKY141" s="3"/>
      <c r="RKZ141" s="3"/>
      <c r="RLA141" s="3"/>
      <c r="RLB141" s="3"/>
      <c r="RLC141" s="3"/>
      <c r="RLD141" s="3"/>
      <c r="RLE141" s="3"/>
      <c r="RLF141" s="3"/>
      <c r="RLG141" s="3"/>
      <c r="RLH141" s="3"/>
      <c r="RLI141" s="3"/>
      <c r="RLJ141" s="3"/>
      <c r="RLK141" s="3"/>
      <c r="RLL141" s="3"/>
      <c r="RLM141" s="3"/>
      <c r="RLN141" s="3"/>
      <c r="RLO141" s="3"/>
      <c r="RLP141" s="3"/>
      <c r="RLQ141" s="3"/>
      <c r="RLR141" s="3"/>
      <c r="RLS141" s="3"/>
      <c r="RLT141" s="3"/>
      <c r="RLU141" s="3"/>
      <c r="RLV141" s="3"/>
      <c r="RLW141" s="3"/>
      <c r="RLX141" s="3"/>
      <c r="RLY141" s="3"/>
      <c r="RLZ141" s="3"/>
      <c r="RMA141" s="3"/>
      <c r="RMB141" s="3"/>
      <c r="RMC141" s="3"/>
      <c r="RMD141" s="3"/>
      <c r="RME141" s="3"/>
      <c r="RMF141" s="3"/>
      <c r="RMG141" s="3"/>
      <c r="RMH141" s="3"/>
      <c r="RMI141" s="3"/>
      <c r="RMJ141" s="3"/>
      <c r="RMK141" s="3"/>
      <c r="RML141" s="3"/>
      <c r="RMM141" s="3"/>
      <c r="RMN141" s="3"/>
      <c r="RMO141" s="3"/>
      <c r="RMP141" s="3"/>
      <c r="RMQ141" s="3"/>
      <c r="RMR141" s="3"/>
      <c r="RMS141" s="3"/>
      <c r="RMT141" s="3"/>
      <c r="RMU141" s="3"/>
      <c r="RMV141" s="3"/>
      <c r="RMW141" s="3"/>
      <c r="RMX141" s="3"/>
      <c r="RMY141" s="3"/>
      <c r="RMZ141" s="3"/>
      <c r="RNA141" s="3"/>
      <c r="RNB141" s="3"/>
      <c r="RNC141" s="3"/>
      <c r="RND141" s="3"/>
      <c r="RNE141" s="3"/>
      <c r="RNF141" s="3"/>
      <c r="RNG141" s="3"/>
      <c r="RNH141" s="3"/>
      <c r="RNI141" s="3"/>
      <c r="RNJ141" s="3"/>
      <c r="RNK141" s="3"/>
      <c r="RNL141" s="3"/>
      <c r="RNM141" s="3"/>
      <c r="RNN141" s="3"/>
      <c r="RNO141" s="3"/>
      <c r="RNP141" s="3"/>
      <c r="RNQ141" s="3"/>
      <c r="RNR141" s="3"/>
      <c r="RNS141" s="3"/>
      <c r="RNT141" s="3"/>
      <c r="RNU141" s="3"/>
      <c r="RNV141" s="3"/>
      <c r="RNW141" s="3"/>
      <c r="RNX141" s="3"/>
      <c r="RNY141" s="3"/>
      <c r="RNZ141" s="3"/>
      <c r="ROA141" s="3"/>
      <c r="ROB141" s="3"/>
      <c r="ROC141" s="3"/>
      <c r="ROD141" s="3"/>
      <c r="ROE141" s="3"/>
      <c r="ROF141" s="3"/>
      <c r="ROG141" s="3"/>
      <c r="ROH141" s="3"/>
      <c r="ROI141" s="3"/>
      <c r="ROJ141" s="3"/>
      <c r="ROK141" s="3"/>
      <c r="ROL141" s="3"/>
      <c r="ROM141" s="3"/>
      <c r="RON141" s="3"/>
      <c r="ROO141" s="3"/>
      <c r="ROP141" s="3"/>
      <c r="ROQ141" s="3"/>
      <c r="ROR141" s="3"/>
      <c r="ROS141" s="3"/>
      <c r="ROT141" s="3"/>
      <c r="ROU141" s="3"/>
      <c r="ROV141" s="3"/>
      <c r="ROW141" s="3"/>
      <c r="ROX141" s="3"/>
      <c r="ROY141" s="3"/>
      <c r="ROZ141" s="3"/>
      <c r="RPA141" s="3"/>
      <c r="RPB141" s="3"/>
      <c r="RPC141" s="3"/>
      <c r="RPD141" s="3"/>
      <c r="RPE141" s="3"/>
      <c r="RPF141" s="3"/>
      <c r="RPG141" s="3"/>
      <c r="RPH141" s="3"/>
      <c r="RPI141" s="3"/>
      <c r="RPJ141" s="3"/>
      <c r="RPK141" s="3"/>
      <c r="RPL141" s="3"/>
      <c r="RPM141" s="3"/>
      <c r="RPN141" s="3"/>
      <c r="RPO141" s="3"/>
      <c r="RPP141" s="3"/>
      <c r="RPQ141" s="3"/>
      <c r="RPR141" s="3"/>
      <c r="RPS141" s="3"/>
      <c r="RPT141" s="3"/>
      <c r="RPU141" s="3"/>
      <c r="RPV141" s="3"/>
      <c r="RPW141" s="3"/>
      <c r="RPX141" s="3"/>
      <c r="RPY141" s="3"/>
      <c r="RPZ141" s="3"/>
      <c r="RQA141" s="3"/>
      <c r="RQB141" s="3"/>
      <c r="RQC141" s="3"/>
      <c r="RQD141" s="3"/>
      <c r="RQE141" s="3"/>
      <c r="RQF141" s="3"/>
      <c r="RQG141" s="3"/>
      <c r="RQH141" s="3"/>
      <c r="RQI141" s="3"/>
      <c r="RQJ141" s="3"/>
      <c r="RQK141" s="3"/>
      <c r="RQL141" s="3"/>
      <c r="RQM141" s="3"/>
      <c r="RQN141" s="3"/>
      <c r="RQO141" s="3"/>
      <c r="RQP141" s="3"/>
      <c r="RQQ141" s="3"/>
      <c r="RQR141" s="3"/>
      <c r="RQS141" s="3"/>
      <c r="RQT141" s="3"/>
      <c r="RQU141" s="3"/>
      <c r="RQV141" s="3"/>
      <c r="RQW141" s="3"/>
      <c r="RQX141" s="3"/>
      <c r="RQY141" s="3"/>
      <c r="RQZ141" s="3"/>
      <c r="RRA141" s="3"/>
      <c r="RRB141" s="3"/>
      <c r="RRC141" s="3"/>
      <c r="RRD141" s="3"/>
      <c r="RRE141" s="3"/>
      <c r="RRF141" s="3"/>
      <c r="RRG141" s="3"/>
      <c r="RRH141" s="3"/>
      <c r="RRI141" s="3"/>
      <c r="RRJ141" s="3"/>
      <c r="RRK141" s="3"/>
      <c r="RRL141" s="3"/>
      <c r="RRM141" s="3"/>
      <c r="RRN141" s="3"/>
      <c r="RRO141" s="3"/>
      <c r="RRP141" s="3"/>
      <c r="RRQ141" s="3"/>
      <c r="RRR141" s="3"/>
      <c r="RRS141" s="3"/>
      <c r="RRT141" s="3"/>
      <c r="RRU141" s="3"/>
      <c r="RRV141" s="3"/>
      <c r="RRW141" s="3"/>
      <c r="RRX141" s="3"/>
      <c r="RRY141" s="3"/>
      <c r="RRZ141" s="3"/>
      <c r="RSA141" s="3"/>
      <c r="RSB141" s="3"/>
      <c r="RSC141" s="3"/>
      <c r="RSD141" s="3"/>
      <c r="RSE141" s="3"/>
      <c r="RSF141" s="3"/>
      <c r="RSG141" s="3"/>
      <c r="RSH141" s="3"/>
      <c r="RSI141" s="3"/>
      <c r="RSJ141" s="3"/>
      <c r="RSK141" s="3"/>
      <c r="RSL141" s="3"/>
      <c r="RSM141" s="3"/>
      <c r="RSN141" s="3"/>
      <c r="RSO141" s="3"/>
      <c r="RSP141" s="3"/>
      <c r="RSQ141" s="3"/>
      <c r="RSR141" s="3"/>
      <c r="RSS141" s="3"/>
      <c r="RST141" s="3"/>
      <c r="RSU141" s="3"/>
      <c r="RSV141" s="3"/>
      <c r="RSW141" s="3"/>
      <c r="RSX141" s="3"/>
      <c r="RSY141" s="3"/>
      <c r="RSZ141" s="3"/>
      <c r="RTA141" s="3"/>
      <c r="RTB141" s="3"/>
      <c r="RTC141" s="3"/>
      <c r="RTD141" s="3"/>
      <c r="RTE141" s="3"/>
      <c r="RTF141" s="3"/>
      <c r="RTG141" s="3"/>
      <c r="RTH141" s="3"/>
      <c r="RTI141" s="3"/>
      <c r="RTJ141" s="3"/>
      <c r="RTK141" s="3"/>
      <c r="RTL141" s="3"/>
      <c r="RTM141" s="3"/>
      <c r="RTN141" s="3"/>
      <c r="RTO141" s="3"/>
      <c r="RTP141" s="3"/>
      <c r="RTQ141" s="3"/>
      <c r="RTR141" s="3"/>
      <c r="RTS141" s="3"/>
      <c r="RTT141" s="3"/>
      <c r="RTU141" s="3"/>
      <c r="RTV141" s="3"/>
      <c r="RTW141" s="3"/>
      <c r="RTX141" s="3"/>
      <c r="RTY141" s="3"/>
      <c r="RTZ141" s="3"/>
      <c r="RUA141" s="3"/>
      <c r="RUB141" s="3"/>
      <c r="RUC141" s="3"/>
      <c r="RUD141" s="3"/>
      <c r="RUE141" s="3"/>
      <c r="RUF141" s="3"/>
      <c r="RUG141" s="3"/>
      <c r="RUH141" s="3"/>
      <c r="RUI141" s="3"/>
      <c r="RUJ141" s="3"/>
      <c r="RUK141" s="3"/>
      <c r="RUL141" s="3"/>
      <c r="RUM141" s="3"/>
      <c r="RUN141" s="3"/>
      <c r="RUO141" s="3"/>
      <c r="RUP141" s="3"/>
      <c r="RUQ141" s="3"/>
      <c r="RUR141" s="3"/>
      <c r="RUS141" s="3"/>
      <c r="RUT141" s="3"/>
      <c r="RUU141" s="3"/>
      <c r="RUV141" s="3"/>
      <c r="RUW141" s="3"/>
      <c r="RUX141" s="3"/>
      <c r="RUY141" s="3"/>
      <c r="RUZ141" s="3"/>
      <c r="RVA141" s="3"/>
      <c r="RVB141" s="3"/>
      <c r="RVC141" s="3"/>
      <c r="RVD141" s="3"/>
      <c r="RVE141" s="3"/>
      <c r="RVF141" s="3"/>
      <c r="RVG141" s="3"/>
      <c r="RVH141" s="3"/>
      <c r="RVI141" s="3"/>
      <c r="RVJ141" s="3"/>
      <c r="RVK141" s="3"/>
      <c r="RVL141" s="3"/>
      <c r="RVM141" s="3"/>
      <c r="RVN141" s="3"/>
      <c r="RVO141" s="3"/>
      <c r="RVP141" s="3"/>
      <c r="RVQ141" s="3"/>
      <c r="RVR141" s="3"/>
      <c r="RVS141" s="3"/>
      <c r="RVT141" s="3"/>
      <c r="RVU141" s="3"/>
      <c r="RVV141" s="3"/>
      <c r="RVW141" s="3"/>
      <c r="RVX141" s="3"/>
      <c r="RVY141" s="3"/>
      <c r="RVZ141" s="3"/>
      <c r="RWA141" s="3"/>
      <c r="RWB141" s="3"/>
      <c r="RWC141" s="3"/>
      <c r="RWD141" s="3"/>
      <c r="RWE141" s="3"/>
      <c r="RWF141" s="3"/>
      <c r="RWG141" s="3"/>
      <c r="RWH141" s="3"/>
      <c r="RWI141" s="3"/>
      <c r="RWJ141" s="3"/>
      <c r="RWK141" s="3"/>
      <c r="RWL141" s="3"/>
      <c r="RWM141" s="3"/>
      <c r="RWN141" s="3"/>
      <c r="RWO141" s="3"/>
      <c r="RWP141" s="3"/>
      <c r="RWQ141" s="3"/>
      <c r="RWR141" s="3"/>
      <c r="RWS141" s="3"/>
      <c r="RWT141" s="3"/>
      <c r="RWU141" s="3"/>
      <c r="RWV141" s="3"/>
      <c r="RWW141" s="3"/>
      <c r="RWX141" s="3"/>
      <c r="RWY141" s="3"/>
      <c r="RWZ141" s="3"/>
      <c r="RXA141" s="3"/>
      <c r="RXB141" s="3"/>
      <c r="RXC141" s="3"/>
      <c r="RXD141" s="3"/>
      <c r="RXE141" s="3"/>
      <c r="RXF141" s="3"/>
      <c r="RXG141" s="3"/>
      <c r="RXH141" s="3"/>
      <c r="RXI141" s="3"/>
      <c r="RXJ141" s="3"/>
      <c r="RXK141" s="3"/>
      <c r="RXL141" s="3"/>
      <c r="RXM141" s="3"/>
      <c r="RXN141" s="3"/>
      <c r="RXO141" s="3"/>
      <c r="RXP141" s="3"/>
      <c r="RXQ141" s="3"/>
      <c r="RXR141" s="3"/>
      <c r="RXS141" s="3"/>
      <c r="RXT141" s="3"/>
      <c r="RXU141" s="3"/>
      <c r="RXV141" s="3"/>
      <c r="RXW141" s="3"/>
      <c r="RXX141" s="3"/>
      <c r="RXY141" s="3"/>
      <c r="RXZ141" s="3"/>
      <c r="RYA141" s="3"/>
      <c r="RYB141" s="3"/>
      <c r="RYC141" s="3"/>
      <c r="RYD141" s="3"/>
      <c r="RYE141" s="3"/>
      <c r="RYF141" s="3"/>
      <c r="RYG141" s="3"/>
      <c r="RYH141" s="3"/>
      <c r="RYI141" s="3"/>
      <c r="RYJ141" s="3"/>
      <c r="RYK141" s="3"/>
      <c r="RYL141" s="3"/>
      <c r="RYM141" s="3"/>
      <c r="RYN141" s="3"/>
      <c r="RYO141" s="3"/>
      <c r="RYP141" s="3"/>
      <c r="RYQ141" s="3"/>
      <c r="RYR141" s="3"/>
      <c r="RYS141" s="3"/>
      <c r="RYT141" s="3"/>
      <c r="RYU141" s="3"/>
      <c r="RYV141" s="3"/>
      <c r="RYW141" s="3"/>
      <c r="RYX141" s="3"/>
      <c r="RYY141" s="3"/>
      <c r="RYZ141" s="3"/>
      <c r="RZA141" s="3"/>
      <c r="RZB141" s="3"/>
      <c r="RZC141" s="3"/>
      <c r="RZD141" s="3"/>
      <c r="RZE141" s="3"/>
      <c r="RZF141" s="3"/>
      <c r="RZG141" s="3"/>
      <c r="RZH141" s="3"/>
      <c r="RZI141" s="3"/>
      <c r="RZJ141" s="3"/>
      <c r="RZK141" s="3"/>
      <c r="RZL141" s="3"/>
      <c r="RZM141" s="3"/>
      <c r="RZN141" s="3"/>
      <c r="RZO141" s="3"/>
      <c r="RZP141" s="3"/>
      <c r="RZQ141" s="3"/>
      <c r="RZR141" s="3"/>
      <c r="RZS141" s="3"/>
      <c r="RZT141" s="3"/>
      <c r="RZU141" s="3"/>
      <c r="RZV141" s="3"/>
      <c r="RZW141" s="3"/>
      <c r="RZX141" s="3"/>
      <c r="RZY141" s="3"/>
      <c r="RZZ141" s="3"/>
      <c r="SAA141" s="3"/>
      <c r="SAB141" s="3"/>
      <c r="SAC141" s="3"/>
      <c r="SAD141" s="3"/>
      <c r="SAE141" s="3"/>
      <c r="SAF141" s="3"/>
      <c r="SAG141" s="3"/>
      <c r="SAH141" s="3"/>
      <c r="SAI141" s="3"/>
      <c r="SAJ141" s="3"/>
      <c r="SAK141" s="3"/>
      <c r="SAL141" s="3"/>
      <c r="SAM141" s="3"/>
      <c r="SAN141" s="3"/>
      <c r="SAO141" s="3"/>
      <c r="SAP141" s="3"/>
      <c r="SAQ141" s="3"/>
      <c r="SAR141" s="3"/>
      <c r="SAS141" s="3"/>
      <c r="SAT141" s="3"/>
      <c r="SAU141" s="3"/>
      <c r="SAV141" s="3"/>
      <c r="SAW141" s="3"/>
      <c r="SAX141" s="3"/>
      <c r="SAY141" s="3"/>
      <c r="SAZ141" s="3"/>
      <c r="SBA141" s="3"/>
      <c r="SBB141" s="3"/>
      <c r="SBC141" s="3"/>
      <c r="SBD141" s="3"/>
      <c r="SBE141" s="3"/>
      <c r="SBF141" s="3"/>
      <c r="SBG141" s="3"/>
      <c r="SBH141" s="3"/>
      <c r="SBI141" s="3"/>
      <c r="SBJ141" s="3"/>
      <c r="SBK141" s="3"/>
      <c r="SBL141" s="3"/>
      <c r="SBM141" s="3"/>
      <c r="SBN141" s="3"/>
      <c r="SBO141" s="3"/>
      <c r="SBP141" s="3"/>
      <c r="SBQ141" s="3"/>
      <c r="SBR141" s="3"/>
      <c r="SBS141" s="3"/>
      <c r="SBT141" s="3"/>
      <c r="SBU141" s="3"/>
      <c r="SBV141" s="3"/>
      <c r="SBW141" s="3"/>
      <c r="SBX141" s="3"/>
      <c r="SBY141" s="3"/>
      <c r="SBZ141" s="3"/>
      <c r="SCA141" s="3"/>
      <c r="SCB141" s="3"/>
      <c r="SCC141" s="3"/>
      <c r="SCD141" s="3"/>
      <c r="SCE141" s="3"/>
      <c r="SCF141" s="3"/>
      <c r="SCG141" s="3"/>
      <c r="SCH141" s="3"/>
      <c r="SCI141" s="3"/>
      <c r="SCJ141" s="3"/>
      <c r="SCK141" s="3"/>
      <c r="SCL141" s="3"/>
      <c r="SCM141" s="3"/>
      <c r="SCN141" s="3"/>
      <c r="SCO141" s="3"/>
      <c r="SCP141" s="3"/>
      <c r="SCQ141" s="3"/>
      <c r="SCR141" s="3"/>
      <c r="SCS141" s="3"/>
      <c r="SCT141" s="3"/>
      <c r="SCU141" s="3"/>
      <c r="SCV141" s="3"/>
      <c r="SCW141" s="3"/>
      <c r="SCX141" s="3"/>
      <c r="SCY141" s="3"/>
      <c r="SCZ141" s="3"/>
      <c r="SDA141" s="3"/>
      <c r="SDB141" s="3"/>
      <c r="SDC141" s="3"/>
      <c r="SDD141" s="3"/>
      <c r="SDE141" s="3"/>
      <c r="SDF141" s="3"/>
      <c r="SDG141" s="3"/>
      <c r="SDH141" s="3"/>
      <c r="SDI141" s="3"/>
      <c r="SDJ141" s="3"/>
      <c r="SDK141" s="3"/>
      <c r="SDL141" s="3"/>
      <c r="SDM141" s="3"/>
      <c r="SDN141" s="3"/>
      <c r="SDO141" s="3"/>
      <c r="SDP141" s="3"/>
      <c r="SDQ141" s="3"/>
      <c r="SDR141" s="3"/>
      <c r="SDS141" s="3"/>
      <c r="SDT141" s="3"/>
      <c r="SDU141" s="3"/>
      <c r="SDV141" s="3"/>
      <c r="SDW141" s="3"/>
      <c r="SDX141" s="3"/>
      <c r="SDY141" s="3"/>
      <c r="SDZ141" s="3"/>
      <c r="SEA141" s="3"/>
      <c r="SEB141" s="3"/>
      <c r="SEC141" s="3"/>
      <c r="SED141" s="3"/>
      <c r="SEE141" s="3"/>
      <c r="SEF141" s="3"/>
      <c r="SEG141" s="3"/>
      <c r="SEH141" s="3"/>
      <c r="SEI141" s="3"/>
      <c r="SEJ141" s="3"/>
      <c r="SEK141" s="3"/>
      <c r="SEL141" s="3"/>
      <c r="SEM141" s="3"/>
      <c r="SEN141" s="3"/>
      <c r="SEO141" s="3"/>
      <c r="SEP141" s="3"/>
      <c r="SEQ141" s="3"/>
      <c r="SER141" s="3"/>
      <c r="SES141" s="3"/>
      <c r="SET141" s="3"/>
      <c r="SEU141" s="3"/>
      <c r="SEV141" s="3"/>
      <c r="SEW141" s="3"/>
      <c r="SEX141" s="3"/>
      <c r="SEY141" s="3"/>
      <c r="SEZ141" s="3"/>
      <c r="SFA141" s="3"/>
      <c r="SFB141" s="3"/>
      <c r="SFC141" s="3"/>
      <c r="SFD141" s="3"/>
      <c r="SFE141" s="3"/>
      <c r="SFF141" s="3"/>
      <c r="SFG141" s="3"/>
      <c r="SFH141" s="3"/>
      <c r="SFI141" s="3"/>
      <c r="SFJ141" s="3"/>
      <c r="SFK141" s="3"/>
      <c r="SFL141" s="3"/>
      <c r="SFM141" s="3"/>
      <c r="SFN141" s="3"/>
      <c r="SFO141" s="3"/>
      <c r="SFP141" s="3"/>
      <c r="SFQ141" s="3"/>
      <c r="SFR141" s="3"/>
      <c r="SFS141" s="3"/>
      <c r="SFT141" s="3"/>
      <c r="SFU141" s="3"/>
      <c r="SFV141" s="3"/>
      <c r="SFW141" s="3"/>
      <c r="SFX141" s="3"/>
      <c r="SFY141" s="3"/>
      <c r="SFZ141" s="3"/>
      <c r="SGA141" s="3"/>
      <c r="SGB141" s="3"/>
      <c r="SGC141" s="3"/>
      <c r="SGD141" s="3"/>
      <c r="SGE141" s="3"/>
      <c r="SGF141" s="3"/>
      <c r="SGG141" s="3"/>
      <c r="SGH141" s="3"/>
      <c r="SGI141" s="3"/>
      <c r="SGJ141" s="3"/>
      <c r="SGK141" s="3"/>
      <c r="SGL141" s="3"/>
      <c r="SGM141" s="3"/>
      <c r="SGN141" s="3"/>
      <c r="SGO141" s="3"/>
      <c r="SGP141" s="3"/>
      <c r="SGQ141" s="3"/>
      <c r="SGR141" s="3"/>
      <c r="SGS141" s="3"/>
      <c r="SGT141" s="3"/>
      <c r="SGU141" s="3"/>
      <c r="SGV141" s="3"/>
      <c r="SGW141" s="3"/>
      <c r="SGX141" s="3"/>
      <c r="SGY141" s="3"/>
      <c r="SGZ141" s="3"/>
      <c r="SHA141" s="3"/>
      <c r="SHB141" s="3"/>
      <c r="SHC141" s="3"/>
      <c r="SHD141" s="3"/>
      <c r="SHE141" s="3"/>
      <c r="SHF141" s="3"/>
      <c r="SHG141" s="3"/>
      <c r="SHH141" s="3"/>
      <c r="SHI141" s="3"/>
      <c r="SHJ141" s="3"/>
      <c r="SHK141" s="3"/>
      <c r="SHL141" s="3"/>
      <c r="SHM141" s="3"/>
      <c r="SHN141" s="3"/>
      <c r="SHO141" s="3"/>
      <c r="SHP141" s="3"/>
      <c r="SHQ141" s="3"/>
      <c r="SHR141" s="3"/>
      <c r="SHS141" s="3"/>
      <c r="SHT141" s="3"/>
      <c r="SHU141" s="3"/>
      <c r="SHV141" s="3"/>
      <c r="SHW141" s="3"/>
      <c r="SHX141" s="3"/>
      <c r="SHY141" s="3"/>
      <c r="SHZ141" s="3"/>
      <c r="SIA141" s="3"/>
      <c r="SIB141" s="3"/>
      <c r="SIC141" s="3"/>
      <c r="SID141" s="3"/>
      <c r="SIE141" s="3"/>
      <c r="SIF141" s="3"/>
      <c r="SIG141" s="3"/>
      <c r="SIH141" s="3"/>
      <c r="SII141" s="3"/>
      <c r="SIJ141" s="3"/>
      <c r="SIK141" s="3"/>
      <c r="SIL141" s="3"/>
      <c r="SIM141" s="3"/>
      <c r="SIN141" s="3"/>
      <c r="SIO141" s="3"/>
      <c r="SIP141" s="3"/>
      <c r="SIQ141" s="3"/>
      <c r="SIR141" s="3"/>
      <c r="SIS141" s="3"/>
      <c r="SIT141" s="3"/>
      <c r="SIU141" s="3"/>
      <c r="SIV141" s="3"/>
      <c r="SIW141" s="3"/>
      <c r="SIX141" s="3"/>
      <c r="SIY141" s="3"/>
      <c r="SIZ141" s="3"/>
      <c r="SJA141" s="3"/>
      <c r="SJB141" s="3"/>
      <c r="SJC141" s="3"/>
      <c r="SJD141" s="3"/>
      <c r="SJE141" s="3"/>
      <c r="SJF141" s="3"/>
      <c r="SJG141" s="3"/>
      <c r="SJH141" s="3"/>
      <c r="SJI141" s="3"/>
      <c r="SJJ141" s="3"/>
      <c r="SJK141" s="3"/>
      <c r="SJL141" s="3"/>
      <c r="SJM141" s="3"/>
      <c r="SJN141" s="3"/>
      <c r="SJO141" s="3"/>
      <c r="SJP141" s="3"/>
      <c r="SJQ141" s="3"/>
      <c r="SJR141" s="3"/>
      <c r="SJS141" s="3"/>
      <c r="SJT141" s="3"/>
      <c r="SJU141" s="3"/>
      <c r="SJV141" s="3"/>
      <c r="SJW141" s="3"/>
      <c r="SJX141" s="3"/>
      <c r="SJY141" s="3"/>
      <c r="SJZ141" s="3"/>
      <c r="SKA141" s="3"/>
      <c r="SKB141" s="3"/>
      <c r="SKC141" s="3"/>
      <c r="SKD141" s="3"/>
      <c r="SKE141" s="3"/>
      <c r="SKF141" s="3"/>
      <c r="SKG141" s="3"/>
      <c r="SKH141" s="3"/>
      <c r="SKI141" s="3"/>
      <c r="SKJ141" s="3"/>
      <c r="SKK141" s="3"/>
      <c r="SKL141" s="3"/>
      <c r="SKM141" s="3"/>
      <c r="SKN141" s="3"/>
      <c r="SKO141" s="3"/>
      <c r="SKP141" s="3"/>
      <c r="SKQ141" s="3"/>
      <c r="SKR141" s="3"/>
      <c r="SKS141" s="3"/>
      <c r="SKT141" s="3"/>
      <c r="SKU141" s="3"/>
      <c r="SKV141" s="3"/>
      <c r="SKW141" s="3"/>
      <c r="SKX141" s="3"/>
      <c r="SKY141" s="3"/>
      <c r="SKZ141" s="3"/>
      <c r="SLA141" s="3"/>
      <c r="SLB141" s="3"/>
      <c r="SLC141" s="3"/>
      <c r="SLD141" s="3"/>
      <c r="SLE141" s="3"/>
      <c r="SLF141" s="3"/>
      <c r="SLG141" s="3"/>
      <c r="SLH141" s="3"/>
      <c r="SLI141" s="3"/>
      <c r="SLJ141" s="3"/>
      <c r="SLK141" s="3"/>
      <c r="SLL141" s="3"/>
      <c r="SLM141" s="3"/>
      <c r="SLN141" s="3"/>
      <c r="SLO141" s="3"/>
      <c r="SLP141" s="3"/>
      <c r="SLQ141" s="3"/>
      <c r="SLR141" s="3"/>
      <c r="SLS141" s="3"/>
      <c r="SLT141" s="3"/>
      <c r="SLU141" s="3"/>
      <c r="SLV141" s="3"/>
      <c r="SLW141" s="3"/>
      <c r="SLX141" s="3"/>
      <c r="SLY141" s="3"/>
      <c r="SLZ141" s="3"/>
      <c r="SMA141" s="3"/>
      <c r="SMB141" s="3"/>
      <c r="SMC141" s="3"/>
      <c r="SMD141" s="3"/>
      <c r="SME141" s="3"/>
      <c r="SMF141" s="3"/>
      <c r="SMG141" s="3"/>
      <c r="SMH141" s="3"/>
      <c r="SMI141" s="3"/>
      <c r="SMJ141" s="3"/>
      <c r="SMK141" s="3"/>
      <c r="SML141" s="3"/>
      <c r="SMM141" s="3"/>
      <c r="SMN141" s="3"/>
      <c r="SMO141" s="3"/>
      <c r="SMP141" s="3"/>
      <c r="SMQ141" s="3"/>
      <c r="SMR141" s="3"/>
      <c r="SMS141" s="3"/>
      <c r="SMT141" s="3"/>
      <c r="SMU141" s="3"/>
      <c r="SMV141" s="3"/>
      <c r="SMW141" s="3"/>
      <c r="SMX141" s="3"/>
      <c r="SMY141" s="3"/>
      <c r="SMZ141" s="3"/>
      <c r="SNA141" s="3"/>
      <c r="SNB141" s="3"/>
      <c r="SNC141" s="3"/>
      <c r="SND141" s="3"/>
      <c r="SNE141" s="3"/>
      <c r="SNF141" s="3"/>
      <c r="SNG141" s="3"/>
      <c r="SNH141" s="3"/>
      <c r="SNI141" s="3"/>
      <c r="SNJ141" s="3"/>
      <c r="SNK141" s="3"/>
      <c r="SNL141" s="3"/>
      <c r="SNM141" s="3"/>
      <c r="SNN141" s="3"/>
      <c r="SNO141" s="3"/>
      <c r="SNP141" s="3"/>
      <c r="SNQ141" s="3"/>
      <c r="SNR141" s="3"/>
      <c r="SNS141" s="3"/>
      <c r="SNT141" s="3"/>
      <c r="SNU141" s="3"/>
      <c r="SNV141" s="3"/>
      <c r="SNW141" s="3"/>
      <c r="SNX141" s="3"/>
      <c r="SNY141" s="3"/>
      <c r="SNZ141" s="3"/>
      <c r="SOA141" s="3"/>
      <c r="SOB141" s="3"/>
      <c r="SOC141" s="3"/>
      <c r="SOD141" s="3"/>
      <c r="SOE141" s="3"/>
      <c r="SOF141" s="3"/>
      <c r="SOG141" s="3"/>
      <c r="SOH141" s="3"/>
      <c r="SOI141" s="3"/>
      <c r="SOJ141" s="3"/>
      <c r="SOK141" s="3"/>
      <c r="SOL141" s="3"/>
      <c r="SOM141" s="3"/>
      <c r="SON141" s="3"/>
      <c r="SOO141" s="3"/>
      <c r="SOP141" s="3"/>
      <c r="SOQ141" s="3"/>
      <c r="SOR141" s="3"/>
      <c r="SOS141" s="3"/>
      <c r="SOT141" s="3"/>
      <c r="SOU141" s="3"/>
      <c r="SOV141" s="3"/>
      <c r="SOW141" s="3"/>
      <c r="SOX141" s="3"/>
      <c r="SOY141" s="3"/>
      <c r="SOZ141" s="3"/>
      <c r="SPA141" s="3"/>
      <c r="SPB141" s="3"/>
      <c r="SPC141" s="3"/>
      <c r="SPD141" s="3"/>
      <c r="SPE141" s="3"/>
      <c r="SPF141" s="3"/>
      <c r="SPG141" s="3"/>
      <c r="SPH141" s="3"/>
      <c r="SPI141" s="3"/>
      <c r="SPJ141" s="3"/>
      <c r="SPK141" s="3"/>
      <c r="SPL141" s="3"/>
      <c r="SPM141" s="3"/>
      <c r="SPN141" s="3"/>
      <c r="SPO141" s="3"/>
      <c r="SPP141" s="3"/>
      <c r="SPQ141" s="3"/>
      <c r="SPR141" s="3"/>
      <c r="SPS141" s="3"/>
      <c r="SPT141" s="3"/>
      <c r="SPU141" s="3"/>
      <c r="SPV141" s="3"/>
      <c r="SPW141" s="3"/>
      <c r="SPX141" s="3"/>
      <c r="SPY141" s="3"/>
      <c r="SPZ141" s="3"/>
      <c r="SQA141" s="3"/>
      <c r="SQB141" s="3"/>
      <c r="SQC141" s="3"/>
      <c r="SQD141" s="3"/>
      <c r="SQE141" s="3"/>
      <c r="SQF141" s="3"/>
      <c r="SQG141" s="3"/>
      <c r="SQH141" s="3"/>
      <c r="SQI141" s="3"/>
      <c r="SQJ141" s="3"/>
      <c r="SQK141" s="3"/>
      <c r="SQL141" s="3"/>
      <c r="SQM141" s="3"/>
      <c r="SQN141" s="3"/>
      <c r="SQO141" s="3"/>
      <c r="SQP141" s="3"/>
      <c r="SQQ141" s="3"/>
      <c r="SQR141" s="3"/>
      <c r="SQS141" s="3"/>
      <c r="SQT141" s="3"/>
      <c r="SQU141" s="3"/>
      <c r="SQV141" s="3"/>
      <c r="SQW141" s="3"/>
      <c r="SQX141" s="3"/>
      <c r="SQY141" s="3"/>
      <c r="SQZ141" s="3"/>
      <c r="SRA141" s="3"/>
      <c r="SRB141" s="3"/>
      <c r="SRC141" s="3"/>
      <c r="SRD141" s="3"/>
      <c r="SRE141" s="3"/>
      <c r="SRF141" s="3"/>
      <c r="SRG141" s="3"/>
      <c r="SRH141" s="3"/>
      <c r="SRI141" s="3"/>
      <c r="SRJ141" s="3"/>
      <c r="SRK141" s="3"/>
      <c r="SRL141" s="3"/>
      <c r="SRM141" s="3"/>
      <c r="SRN141" s="3"/>
      <c r="SRO141" s="3"/>
      <c r="SRP141" s="3"/>
      <c r="SRQ141" s="3"/>
      <c r="SRR141" s="3"/>
      <c r="SRS141" s="3"/>
      <c r="SRT141" s="3"/>
      <c r="SRU141" s="3"/>
      <c r="SRV141" s="3"/>
      <c r="SRW141" s="3"/>
      <c r="SRX141" s="3"/>
      <c r="SRY141" s="3"/>
      <c r="SRZ141" s="3"/>
      <c r="SSA141" s="3"/>
      <c r="SSB141" s="3"/>
      <c r="SSC141" s="3"/>
      <c r="SSD141" s="3"/>
      <c r="SSE141" s="3"/>
      <c r="SSF141" s="3"/>
      <c r="SSG141" s="3"/>
      <c r="SSH141" s="3"/>
      <c r="SSI141" s="3"/>
      <c r="SSJ141" s="3"/>
      <c r="SSK141" s="3"/>
      <c r="SSL141" s="3"/>
      <c r="SSM141" s="3"/>
      <c r="SSN141" s="3"/>
      <c r="SSO141" s="3"/>
      <c r="SSP141" s="3"/>
      <c r="SSQ141" s="3"/>
      <c r="SSR141" s="3"/>
      <c r="SSS141" s="3"/>
      <c r="SST141" s="3"/>
      <c r="SSU141" s="3"/>
      <c r="SSV141" s="3"/>
      <c r="SSW141" s="3"/>
      <c r="SSX141" s="3"/>
      <c r="SSY141" s="3"/>
      <c r="SSZ141" s="3"/>
      <c r="STA141" s="3"/>
      <c r="STB141" s="3"/>
      <c r="STC141" s="3"/>
      <c r="STD141" s="3"/>
      <c r="STE141" s="3"/>
      <c r="STF141" s="3"/>
      <c r="STG141" s="3"/>
      <c r="STH141" s="3"/>
      <c r="STI141" s="3"/>
      <c r="STJ141" s="3"/>
      <c r="STK141" s="3"/>
      <c r="STL141" s="3"/>
      <c r="STM141" s="3"/>
      <c r="STN141" s="3"/>
      <c r="STO141" s="3"/>
      <c r="STP141" s="3"/>
      <c r="STQ141" s="3"/>
      <c r="STR141" s="3"/>
      <c r="STS141" s="3"/>
      <c r="STT141" s="3"/>
      <c r="STU141" s="3"/>
      <c r="STV141" s="3"/>
      <c r="STW141" s="3"/>
      <c r="STX141" s="3"/>
      <c r="STY141" s="3"/>
      <c r="STZ141" s="3"/>
      <c r="SUA141" s="3"/>
      <c r="SUB141" s="3"/>
      <c r="SUC141" s="3"/>
      <c r="SUD141" s="3"/>
      <c r="SUE141" s="3"/>
      <c r="SUF141" s="3"/>
      <c r="SUG141" s="3"/>
      <c r="SUH141" s="3"/>
      <c r="SUI141" s="3"/>
      <c r="SUJ141" s="3"/>
      <c r="SUK141" s="3"/>
      <c r="SUL141" s="3"/>
      <c r="SUM141" s="3"/>
      <c r="SUN141" s="3"/>
      <c r="SUO141" s="3"/>
      <c r="SUP141" s="3"/>
      <c r="SUQ141" s="3"/>
      <c r="SUR141" s="3"/>
      <c r="SUS141" s="3"/>
      <c r="SUT141" s="3"/>
      <c r="SUU141" s="3"/>
      <c r="SUV141" s="3"/>
      <c r="SUW141" s="3"/>
      <c r="SUX141" s="3"/>
      <c r="SUY141" s="3"/>
      <c r="SUZ141" s="3"/>
      <c r="SVA141" s="3"/>
      <c r="SVB141" s="3"/>
      <c r="SVC141" s="3"/>
      <c r="SVD141" s="3"/>
      <c r="SVE141" s="3"/>
      <c r="SVF141" s="3"/>
      <c r="SVG141" s="3"/>
      <c r="SVH141" s="3"/>
      <c r="SVI141" s="3"/>
      <c r="SVJ141" s="3"/>
      <c r="SVK141" s="3"/>
      <c r="SVL141" s="3"/>
      <c r="SVM141" s="3"/>
      <c r="SVN141" s="3"/>
      <c r="SVO141" s="3"/>
      <c r="SVP141" s="3"/>
      <c r="SVQ141" s="3"/>
      <c r="SVR141" s="3"/>
      <c r="SVS141" s="3"/>
      <c r="SVT141" s="3"/>
      <c r="SVU141" s="3"/>
      <c r="SVV141" s="3"/>
      <c r="SVW141" s="3"/>
      <c r="SVX141" s="3"/>
      <c r="SVY141" s="3"/>
      <c r="SVZ141" s="3"/>
      <c r="SWA141" s="3"/>
      <c r="SWB141" s="3"/>
      <c r="SWC141" s="3"/>
      <c r="SWD141" s="3"/>
      <c r="SWE141" s="3"/>
      <c r="SWF141" s="3"/>
      <c r="SWG141" s="3"/>
      <c r="SWH141" s="3"/>
      <c r="SWI141" s="3"/>
      <c r="SWJ141" s="3"/>
      <c r="SWK141" s="3"/>
      <c r="SWL141" s="3"/>
      <c r="SWM141" s="3"/>
      <c r="SWN141" s="3"/>
      <c r="SWO141" s="3"/>
      <c r="SWP141" s="3"/>
      <c r="SWQ141" s="3"/>
      <c r="SWR141" s="3"/>
      <c r="SWS141" s="3"/>
      <c r="SWT141" s="3"/>
      <c r="SWU141" s="3"/>
      <c r="SWV141" s="3"/>
      <c r="SWW141" s="3"/>
      <c r="SWX141" s="3"/>
      <c r="SWY141" s="3"/>
      <c r="SWZ141" s="3"/>
      <c r="SXA141" s="3"/>
      <c r="SXB141" s="3"/>
      <c r="SXC141" s="3"/>
      <c r="SXD141" s="3"/>
      <c r="SXE141" s="3"/>
      <c r="SXF141" s="3"/>
      <c r="SXG141" s="3"/>
      <c r="SXH141" s="3"/>
      <c r="SXI141" s="3"/>
      <c r="SXJ141" s="3"/>
      <c r="SXK141" s="3"/>
      <c r="SXL141" s="3"/>
      <c r="SXM141" s="3"/>
      <c r="SXN141" s="3"/>
      <c r="SXO141" s="3"/>
      <c r="SXP141" s="3"/>
      <c r="SXQ141" s="3"/>
      <c r="SXR141" s="3"/>
      <c r="SXS141" s="3"/>
      <c r="SXT141" s="3"/>
      <c r="SXU141" s="3"/>
      <c r="SXV141" s="3"/>
      <c r="SXW141" s="3"/>
      <c r="SXX141" s="3"/>
      <c r="SXY141" s="3"/>
      <c r="SXZ141" s="3"/>
      <c r="SYA141" s="3"/>
      <c r="SYB141" s="3"/>
      <c r="SYC141" s="3"/>
      <c r="SYD141" s="3"/>
      <c r="SYE141" s="3"/>
      <c r="SYF141" s="3"/>
      <c r="SYG141" s="3"/>
      <c r="SYH141" s="3"/>
      <c r="SYI141" s="3"/>
      <c r="SYJ141" s="3"/>
      <c r="SYK141" s="3"/>
      <c r="SYL141" s="3"/>
      <c r="SYM141" s="3"/>
      <c r="SYN141" s="3"/>
      <c r="SYO141" s="3"/>
      <c r="SYP141" s="3"/>
      <c r="SYQ141" s="3"/>
      <c r="SYR141" s="3"/>
      <c r="SYS141" s="3"/>
      <c r="SYT141" s="3"/>
      <c r="SYU141" s="3"/>
      <c r="SYV141" s="3"/>
      <c r="SYW141" s="3"/>
      <c r="SYX141" s="3"/>
      <c r="SYY141" s="3"/>
      <c r="SYZ141" s="3"/>
      <c r="SZA141" s="3"/>
      <c r="SZB141" s="3"/>
      <c r="SZC141" s="3"/>
      <c r="SZD141" s="3"/>
      <c r="SZE141" s="3"/>
      <c r="SZF141" s="3"/>
      <c r="SZG141" s="3"/>
      <c r="SZH141" s="3"/>
      <c r="SZI141" s="3"/>
      <c r="SZJ141" s="3"/>
      <c r="SZK141" s="3"/>
      <c r="SZL141" s="3"/>
      <c r="SZM141" s="3"/>
      <c r="SZN141" s="3"/>
      <c r="SZO141" s="3"/>
      <c r="SZP141" s="3"/>
      <c r="SZQ141" s="3"/>
      <c r="SZR141" s="3"/>
      <c r="SZS141" s="3"/>
      <c r="SZT141" s="3"/>
      <c r="SZU141" s="3"/>
      <c r="SZV141" s="3"/>
      <c r="SZW141" s="3"/>
      <c r="SZX141" s="3"/>
      <c r="SZY141" s="3"/>
      <c r="SZZ141" s="3"/>
      <c r="TAA141" s="3"/>
      <c r="TAB141" s="3"/>
      <c r="TAC141" s="3"/>
      <c r="TAD141" s="3"/>
      <c r="TAE141" s="3"/>
      <c r="TAF141" s="3"/>
      <c r="TAG141" s="3"/>
      <c r="TAH141" s="3"/>
      <c r="TAI141" s="3"/>
      <c r="TAJ141" s="3"/>
      <c r="TAK141" s="3"/>
      <c r="TAL141" s="3"/>
      <c r="TAM141" s="3"/>
      <c r="TAN141" s="3"/>
      <c r="TAO141" s="3"/>
      <c r="TAP141" s="3"/>
      <c r="TAQ141" s="3"/>
      <c r="TAR141" s="3"/>
      <c r="TAS141" s="3"/>
      <c r="TAT141" s="3"/>
      <c r="TAU141" s="3"/>
      <c r="TAV141" s="3"/>
      <c r="TAW141" s="3"/>
      <c r="TAX141" s="3"/>
      <c r="TAY141" s="3"/>
      <c r="TAZ141" s="3"/>
      <c r="TBA141" s="3"/>
      <c r="TBB141" s="3"/>
      <c r="TBC141" s="3"/>
      <c r="TBD141" s="3"/>
      <c r="TBE141" s="3"/>
      <c r="TBF141" s="3"/>
      <c r="TBG141" s="3"/>
      <c r="TBH141" s="3"/>
      <c r="TBI141" s="3"/>
      <c r="TBJ141" s="3"/>
      <c r="TBK141" s="3"/>
      <c r="TBL141" s="3"/>
      <c r="TBM141" s="3"/>
      <c r="TBN141" s="3"/>
      <c r="TBO141" s="3"/>
      <c r="TBP141" s="3"/>
      <c r="TBQ141" s="3"/>
      <c r="TBR141" s="3"/>
      <c r="TBS141" s="3"/>
      <c r="TBT141" s="3"/>
      <c r="TBU141" s="3"/>
      <c r="TBV141" s="3"/>
      <c r="TBW141" s="3"/>
      <c r="TBX141" s="3"/>
      <c r="TBY141" s="3"/>
      <c r="TBZ141" s="3"/>
      <c r="TCA141" s="3"/>
      <c r="TCB141" s="3"/>
      <c r="TCC141" s="3"/>
      <c r="TCD141" s="3"/>
      <c r="TCE141" s="3"/>
      <c r="TCF141" s="3"/>
      <c r="TCG141" s="3"/>
      <c r="TCH141" s="3"/>
      <c r="TCI141" s="3"/>
      <c r="TCJ141" s="3"/>
      <c r="TCK141" s="3"/>
      <c r="TCL141" s="3"/>
      <c r="TCM141" s="3"/>
      <c r="TCN141" s="3"/>
      <c r="TCO141" s="3"/>
      <c r="TCP141" s="3"/>
      <c r="TCQ141" s="3"/>
      <c r="TCR141" s="3"/>
      <c r="TCS141" s="3"/>
      <c r="TCT141" s="3"/>
      <c r="TCU141" s="3"/>
      <c r="TCV141" s="3"/>
      <c r="TCW141" s="3"/>
      <c r="TCX141" s="3"/>
      <c r="TCY141" s="3"/>
      <c r="TCZ141" s="3"/>
      <c r="TDA141" s="3"/>
      <c r="TDB141" s="3"/>
      <c r="TDC141" s="3"/>
      <c r="TDD141" s="3"/>
      <c r="TDE141" s="3"/>
      <c r="TDF141" s="3"/>
      <c r="TDG141" s="3"/>
      <c r="TDH141" s="3"/>
      <c r="TDI141" s="3"/>
      <c r="TDJ141" s="3"/>
      <c r="TDK141" s="3"/>
      <c r="TDL141" s="3"/>
      <c r="TDM141" s="3"/>
      <c r="TDN141" s="3"/>
      <c r="TDO141" s="3"/>
      <c r="TDP141" s="3"/>
      <c r="TDQ141" s="3"/>
      <c r="TDR141" s="3"/>
      <c r="TDS141" s="3"/>
      <c r="TDT141" s="3"/>
      <c r="TDU141" s="3"/>
      <c r="TDV141" s="3"/>
      <c r="TDW141" s="3"/>
      <c r="TDX141" s="3"/>
      <c r="TDY141" s="3"/>
      <c r="TDZ141" s="3"/>
      <c r="TEA141" s="3"/>
      <c r="TEB141" s="3"/>
      <c r="TEC141" s="3"/>
      <c r="TED141" s="3"/>
      <c r="TEE141" s="3"/>
      <c r="TEF141" s="3"/>
      <c r="TEG141" s="3"/>
      <c r="TEH141" s="3"/>
      <c r="TEI141" s="3"/>
      <c r="TEJ141" s="3"/>
      <c r="TEK141" s="3"/>
      <c r="TEL141" s="3"/>
      <c r="TEM141" s="3"/>
      <c r="TEN141" s="3"/>
      <c r="TEO141" s="3"/>
      <c r="TEP141" s="3"/>
      <c r="TEQ141" s="3"/>
      <c r="TER141" s="3"/>
      <c r="TES141" s="3"/>
      <c r="TET141" s="3"/>
      <c r="TEU141" s="3"/>
      <c r="TEV141" s="3"/>
      <c r="TEW141" s="3"/>
      <c r="TEX141" s="3"/>
      <c r="TEY141" s="3"/>
      <c r="TEZ141" s="3"/>
      <c r="TFA141" s="3"/>
      <c r="TFB141" s="3"/>
      <c r="TFC141" s="3"/>
      <c r="TFD141" s="3"/>
      <c r="TFE141" s="3"/>
      <c r="TFF141" s="3"/>
      <c r="TFG141" s="3"/>
      <c r="TFH141" s="3"/>
      <c r="TFI141" s="3"/>
      <c r="TFJ141" s="3"/>
      <c r="TFK141" s="3"/>
      <c r="TFL141" s="3"/>
      <c r="TFM141" s="3"/>
      <c r="TFN141" s="3"/>
      <c r="TFO141" s="3"/>
      <c r="TFP141" s="3"/>
      <c r="TFQ141" s="3"/>
      <c r="TFR141" s="3"/>
      <c r="TFS141" s="3"/>
      <c r="TFT141" s="3"/>
      <c r="TFU141" s="3"/>
      <c r="TFV141" s="3"/>
      <c r="TFW141" s="3"/>
      <c r="TFX141" s="3"/>
      <c r="TFY141" s="3"/>
      <c r="TFZ141" s="3"/>
      <c r="TGA141" s="3"/>
      <c r="TGB141" s="3"/>
      <c r="TGC141" s="3"/>
      <c r="TGD141" s="3"/>
      <c r="TGE141" s="3"/>
      <c r="TGF141" s="3"/>
      <c r="TGG141" s="3"/>
      <c r="TGH141" s="3"/>
      <c r="TGI141" s="3"/>
      <c r="TGJ141" s="3"/>
      <c r="TGK141" s="3"/>
      <c r="TGL141" s="3"/>
      <c r="TGM141" s="3"/>
      <c r="TGN141" s="3"/>
      <c r="TGO141" s="3"/>
      <c r="TGP141" s="3"/>
      <c r="TGQ141" s="3"/>
      <c r="TGR141" s="3"/>
      <c r="TGS141" s="3"/>
      <c r="TGT141" s="3"/>
      <c r="TGU141" s="3"/>
      <c r="TGV141" s="3"/>
      <c r="TGW141" s="3"/>
      <c r="TGX141" s="3"/>
      <c r="TGY141" s="3"/>
      <c r="TGZ141" s="3"/>
      <c r="THA141" s="3"/>
      <c r="THB141" s="3"/>
      <c r="THC141" s="3"/>
      <c r="THD141" s="3"/>
      <c r="THE141" s="3"/>
      <c r="THF141" s="3"/>
      <c r="THG141" s="3"/>
      <c r="THH141" s="3"/>
      <c r="THI141" s="3"/>
      <c r="THJ141" s="3"/>
      <c r="THK141" s="3"/>
      <c r="THL141" s="3"/>
      <c r="THM141" s="3"/>
      <c r="THN141" s="3"/>
      <c r="THO141" s="3"/>
      <c r="THP141" s="3"/>
      <c r="THQ141" s="3"/>
      <c r="THR141" s="3"/>
      <c r="THS141" s="3"/>
      <c r="THT141" s="3"/>
      <c r="THU141" s="3"/>
      <c r="THV141" s="3"/>
      <c r="THW141" s="3"/>
      <c r="THX141" s="3"/>
      <c r="THY141" s="3"/>
      <c r="THZ141" s="3"/>
      <c r="TIA141" s="3"/>
      <c r="TIB141" s="3"/>
      <c r="TIC141" s="3"/>
      <c r="TID141" s="3"/>
      <c r="TIE141" s="3"/>
      <c r="TIF141" s="3"/>
      <c r="TIG141" s="3"/>
      <c r="TIH141" s="3"/>
      <c r="TII141" s="3"/>
      <c r="TIJ141" s="3"/>
      <c r="TIK141" s="3"/>
      <c r="TIL141" s="3"/>
      <c r="TIM141" s="3"/>
      <c r="TIN141" s="3"/>
      <c r="TIO141" s="3"/>
      <c r="TIP141" s="3"/>
      <c r="TIQ141" s="3"/>
      <c r="TIR141" s="3"/>
      <c r="TIS141" s="3"/>
      <c r="TIT141" s="3"/>
      <c r="TIU141" s="3"/>
      <c r="TIV141" s="3"/>
      <c r="TIW141" s="3"/>
      <c r="TIX141" s="3"/>
      <c r="TIY141" s="3"/>
      <c r="TIZ141" s="3"/>
      <c r="TJA141" s="3"/>
      <c r="TJB141" s="3"/>
      <c r="TJC141" s="3"/>
      <c r="TJD141" s="3"/>
      <c r="TJE141" s="3"/>
      <c r="TJF141" s="3"/>
      <c r="TJG141" s="3"/>
      <c r="TJH141" s="3"/>
      <c r="TJI141" s="3"/>
      <c r="TJJ141" s="3"/>
      <c r="TJK141" s="3"/>
      <c r="TJL141" s="3"/>
      <c r="TJM141" s="3"/>
      <c r="TJN141" s="3"/>
      <c r="TJO141" s="3"/>
      <c r="TJP141" s="3"/>
      <c r="TJQ141" s="3"/>
      <c r="TJR141" s="3"/>
      <c r="TJS141" s="3"/>
      <c r="TJT141" s="3"/>
      <c r="TJU141" s="3"/>
      <c r="TJV141" s="3"/>
      <c r="TJW141" s="3"/>
      <c r="TJX141" s="3"/>
      <c r="TJY141" s="3"/>
      <c r="TJZ141" s="3"/>
      <c r="TKA141" s="3"/>
      <c r="TKB141" s="3"/>
      <c r="TKC141" s="3"/>
      <c r="TKD141" s="3"/>
      <c r="TKE141" s="3"/>
      <c r="TKF141" s="3"/>
      <c r="TKG141" s="3"/>
      <c r="TKH141" s="3"/>
      <c r="TKI141" s="3"/>
      <c r="TKJ141" s="3"/>
      <c r="TKK141" s="3"/>
      <c r="TKL141" s="3"/>
      <c r="TKM141" s="3"/>
      <c r="TKN141" s="3"/>
      <c r="TKO141" s="3"/>
      <c r="TKP141" s="3"/>
      <c r="TKQ141" s="3"/>
      <c r="TKR141" s="3"/>
      <c r="TKS141" s="3"/>
      <c r="TKT141" s="3"/>
      <c r="TKU141" s="3"/>
      <c r="TKV141" s="3"/>
      <c r="TKW141" s="3"/>
      <c r="TKX141" s="3"/>
      <c r="TKY141" s="3"/>
      <c r="TKZ141" s="3"/>
      <c r="TLA141" s="3"/>
      <c r="TLB141" s="3"/>
      <c r="TLC141" s="3"/>
      <c r="TLD141" s="3"/>
      <c r="TLE141" s="3"/>
      <c r="TLF141" s="3"/>
      <c r="TLG141" s="3"/>
      <c r="TLH141" s="3"/>
      <c r="TLI141" s="3"/>
      <c r="TLJ141" s="3"/>
      <c r="TLK141" s="3"/>
      <c r="TLL141" s="3"/>
      <c r="TLM141" s="3"/>
      <c r="TLN141" s="3"/>
      <c r="TLO141" s="3"/>
      <c r="TLP141" s="3"/>
      <c r="TLQ141" s="3"/>
      <c r="TLR141" s="3"/>
      <c r="TLS141" s="3"/>
      <c r="TLT141" s="3"/>
      <c r="TLU141" s="3"/>
      <c r="TLV141" s="3"/>
      <c r="TLW141" s="3"/>
      <c r="TLX141" s="3"/>
      <c r="TLY141" s="3"/>
      <c r="TLZ141" s="3"/>
      <c r="TMA141" s="3"/>
      <c r="TMB141" s="3"/>
      <c r="TMC141" s="3"/>
      <c r="TMD141" s="3"/>
      <c r="TME141" s="3"/>
      <c r="TMF141" s="3"/>
      <c r="TMG141" s="3"/>
      <c r="TMH141" s="3"/>
      <c r="TMI141" s="3"/>
      <c r="TMJ141" s="3"/>
      <c r="TMK141" s="3"/>
      <c r="TML141" s="3"/>
      <c r="TMM141" s="3"/>
      <c r="TMN141" s="3"/>
      <c r="TMO141" s="3"/>
      <c r="TMP141" s="3"/>
      <c r="TMQ141" s="3"/>
      <c r="TMR141" s="3"/>
      <c r="TMS141" s="3"/>
      <c r="TMT141" s="3"/>
      <c r="TMU141" s="3"/>
      <c r="TMV141" s="3"/>
      <c r="TMW141" s="3"/>
      <c r="TMX141" s="3"/>
      <c r="TMY141" s="3"/>
      <c r="TMZ141" s="3"/>
      <c r="TNA141" s="3"/>
      <c r="TNB141" s="3"/>
      <c r="TNC141" s="3"/>
      <c r="TND141" s="3"/>
      <c r="TNE141" s="3"/>
      <c r="TNF141" s="3"/>
      <c r="TNG141" s="3"/>
      <c r="TNH141" s="3"/>
      <c r="TNI141" s="3"/>
      <c r="TNJ141" s="3"/>
      <c r="TNK141" s="3"/>
      <c r="TNL141" s="3"/>
      <c r="TNM141" s="3"/>
      <c r="TNN141" s="3"/>
      <c r="TNO141" s="3"/>
      <c r="TNP141" s="3"/>
      <c r="TNQ141" s="3"/>
      <c r="TNR141" s="3"/>
      <c r="TNS141" s="3"/>
      <c r="TNT141" s="3"/>
      <c r="TNU141" s="3"/>
      <c r="TNV141" s="3"/>
      <c r="TNW141" s="3"/>
      <c r="TNX141" s="3"/>
      <c r="TNY141" s="3"/>
      <c r="TNZ141" s="3"/>
      <c r="TOA141" s="3"/>
      <c r="TOB141" s="3"/>
      <c r="TOC141" s="3"/>
      <c r="TOD141" s="3"/>
      <c r="TOE141" s="3"/>
      <c r="TOF141" s="3"/>
      <c r="TOG141" s="3"/>
      <c r="TOH141" s="3"/>
      <c r="TOI141" s="3"/>
      <c r="TOJ141" s="3"/>
      <c r="TOK141" s="3"/>
      <c r="TOL141" s="3"/>
      <c r="TOM141" s="3"/>
      <c r="TON141" s="3"/>
      <c r="TOO141" s="3"/>
      <c r="TOP141" s="3"/>
      <c r="TOQ141" s="3"/>
      <c r="TOR141" s="3"/>
      <c r="TOS141" s="3"/>
      <c r="TOT141" s="3"/>
      <c r="TOU141" s="3"/>
      <c r="TOV141" s="3"/>
      <c r="TOW141" s="3"/>
      <c r="TOX141" s="3"/>
      <c r="TOY141" s="3"/>
      <c r="TOZ141" s="3"/>
      <c r="TPA141" s="3"/>
      <c r="TPB141" s="3"/>
      <c r="TPC141" s="3"/>
      <c r="TPD141" s="3"/>
      <c r="TPE141" s="3"/>
      <c r="TPF141" s="3"/>
      <c r="TPG141" s="3"/>
      <c r="TPH141" s="3"/>
      <c r="TPI141" s="3"/>
      <c r="TPJ141" s="3"/>
      <c r="TPK141" s="3"/>
      <c r="TPL141" s="3"/>
      <c r="TPM141" s="3"/>
      <c r="TPN141" s="3"/>
      <c r="TPO141" s="3"/>
      <c r="TPP141" s="3"/>
      <c r="TPQ141" s="3"/>
      <c r="TPR141" s="3"/>
      <c r="TPS141" s="3"/>
      <c r="TPT141" s="3"/>
      <c r="TPU141" s="3"/>
      <c r="TPV141" s="3"/>
      <c r="TPW141" s="3"/>
      <c r="TPX141" s="3"/>
      <c r="TPY141" s="3"/>
      <c r="TPZ141" s="3"/>
      <c r="TQA141" s="3"/>
      <c r="TQB141" s="3"/>
      <c r="TQC141" s="3"/>
      <c r="TQD141" s="3"/>
      <c r="TQE141" s="3"/>
      <c r="TQF141" s="3"/>
      <c r="TQG141" s="3"/>
      <c r="TQH141" s="3"/>
      <c r="TQI141" s="3"/>
      <c r="TQJ141" s="3"/>
      <c r="TQK141" s="3"/>
      <c r="TQL141" s="3"/>
      <c r="TQM141" s="3"/>
      <c r="TQN141" s="3"/>
      <c r="TQO141" s="3"/>
      <c r="TQP141" s="3"/>
      <c r="TQQ141" s="3"/>
      <c r="TQR141" s="3"/>
      <c r="TQS141" s="3"/>
      <c r="TQT141" s="3"/>
      <c r="TQU141" s="3"/>
      <c r="TQV141" s="3"/>
      <c r="TQW141" s="3"/>
      <c r="TQX141" s="3"/>
      <c r="TQY141" s="3"/>
      <c r="TQZ141" s="3"/>
      <c r="TRA141" s="3"/>
      <c r="TRB141" s="3"/>
      <c r="TRC141" s="3"/>
      <c r="TRD141" s="3"/>
      <c r="TRE141" s="3"/>
      <c r="TRF141" s="3"/>
      <c r="TRG141" s="3"/>
      <c r="TRH141" s="3"/>
      <c r="TRI141" s="3"/>
      <c r="TRJ141" s="3"/>
      <c r="TRK141" s="3"/>
      <c r="TRL141" s="3"/>
      <c r="TRM141" s="3"/>
      <c r="TRN141" s="3"/>
      <c r="TRO141" s="3"/>
      <c r="TRP141" s="3"/>
      <c r="TRQ141" s="3"/>
      <c r="TRR141" s="3"/>
      <c r="TRS141" s="3"/>
      <c r="TRT141" s="3"/>
      <c r="TRU141" s="3"/>
      <c r="TRV141" s="3"/>
      <c r="TRW141" s="3"/>
      <c r="TRX141" s="3"/>
      <c r="TRY141" s="3"/>
      <c r="TRZ141" s="3"/>
      <c r="TSA141" s="3"/>
      <c r="TSB141" s="3"/>
      <c r="TSC141" s="3"/>
      <c r="TSD141" s="3"/>
      <c r="TSE141" s="3"/>
      <c r="TSF141" s="3"/>
      <c r="TSG141" s="3"/>
      <c r="TSH141" s="3"/>
      <c r="TSI141" s="3"/>
      <c r="TSJ141" s="3"/>
      <c r="TSK141" s="3"/>
      <c r="TSL141" s="3"/>
      <c r="TSM141" s="3"/>
      <c r="TSN141" s="3"/>
      <c r="TSO141" s="3"/>
      <c r="TSP141" s="3"/>
      <c r="TSQ141" s="3"/>
      <c r="TSR141" s="3"/>
      <c r="TSS141" s="3"/>
      <c r="TST141" s="3"/>
      <c r="TSU141" s="3"/>
      <c r="TSV141" s="3"/>
      <c r="TSW141" s="3"/>
      <c r="TSX141" s="3"/>
      <c r="TSY141" s="3"/>
      <c r="TSZ141" s="3"/>
      <c r="TTA141" s="3"/>
      <c r="TTB141" s="3"/>
      <c r="TTC141" s="3"/>
      <c r="TTD141" s="3"/>
      <c r="TTE141" s="3"/>
      <c r="TTF141" s="3"/>
      <c r="TTG141" s="3"/>
      <c r="TTH141" s="3"/>
      <c r="TTI141" s="3"/>
      <c r="TTJ141" s="3"/>
      <c r="TTK141" s="3"/>
      <c r="TTL141" s="3"/>
      <c r="TTM141" s="3"/>
      <c r="TTN141" s="3"/>
      <c r="TTO141" s="3"/>
      <c r="TTP141" s="3"/>
      <c r="TTQ141" s="3"/>
      <c r="TTR141" s="3"/>
      <c r="TTS141" s="3"/>
      <c r="TTT141" s="3"/>
      <c r="TTU141" s="3"/>
      <c r="TTV141" s="3"/>
      <c r="TTW141" s="3"/>
      <c r="TTX141" s="3"/>
      <c r="TTY141" s="3"/>
      <c r="TTZ141" s="3"/>
      <c r="TUA141" s="3"/>
      <c r="TUB141" s="3"/>
      <c r="TUC141" s="3"/>
      <c r="TUD141" s="3"/>
      <c r="TUE141" s="3"/>
      <c r="TUF141" s="3"/>
      <c r="TUG141" s="3"/>
      <c r="TUH141" s="3"/>
      <c r="TUI141" s="3"/>
      <c r="TUJ141" s="3"/>
      <c r="TUK141" s="3"/>
      <c r="TUL141" s="3"/>
      <c r="TUM141" s="3"/>
      <c r="TUN141" s="3"/>
      <c r="TUO141" s="3"/>
      <c r="TUP141" s="3"/>
      <c r="TUQ141" s="3"/>
      <c r="TUR141" s="3"/>
      <c r="TUS141" s="3"/>
      <c r="TUT141" s="3"/>
      <c r="TUU141" s="3"/>
      <c r="TUV141" s="3"/>
      <c r="TUW141" s="3"/>
      <c r="TUX141" s="3"/>
      <c r="TUY141" s="3"/>
      <c r="TUZ141" s="3"/>
      <c r="TVA141" s="3"/>
      <c r="TVB141" s="3"/>
      <c r="TVC141" s="3"/>
      <c r="TVD141" s="3"/>
      <c r="TVE141" s="3"/>
      <c r="TVF141" s="3"/>
      <c r="TVG141" s="3"/>
      <c r="TVH141" s="3"/>
      <c r="TVI141" s="3"/>
      <c r="TVJ141" s="3"/>
      <c r="TVK141" s="3"/>
      <c r="TVL141" s="3"/>
      <c r="TVM141" s="3"/>
      <c r="TVN141" s="3"/>
      <c r="TVO141" s="3"/>
      <c r="TVP141" s="3"/>
      <c r="TVQ141" s="3"/>
      <c r="TVR141" s="3"/>
      <c r="TVS141" s="3"/>
      <c r="TVT141" s="3"/>
      <c r="TVU141" s="3"/>
      <c r="TVV141" s="3"/>
      <c r="TVW141" s="3"/>
      <c r="TVX141" s="3"/>
      <c r="TVY141" s="3"/>
      <c r="TVZ141" s="3"/>
      <c r="TWA141" s="3"/>
      <c r="TWB141" s="3"/>
      <c r="TWC141" s="3"/>
      <c r="TWD141" s="3"/>
      <c r="TWE141" s="3"/>
      <c r="TWF141" s="3"/>
      <c r="TWG141" s="3"/>
      <c r="TWH141" s="3"/>
      <c r="TWI141" s="3"/>
      <c r="TWJ141" s="3"/>
      <c r="TWK141" s="3"/>
      <c r="TWL141" s="3"/>
      <c r="TWM141" s="3"/>
      <c r="TWN141" s="3"/>
      <c r="TWO141" s="3"/>
      <c r="TWP141" s="3"/>
      <c r="TWQ141" s="3"/>
      <c r="TWR141" s="3"/>
      <c r="TWS141" s="3"/>
      <c r="TWT141" s="3"/>
      <c r="TWU141" s="3"/>
      <c r="TWV141" s="3"/>
      <c r="TWW141" s="3"/>
      <c r="TWX141" s="3"/>
      <c r="TWY141" s="3"/>
      <c r="TWZ141" s="3"/>
      <c r="TXA141" s="3"/>
      <c r="TXB141" s="3"/>
      <c r="TXC141" s="3"/>
      <c r="TXD141" s="3"/>
      <c r="TXE141" s="3"/>
      <c r="TXF141" s="3"/>
      <c r="TXG141" s="3"/>
      <c r="TXH141" s="3"/>
      <c r="TXI141" s="3"/>
      <c r="TXJ141" s="3"/>
      <c r="TXK141" s="3"/>
      <c r="TXL141" s="3"/>
      <c r="TXM141" s="3"/>
      <c r="TXN141" s="3"/>
      <c r="TXO141" s="3"/>
      <c r="TXP141" s="3"/>
      <c r="TXQ141" s="3"/>
      <c r="TXR141" s="3"/>
      <c r="TXS141" s="3"/>
      <c r="TXT141" s="3"/>
      <c r="TXU141" s="3"/>
      <c r="TXV141" s="3"/>
      <c r="TXW141" s="3"/>
      <c r="TXX141" s="3"/>
      <c r="TXY141" s="3"/>
      <c r="TXZ141" s="3"/>
      <c r="TYA141" s="3"/>
      <c r="TYB141" s="3"/>
      <c r="TYC141" s="3"/>
      <c r="TYD141" s="3"/>
      <c r="TYE141" s="3"/>
      <c r="TYF141" s="3"/>
      <c r="TYG141" s="3"/>
      <c r="TYH141" s="3"/>
      <c r="TYI141" s="3"/>
      <c r="TYJ141" s="3"/>
      <c r="TYK141" s="3"/>
      <c r="TYL141" s="3"/>
      <c r="TYM141" s="3"/>
      <c r="TYN141" s="3"/>
      <c r="TYO141" s="3"/>
      <c r="TYP141" s="3"/>
      <c r="TYQ141" s="3"/>
      <c r="TYR141" s="3"/>
      <c r="TYS141" s="3"/>
      <c r="TYT141" s="3"/>
      <c r="TYU141" s="3"/>
      <c r="TYV141" s="3"/>
      <c r="TYW141" s="3"/>
      <c r="TYX141" s="3"/>
      <c r="TYY141" s="3"/>
      <c r="TYZ141" s="3"/>
      <c r="TZA141" s="3"/>
      <c r="TZB141" s="3"/>
      <c r="TZC141" s="3"/>
      <c r="TZD141" s="3"/>
      <c r="TZE141" s="3"/>
      <c r="TZF141" s="3"/>
      <c r="TZG141" s="3"/>
      <c r="TZH141" s="3"/>
      <c r="TZI141" s="3"/>
      <c r="TZJ141" s="3"/>
      <c r="TZK141" s="3"/>
      <c r="TZL141" s="3"/>
      <c r="TZM141" s="3"/>
      <c r="TZN141" s="3"/>
      <c r="TZO141" s="3"/>
      <c r="TZP141" s="3"/>
      <c r="TZQ141" s="3"/>
      <c r="TZR141" s="3"/>
      <c r="TZS141" s="3"/>
      <c r="TZT141" s="3"/>
      <c r="TZU141" s="3"/>
      <c r="TZV141" s="3"/>
      <c r="TZW141" s="3"/>
      <c r="TZX141" s="3"/>
      <c r="TZY141" s="3"/>
      <c r="TZZ141" s="3"/>
      <c r="UAA141" s="3"/>
      <c r="UAB141" s="3"/>
      <c r="UAC141" s="3"/>
      <c r="UAD141" s="3"/>
      <c r="UAE141" s="3"/>
      <c r="UAF141" s="3"/>
      <c r="UAG141" s="3"/>
      <c r="UAH141" s="3"/>
      <c r="UAI141" s="3"/>
      <c r="UAJ141" s="3"/>
      <c r="UAK141" s="3"/>
      <c r="UAL141" s="3"/>
      <c r="UAM141" s="3"/>
      <c r="UAN141" s="3"/>
      <c r="UAO141" s="3"/>
      <c r="UAP141" s="3"/>
      <c r="UAQ141" s="3"/>
      <c r="UAR141" s="3"/>
      <c r="UAS141" s="3"/>
      <c r="UAT141" s="3"/>
      <c r="UAU141" s="3"/>
      <c r="UAV141" s="3"/>
      <c r="UAW141" s="3"/>
      <c r="UAX141" s="3"/>
      <c r="UAY141" s="3"/>
      <c r="UAZ141" s="3"/>
      <c r="UBA141" s="3"/>
      <c r="UBB141" s="3"/>
      <c r="UBC141" s="3"/>
      <c r="UBD141" s="3"/>
      <c r="UBE141" s="3"/>
      <c r="UBF141" s="3"/>
      <c r="UBG141" s="3"/>
      <c r="UBH141" s="3"/>
      <c r="UBI141" s="3"/>
      <c r="UBJ141" s="3"/>
      <c r="UBK141" s="3"/>
      <c r="UBL141" s="3"/>
      <c r="UBM141" s="3"/>
      <c r="UBN141" s="3"/>
      <c r="UBO141" s="3"/>
      <c r="UBP141" s="3"/>
      <c r="UBQ141" s="3"/>
      <c r="UBR141" s="3"/>
      <c r="UBS141" s="3"/>
      <c r="UBT141" s="3"/>
      <c r="UBU141" s="3"/>
      <c r="UBV141" s="3"/>
      <c r="UBW141" s="3"/>
      <c r="UBX141" s="3"/>
      <c r="UBY141" s="3"/>
      <c r="UBZ141" s="3"/>
      <c r="UCA141" s="3"/>
      <c r="UCB141" s="3"/>
      <c r="UCC141" s="3"/>
      <c r="UCD141" s="3"/>
      <c r="UCE141" s="3"/>
      <c r="UCF141" s="3"/>
      <c r="UCG141" s="3"/>
      <c r="UCH141" s="3"/>
      <c r="UCI141" s="3"/>
      <c r="UCJ141" s="3"/>
      <c r="UCK141" s="3"/>
      <c r="UCL141" s="3"/>
      <c r="UCM141" s="3"/>
      <c r="UCN141" s="3"/>
      <c r="UCO141" s="3"/>
      <c r="UCP141" s="3"/>
      <c r="UCQ141" s="3"/>
      <c r="UCR141" s="3"/>
      <c r="UCS141" s="3"/>
      <c r="UCT141" s="3"/>
      <c r="UCU141" s="3"/>
      <c r="UCV141" s="3"/>
      <c r="UCW141" s="3"/>
      <c r="UCX141" s="3"/>
      <c r="UCY141" s="3"/>
      <c r="UCZ141" s="3"/>
      <c r="UDA141" s="3"/>
      <c r="UDB141" s="3"/>
      <c r="UDC141" s="3"/>
      <c r="UDD141" s="3"/>
      <c r="UDE141" s="3"/>
      <c r="UDF141" s="3"/>
      <c r="UDG141" s="3"/>
      <c r="UDH141" s="3"/>
      <c r="UDI141" s="3"/>
      <c r="UDJ141" s="3"/>
      <c r="UDK141" s="3"/>
      <c r="UDL141" s="3"/>
      <c r="UDM141" s="3"/>
      <c r="UDN141" s="3"/>
      <c r="UDO141" s="3"/>
      <c r="UDP141" s="3"/>
      <c r="UDQ141" s="3"/>
      <c r="UDR141" s="3"/>
      <c r="UDS141" s="3"/>
      <c r="UDT141" s="3"/>
      <c r="UDU141" s="3"/>
      <c r="UDV141" s="3"/>
      <c r="UDW141" s="3"/>
      <c r="UDX141" s="3"/>
      <c r="UDY141" s="3"/>
      <c r="UDZ141" s="3"/>
      <c r="UEA141" s="3"/>
      <c r="UEB141" s="3"/>
      <c r="UEC141" s="3"/>
      <c r="UED141" s="3"/>
      <c r="UEE141" s="3"/>
      <c r="UEF141" s="3"/>
      <c r="UEG141" s="3"/>
      <c r="UEH141" s="3"/>
      <c r="UEI141" s="3"/>
      <c r="UEJ141" s="3"/>
      <c r="UEK141" s="3"/>
      <c r="UEL141" s="3"/>
      <c r="UEM141" s="3"/>
      <c r="UEN141" s="3"/>
      <c r="UEO141" s="3"/>
      <c r="UEP141" s="3"/>
      <c r="UEQ141" s="3"/>
      <c r="UER141" s="3"/>
      <c r="UES141" s="3"/>
      <c r="UET141" s="3"/>
      <c r="UEU141" s="3"/>
      <c r="UEV141" s="3"/>
      <c r="UEW141" s="3"/>
      <c r="UEX141" s="3"/>
      <c r="UEY141" s="3"/>
      <c r="UEZ141" s="3"/>
      <c r="UFA141" s="3"/>
      <c r="UFB141" s="3"/>
      <c r="UFC141" s="3"/>
      <c r="UFD141" s="3"/>
      <c r="UFE141" s="3"/>
      <c r="UFF141" s="3"/>
      <c r="UFG141" s="3"/>
      <c r="UFH141" s="3"/>
      <c r="UFI141" s="3"/>
      <c r="UFJ141" s="3"/>
      <c r="UFK141" s="3"/>
      <c r="UFL141" s="3"/>
      <c r="UFM141" s="3"/>
      <c r="UFN141" s="3"/>
      <c r="UFO141" s="3"/>
      <c r="UFP141" s="3"/>
      <c r="UFQ141" s="3"/>
      <c r="UFR141" s="3"/>
      <c r="UFS141" s="3"/>
      <c r="UFT141" s="3"/>
      <c r="UFU141" s="3"/>
      <c r="UFV141" s="3"/>
      <c r="UFW141" s="3"/>
      <c r="UFX141" s="3"/>
      <c r="UFY141" s="3"/>
      <c r="UFZ141" s="3"/>
      <c r="UGA141" s="3"/>
      <c r="UGB141" s="3"/>
      <c r="UGC141" s="3"/>
      <c r="UGD141" s="3"/>
      <c r="UGE141" s="3"/>
      <c r="UGF141" s="3"/>
      <c r="UGG141" s="3"/>
      <c r="UGH141" s="3"/>
      <c r="UGI141" s="3"/>
      <c r="UGJ141" s="3"/>
      <c r="UGK141" s="3"/>
      <c r="UGL141" s="3"/>
      <c r="UGM141" s="3"/>
      <c r="UGN141" s="3"/>
      <c r="UGO141" s="3"/>
      <c r="UGP141" s="3"/>
      <c r="UGQ141" s="3"/>
      <c r="UGR141" s="3"/>
      <c r="UGS141" s="3"/>
      <c r="UGT141" s="3"/>
      <c r="UGU141" s="3"/>
      <c r="UGV141" s="3"/>
      <c r="UGW141" s="3"/>
      <c r="UGX141" s="3"/>
      <c r="UGY141" s="3"/>
      <c r="UGZ141" s="3"/>
      <c r="UHA141" s="3"/>
      <c r="UHB141" s="3"/>
      <c r="UHC141" s="3"/>
      <c r="UHD141" s="3"/>
      <c r="UHE141" s="3"/>
      <c r="UHF141" s="3"/>
      <c r="UHG141" s="3"/>
      <c r="UHH141" s="3"/>
      <c r="UHI141" s="3"/>
      <c r="UHJ141" s="3"/>
      <c r="UHK141" s="3"/>
      <c r="UHL141" s="3"/>
      <c r="UHM141" s="3"/>
      <c r="UHN141" s="3"/>
      <c r="UHO141" s="3"/>
      <c r="UHP141" s="3"/>
      <c r="UHQ141" s="3"/>
      <c r="UHR141" s="3"/>
      <c r="UHS141" s="3"/>
      <c r="UHT141" s="3"/>
      <c r="UHU141" s="3"/>
      <c r="UHV141" s="3"/>
      <c r="UHW141" s="3"/>
      <c r="UHX141" s="3"/>
      <c r="UHY141" s="3"/>
      <c r="UHZ141" s="3"/>
      <c r="UIA141" s="3"/>
      <c r="UIB141" s="3"/>
      <c r="UIC141" s="3"/>
      <c r="UID141" s="3"/>
      <c r="UIE141" s="3"/>
      <c r="UIF141" s="3"/>
      <c r="UIG141" s="3"/>
      <c r="UIH141" s="3"/>
      <c r="UII141" s="3"/>
      <c r="UIJ141" s="3"/>
      <c r="UIK141" s="3"/>
      <c r="UIL141" s="3"/>
      <c r="UIM141" s="3"/>
      <c r="UIN141" s="3"/>
      <c r="UIO141" s="3"/>
      <c r="UIP141" s="3"/>
      <c r="UIQ141" s="3"/>
      <c r="UIR141" s="3"/>
      <c r="UIS141" s="3"/>
      <c r="UIT141" s="3"/>
      <c r="UIU141" s="3"/>
      <c r="UIV141" s="3"/>
      <c r="UIW141" s="3"/>
      <c r="UIX141" s="3"/>
      <c r="UIY141" s="3"/>
      <c r="UIZ141" s="3"/>
      <c r="UJA141" s="3"/>
      <c r="UJB141" s="3"/>
      <c r="UJC141" s="3"/>
      <c r="UJD141" s="3"/>
      <c r="UJE141" s="3"/>
      <c r="UJF141" s="3"/>
      <c r="UJG141" s="3"/>
      <c r="UJH141" s="3"/>
      <c r="UJI141" s="3"/>
      <c r="UJJ141" s="3"/>
      <c r="UJK141" s="3"/>
      <c r="UJL141" s="3"/>
      <c r="UJM141" s="3"/>
      <c r="UJN141" s="3"/>
      <c r="UJO141" s="3"/>
      <c r="UJP141" s="3"/>
      <c r="UJQ141" s="3"/>
      <c r="UJR141" s="3"/>
      <c r="UJS141" s="3"/>
      <c r="UJT141" s="3"/>
      <c r="UJU141" s="3"/>
      <c r="UJV141" s="3"/>
      <c r="UJW141" s="3"/>
      <c r="UJX141" s="3"/>
      <c r="UJY141" s="3"/>
      <c r="UJZ141" s="3"/>
      <c r="UKA141" s="3"/>
      <c r="UKB141" s="3"/>
      <c r="UKC141" s="3"/>
      <c r="UKD141" s="3"/>
      <c r="UKE141" s="3"/>
      <c r="UKF141" s="3"/>
      <c r="UKG141" s="3"/>
      <c r="UKH141" s="3"/>
      <c r="UKI141" s="3"/>
      <c r="UKJ141" s="3"/>
      <c r="UKK141" s="3"/>
      <c r="UKL141" s="3"/>
      <c r="UKM141" s="3"/>
      <c r="UKN141" s="3"/>
      <c r="UKO141" s="3"/>
      <c r="UKP141" s="3"/>
      <c r="UKQ141" s="3"/>
      <c r="UKR141" s="3"/>
      <c r="UKS141" s="3"/>
      <c r="UKT141" s="3"/>
      <c r="UKU141" s="3"/>
      <c r="UKV141" s="3"/>
      <c r="UKW141" s="3"/>
      <c r="UKX141" s="3"/>
      <c r="UKY141" s="3"/>
      <c r="UKZ141" s="3"/>
      <c r="ULA141" s="3"/>
      <c r="ULB141" s="3"/>
      <c r="ULC141" s="3"/>
      <c r="ULD141" s="3"/>
      <c r="ULE141" s="3"/>
      <c r="ULF141" s="3"/>
      <c r="ULG141" s="3"/>
      <c r="ULH141" s="3"/>
      <c r="ULI141" s="3"/>
      <c r="ULJ141" s="3"/>
      <c r="ULK141" s="3"/>
      <c r="ULL141" s="3"/>
      <c r="ULM141" s="3"/>
      <c r="ULN141" s="3"/>
      <c r="ULO141" s="3"/>
      <c r="ULP141" s="3"/>
      <c r="ULQ141" s="3"/>
      <c r="ULR141" s="3"/>
      <c r="ULS141" s="3"/>
      <c r="ULT141" s="3"/>
      <c r="ULU141" s="3"/>
      <c r="ULV141" s="3"/>
      <c r="ULW141" s="3"/>
      <c r="ULX141" s="3"/>
      <c r="ULY141" s="3"/>
      <c r="ULZ141" s="3"/>
      <c r="UMA141" s="3"/>
      <c r="UMB141" s="3"/>
      <c r="UMC141" s="3"/>
      <c r="UMD141" s="3"/>
      <c r="UME141" s="3"/>
      <c r="UMF141" s="3"/>
      <c r="UMG141" s="3"/>
      <c r="UMH141" s="3"/>
      <c r="UMI141" s="3"/>
      <c r="UMJ141" s="3"/>
      <c r="UMK141" s="3"/>
      <c r="UML141" s="3"/>
      <c r="UMM141" s="3"/>
      <c r="UMN141" s="3"/>
      <c r="UMO141" s="3"/>
      <c r="UMP141" s="3"/>
      <c r="UMQ141" s="3"/>
      <c r="UMR141" s="3"/>
      <c r="UMS141" s="3"/>
      <c r="UMT141" s="3"/>
      <c r="UMU141" s="3"/>
      <c r="UMV141" s="3"/>
      <c r="UMW141" s="3"/>
      <c r="UMX141" s="3"/>
      <c r="UMY141" s="3"/>
      <c r="UMZ141" s="3"/>
      <c r="UNA141" s="3"/>
      <c r="UNB141" s="3"/>
      <c r="UNC141" s="3"/>
      <c r="UND141" s="3"/>
      <c r="UNE141" s="3"/>
      <c r="UNF141" s="3"/>
      <c r="UNG141" s="3"/>
      <c r="UNH141" s="3"/>
      <c r="UNI141" s="3"/>
      <c r="UNJ141" s="3"/>
      <c r="UNK141" s="3"/>
      <c r="UNL141" s="3"/>
      <c r="UNM141" s="3"/>
      <c r="UNN141" s="3"/>
      <c r="UNO141" s="3"/>
      <c r="UNP141" s="3"/>
      <c r="UNQ141" s="3"/>
      <c r="UNR141" s="3"/>
      <c r="UNS141" s="3"/>
      <c r="UNT141" s="3"/>
      <c r="UNU141" s="3"/>
      <c r="UNV141" s="3"/>
      <c r="UNW141" s="3"/>
      <c r="UNX141" s="3"/>
      <c r="UNY141" s="3"/>
      <c r="UNZ141" s="3"/>
      <c r="UOA141" s="3"/>
      <c r="UOB141" s="3"/>
      <c r="UOC141" s="3"/>
      <c r="UOD141" s="3"/>
      <c r="UOE141" s="3"/>
      <c r="UOF141" s="3"/>
      <c r="UOG141" s="3"/>
      <c r="UOH141" s="3"/>
      <c r="UOI141" s="3"/>
      <c r="UOJ141" s="3"/>
      <c r="UOK141" s="3"/>
      <c r="UOL141" s="3"/>
      <c r="UOM141" s="3"/>
      <c r="UON141" s="3"/>
      <c r="UOO141" s="3"/>
      <c r="UOP141" s="3"/>
      <c r="UOQ141" s="3"/>
      <c r="UOR141" s="3"/>
      <c r="UOS141" s="3"/>
      <c r="UOT141" s="3"/>
      <c r="UOU141" s="3"/>
      <c r="UOV141" s="3"/>
      <c r="UOW141" s="3"/>
      <c r="UOX141" s="3"/>
      <c r="UOY141" s="3"/>
      <c r="UOZ141" s="3"/>
      <c r="UPA141" s="3"/>
      <c r="UPB141" s="3"/>
      <c r="UPC141" s="3"/>
      <c r="UPD141" s="3"/>
      <c r="UPE141" s="3"/>
      <c r="UPF141" s="3"/>
      <c r="UPG141" s="3"/>
      <c r="UPH141" s="3"/>
      <c r="UPI141" s="3"/>
      <c r="UPJ141" s="3"/>
      <c r="UPK141" s="3"/>
      <c r="UPL141" s="3"/>
      <c r="UPM141" s="3"/>
      <c r="UPN141" s="3"/>
      <c r="UPO141" s="3"/>
      <c r="UPP141" s="3"/>
      <c r="UPQ141" s="3"/>
      <c r="UPR141" s="3"/>
      <c r="UPS141" s="3"/>
      <c r="UPT141" s="3"/>
      <c r="UPU141" s="3"/>
      <c r="UPV141" s="3"/>
      <c r="UPW141" s="3"/>
      <c r="UPX141" s="3"/>
      <c r="UPY141" s="3"/>
      <c r="UPZ141" s="3"/>
      <c r="UQA141" s="3"/>
      <c r="UQB141" s="3"/>
      <c r="UQC141" s="3"/>
      <c r="UQD141" s="3"/>
      <c r="UQE141" s="3"/>
      <c r="UQF141" s="3"/>
      <c r="UQG141" s="3"/>
      <c r="UQH141" s="3"/>
      <c r="UQI141" s="3"/>
      <c r="UQJ141" s="3"/>
      <c r="UQK141" s="3"/>
      <c r="UQL141" s="3"/>
      <c r="UQM141" s="3"/>
      <c r="UQN141" s="3"/>
      <c r="UQO141" s="3"/>
      <c r="UQP141" s="3"/>
      <c r="UQQ141" s="3"/>
      <c r="UQR141" s="3"/>
      <c r="UQS141" s="3"/>
      <c r="UQT141" s="3"/>
      <c r="UQU141" s="3"/>
      <c r="UQV141" s="3"/>
      <c r="UQW141" s="3"/>
      <c r="UQX141" s="3"/>
      <c r="UQY141" s="3"/>
      <c r="UQZ141" s="3"/>
      <c r="URA141" s="3"/>
      <c r="URB141" s="3"/>
      <c r="URC141" s="3"/>
      <c r="URD141" s="3"/>
      <c r="URE141" s="3"/>
      <c r="URF141" s="3"/>
      <c r="URG141" s="3"/>
      <c r="URH141" s="3"/>
      <c r="URI141" s="3"/>
      <c r="URJ141" s="3"/>
      <c r="URK141" s="3"/>
      <c r="URL141" s="3"/>
      <c r="URM141" s="3"/>
      <c r="URN141" s="3"/>
      <c r="URO141" s="3"/>
      <c r="URP141" s="3"/>
      <c r="URQ141" s="3"/>
      <c r="URR141" s="3"/>
      <c r="URS141" s="3"/>
      <c r="URT141" s="3"/>
      <c r="URU141" s="3"/>
      <c r="URV141" s="3"/>
      <c r="URW141" s="3"/>
      <c r="URX141" s="3"/>
      <c r="URY141" s="3"/>
      <c r="URZ141" s="3"/>
      <c r="USA141" s="3"/>
      <c r="USB141" s="3"/>
      <c r="USC141" s="3"/>
      <c r="USD141" s="3"/>
      <c r="USE141" s="3"/>
      <c r="USF141" s="3"/>
      <c r="USG141" s="3"/>
      <c r="USH141" s="3"/>
      <c r="USI141" s="3"/>
      <c r="USJ141" s="3"/>
      <c r="USK141" s="3"/>
      <c r="USL141" s="3"/>
      <c r="USM141" s="3"/>
      <c r="USN141" s="3"/>
      <c r="USO141" s="3"/>
      <c r="USP141" s="3"/>
      <c r="USQ141" s="3"/>
      <c r="USR141" s="3"/>
      <c r="USS141" s="3"/>
      <c r="UST141" s="3"/>
      <c r="USU141" s="3"/>
      <c r="USV141" s="3"/>
      <c r="USW141" s="3"/>
      <c r="USX141" s="3"/>
      <c r="USY141" s="3"/>
      <c r="USZ141" s="3"/>
      <c r="UTA141" s="3"/>
      <c r="UTB141" s="3"/>
      <c r="UTC141" s="3"/>
      <c r="UTD141" s="3"/>
      <c r="UTE141" s="3"/>
      <c r="UTF141" s="3"/>
      <c r="UTG141" s="3"/>
      <c r="UTH141" s="3"/>
      <c r="UTI141" s="3"/>
      <c r="UTJ141" s="3"/>
      <c r="UTK141" s="3"/>
      <c r="UTL141" s="3"/>
      <c r="UTM141" s="3"/>
      <c r="UTN141" s="3"/>
      <c r="UTO141" s="3"/>
      <c r="UTP141" s="3"/>
      <c r="UTQ141" s="3"/>
      <c r="UTR141" s="3"/>
      <c r="UTS141" s="3"/>
      <c r="UTT141" s="3"/>
      <c r="UTU141" s="3"/>
      <c r="UTV141" s="3"/>
      <c r="UTW141" s="3"/>
      <c r="UTX141" s="3"/>
      <c r="UTY141" s="3"/>
      <c r="UTZ141" s="3"/>
      <c r="UUA141" s="3"/>
      <c r="UUB141" s="3"/>
      <c r="UUC141" s="3"/>
      <c r="UUD141" s="3"/>
      <c r="UUE141" s="3"/>
      <c r="UUF141" s="3"/>
      <c r="UUG141" s="3"/>
      <c r="UUH141" s="3"/>
      <c r="UUI141" s="3"/>
      <c r="UUJ141" s="3"/>
      <c r="UUK141" s="3"/>
      <c r="UUL141" s="3"/>
      <c r="UUM141" s="3"/>
      <c r="UUN141" s="3"/>
      <c r="UUO141" s="3"/>
      <c r="UUP141" s="3"/>
      <c r="UUQ141" s="3"/>
      <c r="UUR141" s="3"/>
      <c r="UUS141" s="3"/>
      <c r="UUT141" s="3"/>
      <c r="UUU141" s="3"/>
      <c r="UUV141" s="3"/>
      <c r="UUW141" s="3"/>
      <c r="UUX141" s="3"/>
      <c r="UUY141" s="3"/>
      <c r="UUZ141" s="3"/>
      <c r="UVA141" s="3"/>
      <c r="UVB141" s="3"/>
      <c r="UVC141" s="3"/>
      <c r="UVD141" s="3"/>
      <c r="UVE141" s="3"/>
      <c r="UVF141" s="3"/>
      <c r="UVG141" s="3"/>
      <c r="UVH141" s="3"/>
      <c r="UVI141" s="3"/>
      <c r="UVJ141" s="3"/>
      <c r="UVK141" s="3"/>
      <c r="UVL141" s="3"/>
      <c r="UVM141" s="3"/>
      <c r="UVN141" s="3"/>
      <c r="UVO141" s="3"/>
      <c r="UVP141" s="3"/>
      <c r="UVQ141" s="3"/>
      <c r="UVR141" s="3"/>
      <c r="UVS141" s="3"/>
      <c r="UVT141" s="3"/>
      <c r="UVU141" s="3"/>
      <c r="UVV141" s="3"/>
      <c r="UVW141" s="3"/>
      <c r="UVX141" s="3"/>
      <c r="UVY141" s="3"/>
      <c r="UVZ141" s="3"/>
      <c r="UWA141" s="3"/>
      <c r="UWB141" s="3"/>
      <c r="UWC141" s="3"/>
      <c r="UWD141" s="3"/>
      <c r="UWE141" s="3"/>
      <c r="UWF141" s="3"/>
      <c r="UWG141" s="3"/>
      <c r="UWH141" s="3"/>
      <c r="UWI141" s="3"/>
      <c r="UWJ141" s="3"/>
      <c r="UWK141" s="3"/>
      <c r="UWL141" s="3"/>
      <c r="UWM141" s="3"/>
      <c r="UWN141" s="3"/>
      <c r="UWO141" s="3"/>
      <c r="UWP141" s="3"/>
      <c r="UWQ141" s="3"/>
      <c r="UWR141" s="3"/>
      <c r="UWS141" s="3"/>
      <c r="UWT141" s="3"/>
      <c r="UWU141" s="3"/>
      <c r="UWV141" s="3"/>
      <c r="UWW141" s="3"/>
      <c r="UWX141" s="3"/>
      <c r="UWY141" s="3"/>
      <c r="UWZ141" s="3"/>
      <c r="UXA141" s="3"/>
      <c r="UXB141" s="3"/>
      <c r="UXC141" s="3"/>
      <c r="UXD141" s="3"/>
      <c r="UXE141" s="3"/>
      <c r="UXF141" s="3"/>
      <c r="UXG141" s="3"/>
      <c r="UXH141" s="3"/>
      <c r="UXI141" s="3"/>
      <c r="UXJ141" s="3"/>
      <c r="UXK141" s="3"/>
      <c r="UXL141" s="3"/>
      <c r="UXM141" s="3"/>
      <c r="UXN141" s="3"/>
      <c r="UXO141" s="3"/>
      <c r="UXP141" s="3"/>
      <c r="UXQ141" s="3"/>
      <c r="UXR141" s="3"/>
      <c r="UXS141" s="3"/>
      <c r="UXT141" s="3"/>
      <c r="UXU141" s="3"/>
      <c r="UXV141" s="3"/>
      <c r="UXW141" s="3"/>
      <c r="UXX141" s="3"/>
      <c r="UXY141" s="3"/>
      <c r="UXZ141" s="3"/>
      <c r="UYA141" s="3"/>
      <c r="UYB141" s="3"/>
      <c r="UYC141" s="3"/>
      <c r="UYD141" s="3"/>
      <c r="UYE141" s="3"/>
      <c r="UYF141" s="3"/>
      <c r="UYG141" s="3"/>
      <c r="UYH141" s="3"/>
      <c r="UYI141" s="3"/>
      <c r="UYJ141" s="3"/>
      <c r="UYK141" s="3"/>
      <c r="UYL141" s="3"/>
      <c r="UYM141" s="3"/>
      <c r="UYN141" s="3"/>
      <c r="UYO141" s="3"/>
      <c r="UYP141" s="3"/>
      <c r="UYQ141" s="3"/>
      <c r="UYR141" s="3"/>
      <c r="UYS141" s="3"/>
      <c r="UYT141" s="3"/>
      <c r="UYU141" s="3"/>
      <c r="UYV141" s="3"/>
      <c r="UYW141" s="3"/>
      <c r="UYX141" s="3"/>
      <c r="UYY141" s="3"/>
      <c r="UYZ141" s="3"/>
      <c r="UZA141" s="3"/>
      <c r="UZB141" s="3"/>
      <c r="UZC141" s="3"/>
      <c r="UZD141" s="3"/>
      <c r="UZE141" s="3"/>
      <c r="UZF141" s="3"/>
      <c r="UZG141" s="3"/>
      <c r="UZH141" s="3"/>
      <c r="UZI141" s="3"/>
      <c r="UZJ141" s="3"/>
      <c r="UZK141" s="3"/>
      <c r="UZL141" s="3"/>
      <c r="UZM141" s="3"/>
      <c r="UZN141" s="3"/>
      <c r="UZO141" s="3"/>
      <c r="UZP141" s="3"/>
      <c r="UZQ141" s="3"/>
      <c r="UZR141" s="3"/>
      <c r="UZS141" s="3"/>
      <c r="UZT141" s="3"/>
      <c r="UZU141" s="3"/>
      <c r="UZV141" s="3"/>
      <c r="UZW141" s="3"/>
      <c r="UZX141" s="3"/>
      <c r="UZY141" s="3"/>
      <c r="UZZ141" s="3"/>
      <c r="VAA141" s="3"/>
      <c r="VAB141" s="3"/>
      <c r="VAC141" s="3"/>
      <c r="VAD141" s="3"/>
      <c r="VAE141" s="3"/>
      <c r="VAF141" s="3"/>
      <c r="VAG141" s="3"/>
      <c r="VAH141" s="3"/>
      <c r="VAI141" s="3"/>
      <c r="VAJ141" s="3"/>
      <c r="VAK141" s="3"/>
      <c r="VAL141" s="3"/>
      <c r="VAM141" s="3"/>
      <c r="VAN141" s="3"/>
      <c r="VAO141" s="3"/>
      <c r="VAP141" s="3"/>
      <c r="VAQ141" s="3"/>
      <c r="VAR141" s="3"/>
      <c r="VAS141" s="3"/>
      <c r="VAT141" s="3"/>
      <c r="VAU141" s="3"/>
      <c r="VAV141" s="3"/>
      <c r="VAW141" s="3"/>
      <c r="VAX141" s="3"/>
      <c r="VAY141" s="3"/>
      <c r="VAZ141" s="3"/>
      <c r="VBA141" s="3"/>
      <c r="VBB141" s="3"/>
      <c r="VBC141" s="3"/>
      <c r="VBD141" s="3"/>
      <c r="VBE141" s="3"/>
      <c r="VBF141" s="3"/>
      <c r="VBG141" s="3"/>
      <c r="VBH141" s="3"/>
      <c r="VBI141" s="3"/>
      <c r="VBJ141" s="3"/>
      <c r="VBK141" s="3"/>
      <c r="VBL141" s="3"/>
      <c r="VBM141" s="3"/>
      <c r="VBN141" s="3"/>
      <c r="VBO141" s="3"/>
      <c r="VBP141" s="3"/>
      <c r="VBQ141" s="3"/>
      <c r="VBR141" s="3"/>
      <c r="VBS141" s="3"/>
      <c r="VBT141" s="3"/>
      <c r="VBU141" s="3"/>
      <c r="VBV141" s="3"/>
      <c r="VBW141" s="3"/>
      <c r="VBX141" s="3"/>
      <c r="VBY141" s="3"/>
      <c r="VBZ141" s="3"/>
      <c r="VCA141" s="3"/>
      <c r="VCB141" s="3"/>
      <c r="VCC141" s="3"/>
      <c r="VCD141" s="3"/>
      <c r="VCE141" s="3"/>
      <c r="VCF141" s="3"/>
      <c r="VCG141" s="3"/>
      <c r="VCH141" s="3"/>
      <c r="VCI141" s="3"/>
      <c r="VCJ141" s="3"/>
      <c r="VCK141" s="3"/>
      <c r="VCL141" s="3"/>
      <c r="VCM141" s="3"/>
      <c r="VCN141" s="3"/>
      <c r="VCO141" s="3"/>
      <c r="VCP141" s="3"/>
      <c r="VCQ141" s="3"/>
      <c r="VCR141" s="3"/>
      <c r="VCS141" s="3"/>
      <c r="VCT141" s="3"/>
      <c r="VCU141" s="3"/>
      <c r="VCV141" s="3"/>
      <c r="VCW141" s="3"/>
      <c r="VCX141" s="3"/>
      <c r="VCY141" s="3"/>
      <c r="VCZ141" s="3"/>
      <c r="VDA141" s="3"/>
      <c r="VDB141" s="3"/>
      <c r="VDC141" s="3"/>
      <c r="VDD141" s="3"/>
      <c r="VDE141" s="3"/>
      <c r="VDF141" s="3"/>
      <c r="VDG141" s="3"/>
      <c r="VDH141" s="3"/>
      <c r="VDI141" s="3"/>
      <c r="VDJ141" s="3"/>
      <c r="VDK141" s="3"/>
      <c r="VDL141" s="3"/>
      <c r="VDM141" s="3"/>
      <c r="VDN141" s="3"/>
      <c r="VDO141" s="3"/>
      <c r="VDP141" s="3"/>
      <c r="VDQ141" s="3"/>
      <c r="VDR141" s="3"/>
      <c r="VDS141" s="3"/>
      <c r="VDT141" s="3"/>
      <c r="VDU141" s="3"/>
      <c r="VDV141" s="3"/>
      <c r="VDW141" s="3"/>
      <c r="VDX141" s="3"/>
      <c r="VDY141" s="3"/>
      <c r="VDZ141" s="3"/>
      <c r="VEA141" s="3"/>
      <c r="VEB141" s="3"/>
      <c r="VEC141" s="3"/>
      <c r="VED141" s="3"/>
      <c r="VEE141" s="3"/>
      <c r="VEF141" s="3"/>
      <c r="VEG141" s="3"/>
      <c r="VEH141" s="3"/>
      <c r="VEI141" s="3"/>
      <c r="VEJ141" s="3"/>
      <c r="VEK141" s="3"/>
      <c r="VEL141" s="3"/>
      <c r="VEM141" s="3"/>
      <c r="VEN141" s="3"/>
      <c r="VEO141" s="3"/>
      <c r="VEP141" s="3"/>
      <c r="VEQ141" s="3"/>
      <c r="VER141" s="3"/>
      <c r="VES141" s="3"/>
      <c r="VET141" s="3"/>
      <c r="VEU141" s="3"/>
      <c r="VEV141" s="3"/>
      <c r="VEW141" s="3"/>
      <c r="VEX141" s="3"/>
      <c r="VEY141" s="3"/>
      <c r="VEZ141" s="3"/>
      <c r="VFA141" s="3"/>
      <c r="VFB141" s="3"/>
      <c r="VFC141" s="3"/>
      <c r="VFD141" s="3"/>
      <c r="VFE141" s="3"/>
      <c r="VFF141" s="3"/>
      <c r="VFG141" s="3"/>
      <c r="VFH141" s="3"/>
      <c r="VFI141" s="3"/>
      <c r="VFJ141" s="3"/>
      <c r="VFK141" s="3"/>
      <c r="VFL141" s="3"/>
      <c r="VFM141" s="3"/>
      <c r="VFN141" s="3"/>
      <c r="VFO141" s="3"/>
      <c r="VFP141" s="3"/>
      <c r="VFQ141" s="3"/>
      <c r="VFR141" s="3"/>
      <c r="VFS141" s="3"/>
      <c r="VFT141" s="3"/>
      <c r="VFU141" s="3"/>
      <c r="VFV141" s="3"/>
      <c r="VFW141" s="3"/>
      <c r="VFX141" s="3"/>
      <c r="VFY141" s="3"/>
      <c r="VFZ141" s="3"/>
      <c r="VGA141" s="3"/>
      <c r="VGB141" s="3"/>
      <c r="VGC141" s="3"/>
      <c r="VGD141" s="3"/>
      <c r="VGE141" s="3"/>
      <c r="VGF141" s="3"/>
      <c r="VGG141" s="3"/>
      <c r="VGH141" s="3"/>
      <c r="VGI141" s="3"/>
      <c r="VGJ141" s="3"/>
      <c r="VGK141" s="3"/>
      <c r="VGL141" s="3"/>
      <c r="VGM141" s="3"/>
      <c r="VGN141" s="3"/>
      <c r="VGO141" s="3"/>
      <c r="VGP141" s="3"/>
      <c r="VGQ141" s="3"/>
      <c r="VGR141" s="3"/>
      <c r="VGS141" s="3"/>
      <c r="VGT141" s="3"/>
      <c r="VGU141" s="3"/>
      <c r="VGV141" s="3"/>
      <c r="VGW141" s="3"/>
      <c r="VGX141" s="3"/>
      <c r="VGY141" s="3"/>
      <c r="VGZ141" s="3"/>
      <c r="VHA141" s="3"/>
      <c r="VHB141" s="3"/>
      <c r="VHC141" s="3"/>
      <c r="VHD141" s="3"/>
      <c r="VHE141" s="3"/>
      <c r="VHF141" s="3"/>
      <c r="VHG141" s="3"/>
      <c r="VHH141" s="3"/>
      <c r="VHI141" s="3"/>
      <c r="VHJ141" s="3"/>
      <c r="VHK141" s="3"/>
      <c r="VHL141" s="3"/>
      <c r="VHM141"/>
      <c r="VHN141"/>
      <c r="VHO141"/>
      <c r="VHP141"/>
      <c r="VHQ141"/>
      <c r="VHR141"/>
      <c r="VHS141"/>
      <c r="VHT141"/>
      <c r="VHU141"/>
      <c r="VHV141"/>
      <c r="VHW141"/>
      <c r="VHX141"/>
      <c r="VHY141"/>
      <c r="VHZ141"/>
      <c r="VIA141"/>
      <c r="VIB141"/>
      <c r="VIC141"/>
      <c r="VID141"/>
      <c r="VIE141"/>
      <c r="VIF141"/>
      <c r="VIG141"/>
      <c r="VIH141"/>
      <c r="VII141"/>
      <c r="VIJ141"/>
      <c r="VIK141"/>
      <c r="VIL141"/>
      <c r="VIM141"/>
      <c r="VIN141"/>
      <c r="VIO141"/>
      <c r="VIP141"/>
      <c r="VIQ141"/>
      <c r="VIR141"/>
      <c r="VIS141"/>
      <c r="VIT141"/>
      <c r="VIU141"/>
      <c r="VIV141"/>
      <c r="VIW141"/>
      <c r="VIX141"/>
      <c r="VIY141"/>
      <c r="VIZ141"/>
      <c r="VJA141"/>
      <c r="VJB141"/>
      <c r="VJC141"/>
      <c r="VJD141"/>
      <c r="VJE141"/>
      <c r="VJF141"/>
      <c r="VJG141"/>
      <c r="VJH141"/>
      <c r="VJI141"/>
      <c r="VJJ141"/>
      <c r="VJK141"/>
      <c r="VJL141"/>
      <c r="VJM141"/>
      <c r="VJN141"/>
      <c r="VJO141"/>
      <c r="VJP141"/>
      <c r="VJQ141"/>
      <c r="VJR141"/>
      <c r="VJS141"/>
      <c r="VJT141"/>
      <c r="VJU141"/>
      <c r="VJV141"/>
      <c r="VJW141"/>
      <c r="VJX141"/>
      <c r="VJY141"/>
      <c r="VJZ141"/>
      <c r="VKA141"/>
      <c r="VKB141"/>
      <c r="VKC141"/>
      <c r="VKD141"/>
      <c r="VKE141"/>
      <c r="VKF141"/>
      <c r="VKG141"/>
      <c r="VKH141"/>
      <c r="VKI141"/>
      <c r="VKJ141"/>
      <c r="VKK141"/>
      <c r="VKL141"/>
      <c r="VKM141"/>
      <c r="VKN141"/>
      <c r="VKO141"/>
      <c r="VKP141"/>
      <c r="VKQ141"/>
      <c r="VKR141"/>
      <c r="VKS141"/>
      <c r="VKT141"/>
      <c r="VKU141"/>
      <c r="VKV141"/>
      <c r="VKW141"/>
      <c r="VKX141"/>
      <c r="VKY141"/>
      <c r="VKZ141"/>
      <c r="VLA141"/>
      <c r="VLB141"/>
      <c r="VLC141"/>
      <c r="VLD141"/>
      <c r="VLE141"/>
      <c r="VLF141"/>
      <c r="VLG141"/>
      <c r="VLH141"/>
      <c r="VLI141"/>
      <c r="VLJ141"/>
      <c r="VLK141"/>
      <c r="VLL141"/>
      <c r="VLM141"/>
      <c r="VLN141"/>
      <c r="VLO141"/>
      <c r="VLP141"/>
      <c r="VLQ141"/>
      <c r="VLR141"/>
      <c r="VLS141"/>
      <c r="VLT141"/>
      <c r="VLU141"/>
      <c r="VLV141"/>
      <c r="VLW141"/>
      <c r="VLX141"/>
      <c r="VLY141"/>
      <c r="VLZ141"/>
      <c r="VMA141"/>
      <c r="VMB141"/>
      <c r="VMC141"/>
      <c r="VMD141"/>
      <c r="VME141"/>
      <c r="VMF141"/>
      <c r="VMG141"/>
      <c r="VMH141"/>
      <c r="VMI141"/>
      <c r="VMJ141"/>
      <c r="VMK141"/>
      <c r="VML141"/>
      <c r="VMM141"/>
      <c r="VMN141"/>
      <c r="VMO141"/>
      <c r="VMP141"/>
      <c r="VMQ141"/>
      <c r="VMR141"/>
      <c r="VMS141"/>
      <c r="VMT141"/>
      <c r="VMU141"/>
      <c r="VMV141"/>
      <c r="VMW141"/>
      <c r="VMX141"/>
      <c r="VMY141"/>
      <c r="VMZ141"/>
      <c r="VNA141"/>
      <c r="VNB141"/>
      <c r="VNC141"/>
      <c r="VND141"/>
      <c r="VNE141"/>
      <c r="VNF141"/>
      <c r="VNG141"/>
      <c r="VNH141"/>
      <c r="VNI141"/>
      <c r="VNJ141"/>
      <c r="VNK141"/>
      <c r="VNL141"/>
      <c r="VNM141"/>
      <c r="VNN141"/>
      <c r="VNO141"/>
      <c r="VNP141"/>
      <c r="VNQ141"/>
      <c r="VNR141"/>
      <c r="VNS141"/>
      <c r="VNT141"/>
      <c r="VNU141"/>
      <c r="VNV141"/>
      <c r="VNW141"/>
      <c r="VNX141"/>
      <c r="VNY141"/>
      <c r="VNZ141"/>
      <c r="VOA141"/>
      <c r="VOB141"/>
      <c r="VOC141"/>
      <c r="VOD141"/>
      <c r="VOE141"/>
      <c r="VOF141"/>
      <c r="VOG141"/>
      <c r="VOH141"/>
      <c r="VOI141"/>
      <c r="VOJ141"/>
      <c r="VOK141"/>
      <c r="VOL141"/>
      <c r="VOM141"/>
      <c r="VON141"/>
      <c r="VOO141"/>
      <c r="VOP141"/>
      <c r="VOQ141"/>
      <c r="VOR141"/>
      <c r="VOS141"/>
      <c r="VOT141"/>
      <c r="VOU141"/>
      <c r="VOV141"/>
      <c r="VOW141"/>
      <c r="VOX141"/>
      <c r="VOY141"/>
      <c r="VOZ141"/>
      <c r="VPA141"/>
      <c r="VPB141"/>
      <c r="VPC141"/>
      <c r="VPD141"/>
      <c r="VPE141"/>
      <c r="VPF141"/>
      <c r="VPG141"/>
      <c r="VPH141"/>
      <c r="VPI141"/>
      <c r="VPJ141"/>
      <c r="VPK141"/>
      <c r="VPL141"/>
      <c r="VPM141"/>
      <c r="VPN141"/>
      <c r="VPO141"/>
      <c r="VPP141"/>
      <c r="VPQ141"/>
      <c r="VPR141"/>
      <c r="VPS141"/>
      <c r="VPT141"/>
      <c r="VPU141"/>
      <c r="VPV141"/>
      <c r="VPW141"/>
      <c r="VPX141"/>
      <c r="VPY141"/>
      <c r="VPZ141"/>
      <c r="VQA141"/>
      <c r="VQB141"/>
      <c r="VQC141"/>
      <c r="VQD141"/>
      <c r="VQE141"/>
      <c r="VQF141"/>
      <c r="VQG141"/>
      <c r="VQH141"/>
      <c r="VQI141"/>
      <c r="VQJ141"/>
      <c r="VQK141"/>
      <c r="VQL141"/>
      <c r="VQM141"/>
      <c r="VQN141"/>
      <c r="VQO141"/>
      <c r="VQP141"/>
      <c r="VQQ141"/>
      <c r="VQR141"/>
      <c r="VQS141"/>
      <c r="VQT141"/>
      <c r="VQU141"/>
      <c r="VQV141"/>
      <c r="VQW141"/>
      <c r="VQX141"/>
      <c r="VQY141"/>
      <c r="VQZ141"/>
      <c r="VRA141"/>
      <c r="VRB141"/>
      <c r="VRC141"/>
      <c r="VRD141"/>
      <c r="VRE141"/>
      <c r="VRF141"/>
      <c r="VRG141"/>
      <c r="VRH141"/>
      <c r="VRI141"/>
      <c r="VRJ141"/>
      <c r="VRK141"/>
      <c r="VRL141"/>
      <c r="VRM141"/>
      <c r="VRN141"/>
      <c r="VRO141"/>
      <c r="VRP141"/>
      <c r="VRQ141"/>
      <c r="VRR141"/>
      <c r="VRS141"/>
      <c r="VRT141"/>
      <c r="VRU141"/>
      <c r="VRV141"/>
      <c r="VRW141"/>
      <c r="VRX141"/>
      <c r="VRY141"/>
      <c r="VRZ141"/>
      <c r="VSA141"/>
      <c r="VSB141"/>
      <c r="VSC141"/>
      <c r="VSD141"/>
      <c r="VSE141"/>
      <c r="VSF141"/>
      <c r="VSG141"/>
      <c r="VSH141"/>
      <c r="VSI141"/>
      <c r="VSJ141"/>
      <c r="VSK141"/>
      <c r="VSL141"/>
      <c r="VSM141"/>
      <c r="VSN141"/>
      <c r="VSO141"/>
      <c r="VSP141"/>
      <c r="VSQ141"/>
      <c r="VSR141"/>
      <c r="VSS141"/>
      <c r="VST141"/>
      <c r="VSU141"/>
      <c r="VSV141"/>
      <c r="VSW141"/>
      <c r="VSX141"/>
      <c r="VSY141"/>
      <c r="VSZ141"/>
      <c r="VTA141"/>
      <c r="VTB141"/>
      <c r="VTC141"/>
      <c r="VTD141"/>
      <c r="VTE141"/>
      <c r="VTF141"/>
      <c r="VTG141"/>
      <c r="VTH141"/>
      <c r="VTI141"/>
      <c r="VTJ141"/>
      <c r="VTK141"/>
      <c r="VTL141"/>
      <c r="VTM141"/>
      <c r="VTN141"/>
      <c r="VTO141"/>
      <c r="VTP141"/>
      <c r="VTQ141"/>
      <c r="VTR141"/>
      <c r="VTS141"/>
      <c r="VTT141"/>
      <c r="VTU141"/>
      <c r="VTV141"/>
      <c r="VTW141"/>
      <c r="VTX141"/>
      <c r="VTY141"/>
      <c r="VTZ141"/>
      <c r="VUA141"/>
      <c r="VUB141"/>
      <c r="VUC141"/>
      <c r="VUD141"/>
      <c r="VUE141"/>
      <c r="VUF141"/>
      <c r="VUG141"/>
      <c r="VUH141"/>
      <c r="VUI141"/>
      <c r="VUJ141"/>
      <c r="VUK141"/>
      <c r="VUL141"/>
      <c r="VUM141"/>
      <c r="VUN141"/>
      <c r="VUO141"/>
      <c r="VUP141"/>
      <c r="VUQ141"/>
      <c r="VUR141"/>
      <c r="VUS141"/>
      <c r="VUT141"/>
      <c r="VUU141"/>
      <c r="VUV141"/>
      <c r="VUW141"/>
      <c r="VUX141"/>
      <c r="VUY141"/>
      <c r="VUZ141"/>
      <c r="VVA141"/>
      <c r="VVB141"/>
      <c r="VVC141"/>
      <c r="VVD141"/>
      <c r="VVE141"/>
      <c r="VVF141"/>
      <c r="VVG141"/>
      <c r="VVH141"/>
      <c r="VVI141"/>
      <c r="VVJ141"/>
      <c r="VVK141"/>
      <c r="VVL141"/>
      <c r="VVM141"/>
      <c r="VVN141"/>
      <c r="VVO141"/>
      <c r="VVP141"/>
      <c r="VVQ141"/>
      <c r="VVR141"/>
      <c r="VVS141"/>
      <c r="VVT141"/>
      <c r="VVU141"/>
      <c r="VVV141"/>
      <c r="VVW141"/>
      <c r="VVX141"/>
      <c r="VVY141"/>
      <c r="VVZ141"/>
      <c r="VWA141"/>
      <c r="VWB141"/>
      <c r="VWC141"/>
      <c r="VWD141"/>
      <c r="VWE141"/>
      <c r="VWF141"/>
      <c r="VWG141"/>
      <c r="VWH141"/>
      <c r="VWI141"/>
      <c r="VWJ141"/>
      <c r="VWK141"/>
      <c r="VWL141"/>
      <c r="VWM141"/>
      <c r="VWN141"/>
      <c r="VWO141"/>
    </row>
    <row r="142" spans="1:15485" s="1" customFormat="1" ht="14.25" hidden="1">
      <c r="B142" s="75"/>
      <c r="C142" s="238" t="s">
        <v>68</v>
      </c>
      <c r="D142" s="79"/>
      <c r="E142" s="75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125"/>
      <c r="AL142" s="173" t="s">
        <v>68</v>
      </c>
      <c r="AN142" s="126"/>
    </row>
    <row r="143" spans="1:15485" s="1" customFormat="1" ht="14.25" hidden="1">
      <c r="B143" s="75"/>
      <c r="C143" s="157" t="s">
        <v>136</v>
      </c>
      <c r="D143" s="74">
        <v>0.3</v>
      </c>
      <c r="E143" s="239" t="s">
        <v>12</v>
      </c>
      <c r="F143" s="91" t="e">
        <f t="shared" ref="F143:AJ143" si="96">F136/F125*100</f>
        <v>#DIV/0!</v>
      </c>
      <c r="G143" s="91" t="e">
        <f t="shared" si="96"/>
        <v>#DIV/0!</v>
      </c>
      <c r="H143" s="91" t="e">
        <f t="shared" si="96"/>
        <v>#DIV/0!</v>
      </c>
      <c r="I143" s="91" t="e">
        <f t="shared" si="96"/>
        <v>#DIV/0!</v>
      </c>
      <c r="J143" s="91" t="e">
        <f t="shared" si="96"/>
        <v>#DIV/0!</v>
      </c>
      <c r="K143" s="91">
        <f t="shared" si="96"/>
        <v>0</v>
      </c>
      <c r="L143" s="91">
        <f t="shared" si="96"/>
        <v>0</v>
      </c>
      <c r="M143" s="91">
        <f t="shared" si="96"/>
        <v>0</v>
      </c>
      <c r="N143" s="91" t="e">
        <f t="shared" si="96"/>
        <v>#DIV/0!</v>
      </c>
      <c r="O143" s="91">
        <f t="shared" si="96"/>
        <v>0</v>
      </c>
      <c r="P143" s="91" t="e">
        <f t="shared" si="96"/>
        <v>#DIV/0!</v>
      </c>
      <c r="Q143" s="91" t="e">
        <f t="shared" si="96"/>
        <v>#DIV/0!</v>
      </c>
      <c r="R143" s="91" t="e">
        <f t="shared" si="96"/>
        <v>#DIV/0!</v>
      </c>
      <c r="S143" s="91" t="e">
        <f t="shared" si="96"/>
        <v>#DIV/0!</v>
      </c>
      <c r="T143" s="91" t="e">
        <f t="shared" si="96"/>
        <v>#DIV/0!</v>
      </c>
      <c r="U143" s="91" t="e">
        <f t="shared" si="96"/>
        <v>#DIV/0!</v>
      </c>
      <c r="V143" s="91" t="e">
        <f t="shared" si="96"/>
        <v>#DIV/0!</v>
      </c>
      <c r="W143" s="91" t="e">
        <f t="shared" si="96"/>
        <v>#DIV/0!</v>
      </c>
      <c r="X143" s="91">
        <f t="shared" si="96"/>
        <v>0</v>
      </c>
      <c r="Y143" s="91">
        <f t="shared" si="96"/>
        <v>0</v>
      </c>
      <c r="Z143" s="91">
        <f t="shared" si="96"/>
        <v>0</v>
      </c>
      <c r="AA143" s="91" t="e">
        <f t="shared" si="96"/>
        <v>#DIV/0!</v>
      </c>
      <c r="AB143" s="91" t="e">
        <f t="shared" si="96"/>
        <v>#DIV/0!</v>
      </c>
      <c r="AC143" s="91" t="e">
        <f t="shared" si="96"/>
        <v>#DIV/0!</v>
      </c>
      <c r="AD143" s="91" t="e">
        <f t="shared" si="96"/>
        <v>#DIV/0!</v>
      </c>
      <c r="AE143" s="91" t="e">
        <f t="shared" si="96"/>
        <v>#DIV/0!</v>
      </c>
      <c r="AF143" s="91">
        <f t="shared" si="96"/>
        <v>0</v>
      </c>
      <c r="AG143" s="91">
        <f t="shared" si="96"/>
        <v>0</v>
      </c>
      <c r="AH143" s="91">
        <f t="shared" si="96"/>
        <v>0</v>
      </c>
      <c r="AI143" s="91" t="e">
        <f t="shared" ref="AI143" si="97">AI136/AI125*100</f>
        <v>#DIV/0!</v>
      </c>
      <c r="AJ143" s="91" t="e">
        <f t="shared" si="96"/>
        <v>#DIV/0!</v>
      </c>
      <c r="AK143" s="125"/>
      <c r="AL143" s="127">
        <f>AL136/AL125*100</f>
        <v>0</v>
      </c>
      <c r="AN143" s="126"/>
    </row>
    <row r="144" spans="1:15485" s="1" customFormat="1" ht="14.25" hidden="1">
      <c r="B144" s="75"/>
      <c r="C144" s="157" t="s">
        <v>137</v>
      </c>
      <c r="D144" s="74">
        <v>0.3</v>
      </c>
      <c r="E144" s="239" t="s">
        <v>12</v>
      </c>
      <c r="F144" s="91" t="e">
        <f t="shared" ref="F144:AJ144" si="98">F137/F127*100</f>
        <v>#DIV/0!</v>
      </c>
      <c r="G144" s="91" t="e">
        <f t="shared" si="98"/>
        <v>#DIV/0!</v>
      </c>
      <c r="H144" s="91" t="e">
        <f t="shared" si="98"/>
        <v>#DIV/0!</v>
      </c>
      <c r="I144" s="91" t="e">
        <f t="shared" si="98"/>
        <v>#DIV/0!</v>
      </c>
      <c r="J144" s="91" t="e">
        <f t="shared" si="98"/>
        <v>#DIV/0!</v>
      </c>
      <c r="K144" s="91" t="e">
        <f t="shared" si="98"/>
        <v>#DIV/0!</v>
      </c>
      <c r="L144" s="91" t="e">
        <f t="shared" si="98"/>
        <v>#DIV/0!</v>
      </c>
      <c r="M144" s="91" t="e">
        <f t="shared" si="98"/>
        <v>#DIV/0!</v>
      </c>
      <c r="N144" s="91" t="e">
        <f t="shared" si="98"/>
        <v>#DIV/0!</v>
      </c>
      <c r="O144" s="91" t="e">
        <f t="shared" si="98"/>
        <v>#DIV/0!</v>
      </c>
      <c r="P144" s="91" t="e">
        <f t="shared" si="98"/>
        <v>#DIV/0!</v>
      </c>
      <c r="Q144" s="91" t="e">
        <f t="shared" si="98"/>
        <v>#DIV/0!</v>
      </c>
      <c r="R144" s="91" t="e">
        <f t="shared" si="98"/>
        <v>#DIV/0!</v>
      </c>
      <c r="S144" s="91" t="e">
        <f t="shared" si="98"/>
        <v>#DIV/0!</v>
      </c>
      <c r="T144" s="91" t="e">
        <f t="shared" si="98"/>
        <v>#DIV/0!</v>
      </c>
      <c r="U144" s="91">
        <f t="shared" si="98"/>
        <v>0</v>
      </c>
      <c r="V144" s="91" t="e">
        <f t="shared" si="98"/>
        <v>#DIV/0!</v>
      </c>
      <c r="W144" s="91" t="e">
        <f t="shared" si="98"/>
        <v>#DIV/0!</v>
      </c>
      <c r="X144" s="91" t="e">
        <f t="shared" si="98"/>
        <v>#DIV/0!</v>
      </c>
      <c r="Y144" s="91" t="e">
        <f t="shared" si="98"/>
        <v>#DIV/0!</v>
      </c>
      <c r="Z144" s="91" t="e">
        <f t="shared" si="98"/>
        <v>#DIV/0!</v>
      </c>
      <c r="AA144" s="91" t="e">
        <f t="shared" si="98"/>
        <v>#DIV/0!</v>
      </c>
      <c r="AB144" s="91" t="e">
        <f t="shared" si="98"/>
        <v>#DIV/0!</v>
      </c>
      <c r="AC144" s="91" t="e">
        <f t="shared" si="98"/>
        <v>#DIV/0!</v>
      </c>
      <c r="AD144" s="91" t="e">
        <f t="shared" si="98"/>
        <v>#DIV/0!</v>
      </c>
      <c r="AE144" s="91" t="e">
        <f t="shared" si="98"/>
        <v>#DIV/0!</v>
      </c>
      <c r="AF144" s="91" t="e">
        <f t="shared" si="98"/>
        <v>#DIV/0!</v>
      </c>
      <c r="AG144" s="91" t="e">
        <f t="shared" si="98"/>
        <v>#DIV/0!</v>
      </c>
      <c r="AH144" s="91" t="e">
        <f t="shared" si="98"/>
        <v>#DIV/0!</v>
      </c>
      <c r="AI144" s="91" t="e">
        <f t="shared" ref="AI144" si="99">AI137/AI127*100</f>
        <v>#DIV/0!</v>
      </c>
      <c r="AJ144" s="91" t="e">
        <f t="shared" si="98"/>
        <v>#DIV/0!</v>
      </c>
      <c r="AK144" s="125"/>
      <c r="AL144" s="127">
        <f>AL137/AL127*100</f>
        <v>0</v>
      </c>
      <c r="AN144" s="126"/>
    </row>
    <row r="145" spans="2:60" s="1" customFormat="1" ht="14.25" hidden="1">
      <c r="B145" s="75"/>
      <c r="C145" s="238" t="s">
        <v>72</v>
      </c>
      <c r="D145" s="74"/>
      <c r="E145" s="75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125"/>
      <c r="AL145" s="173" t="s">
        <v>72</v>
      </c>
      <c r="AN145" s="126"/>
    </row>
    <row r="146" spans="2:60" s="1" customFormat="1" ht="14.25" hidden="1">
      <c r="B146" s="75"/>
      <c r="C146" s="157" t="s">
        <v>136</v>
      </c>
      <c r="D146" s="74">
        <v>0.5</v>
      </c>
      <c r="E146" s="239" t="s">
        <v>12</v>
      </c>
      <c r="F146" s="91" t="e">
        <f t="shared" ref="F146:AJ146" si="100">F139/F129*100</f>
        <v>#DIV/0!</v>
      </c>
      <c r="G146" s="91" t="e">
        <f t="shared" si="100"/>
        <v>#DIV/0!</v>
      </c>
      <c r="H146" s="91" t="e">
        <f t="shared" si="100"/>
        <v>#DIV/0!</v>
      </c>
      <c r="I146" s="91" t="e">
        <f t="shared" si="100"/>
        <v>#DIV/0!</v>
      </c>
      <c r="J146" s="91" t="e">
        <f t="shared" si="100"/>
        <v>#DIV/0!</v>
      </c>
      <c r="K146" s="91">
        <f t="shared" si="100"/>
        <v>0</v>
      </c>
      <c r="L146" s="91">
        <f t="shared" si="100"/>
        <v>0</v>
      </c>
      <c r="M146" s="91">
        <f t="shared" si="100"/>
        <v>0</v>
      </c>
      <c r="N146" s="91" t="e">
        <f t="shared" si="100"/>
        <v>#DIV/0!</v>
      </c>
      <c r="O146" s="91">
        <f t="shared" si="100"/>
        <v>0</v>
      </c>
      <c r="P146" s="91" t="e">
        <f t="shared" si="100"/>
        <v>#DIV/0!</v>
      </c>
      <c r="Q146" s="91" t="e">
        <f t="shared" si="100"/>
        <v>#DIV/0!</v>
      </c>
      <c r="R146" s="91" t="e">
        <f t="shared" si="100"/>
        <v>#DIV/0!</v>
      </c>
      <c r="S146" s="91" t="e">
        <f t="shared" si="100"/>
        <v>#DIV/0!</v>
      </c>
      <c r="T146" s="91" t="e">
        <f t="shared" si="100"/>
        <v>#DIV/0!</v>
      </c>
      <c r="U146" s="91" t="e">
        <f t="shared" si="100"/>
        <v>#DIV/0!</v>
      </c>
      <c r="V146" s="91" t="e">
        <f t="shared" si="100"/>
        <v>#DIV/0!</v>
      </c>
      <c r="W146" s="91" t="e">
        <f t="shared" si="100"/>
        <v>#DIV/0!</v>
      </c>
      <c r="X146" s="91">
        <f t="shared" si="100"/>
        <v>0</v>
      </c>
      <c r="Y146" s="91">
        <f t="shared" si="100"/>
        <v>0</v>
      </c>
      <c r="Z146" s="91">
        <f t="shared" si="100"/>
        <v>0</v>
      </c>
      <c r="AA146" s="91" t="e">
        <f t="shared" si="100"/>
        <v>#DIV/0!</v>
      </c>
      <c r="AB146" s="91" t="e">
        <f t="shared" si="100"/>
        <v>#DIV/0!</v>
      </c>
      <c r="AC146" s="91" t="e">
        <f t="shared" si="100"/>
        <v>#DIV/0!</v>
      </c>
      <c r="AD146" s="91" t="e">
        <f t="shared" si="100"/>
        <v>#DIV/0!</v>
      </c>
      <c r="AE146" s="91" t="e">
        <f t="shared" si="100"/>
        <v>#DIV/0!</v>
      </c>
      <c r="AF146" s="91">
        <f t="shared" si="100"/>
        <v>0</v>
      </c>
      <c r="AG146" s="91">
        <f t="shared" si="100"/>
        <v>0</v>
      </c>
      <c r="AH146" s="91">
        <f t="shared" si="100"/>
        <v>0</v>
      </c>
      <c r="AI146" s="91" t="e">
        <f t="shared" ref="AI146" si="101">AI139/AI129*100</f>
        <v>#DIV/0!</v>
      </c>
      <c r="AJ146" s="91" t="e">
        <f t="shared" si="100"/>
        <v>#DIV/0!</v>
      </c>
      <c r="AK146" s="125"/>
      <c r="AL146" s="127">
        <f>AL139/AL129*100</f>
        <v>0</v>
      </c>
      <c r="AN146" s="126"/>
    </row>
    <row r="147" spans="2:60" s="1" customFormat="1" ht="14.25" hidden="1">
      <c r="B147" s="75"/>
      <c r="C147" s="157" t="s">
        <v>137</v>
      </c>
      <c r="D147" s="74">
        <v>0.5</v>
      </c>
      <c r="E147" s="239" t="s">
        <v>12</v>
      </c>
      <c r="F147" s="91" t="e">
        <f t="shared" ref="F147:AJ147" si="102">F140/F131*100</f>
        <v>#DIV/0!</v>
      </c>
      <c r="G147" s="91" t="e">
        <f t="shared" si="102"/>
        <v>#DIV/0!</v>
      </c>
      <c r="H147" s="91" t="e">
        <f t="shared" si="102"/>
        <v>#DIV/0!</v>
      </c>
      <c r="I147" s="91" t="e">
        <f t="shared" si="102"/>
        <v>#DIV/0!</v>
      </c>
      <c r="J147" s="91" t="e">
        <f t="shared" si="102"/>
        <v>#DIV/0!</v>
      </c>
      <c r="K147" s="91" t="e">
        <f t="shared" si="102"/>
        <v>#DIV/0!</v>
      </c>
      <c r="L147" s="91" t="e">
        <f t="shared" si="102"/>
        <v>#DIV/0!</v>
      </c>
      <c r="M147" s="91" t="e">
        <f t="shared" si="102"/>
        <v>#DIV/0!</v>
      </c>
      <c r="N147" s="91" t="e">
        <f t="shared" si="102"/>
        <v>#DIV/0!</v>
      </c>
      <c r="O147" s="91" t="e">
        <f t="shared" si="102"/>
        <v>#DIV/0!</v>
      </c>
      <c r="P147" s="91" t="e">
        <f t="shared" si="102"/>
        <v>#DIV/0!</v>
      </c>
      <c r="Q147" s="91" t="e">
        <f t="shared" si="102"/>
        <v>#DIV/0!</v>
      </c>
      <c r="R147" s="91" t="e">
        <f t="shared" si="102"/>
        <v>#DIV/0!</v>
      </c>
      <c r="S147" s="91" t="e">
        <f t="shared" si="102"/>
        <v>#DIV/0!</v>
      </c>
      <c r="T147" s="91" t="e">
        <f t="shared" si="102"/>
        <v>#DIV/0!</v>
      </c>
      <c r="U147" s="91">
        <f t="shared" si="102"/>
        <v>0</v>
      </c>
      <c r="V147" s="91" t="e">
        <f t="shared" si="102"/>
        <v>#DIV/0!</v>
      </c>
      <c r="W147" s="91" t="e">
        <f t="shared" si="102"/>
        <v>#DIV/0!</v>
      </c>
      <c r="X147" s="91" t="e">
        <f t="shared" si="102"/>
        <v>#DIV/0!</v>
      </c>
      <c r="Y147" s="91" t="e">
        <f t="shared" si="102"/>
        <v>#DIV/0!</v>
      </c>
      <c r="Z147" s="91" t="e">
        <f t="shared" si="102"/>
        <v>#DIV/0!</v>
      </c>
      <c r="AA147" s="91" t="e">
        <f t="shared" si="102"/>
        <v>#DIV/0!</v>
      </c>
      <c r="AB147" s="91" t="e">
        <f t="shared" si="102"/>
        <v>#DIV/0!</v>
      </c>
      <c r="AC147" s="91" t="e">
        <f t="shared" si="102"/>
        <v>#DIV/0!</v>
      </c>
      <c r="AD147" s="91" t="e">
        <f t="shared" si="102"/>
        <v>#DIV/0!</v>
      </c>
      <c r="AE147" s="91" t="e">
        <f t="shared" si="102"/>
        <v>#DIV/0!</v>
      </c>
      <c r="AF147" s="91" t="e">
        <f t="shared" si="102"/>
        <v>#DIV/0!</v>
      </c>
      <c r="AG147" s="91" t="e">
        <f t="shared" si="102"/>
        <v>#DIV/0!</v>
      </c>
      <c r="AH147" s="91" t="e">
        <f t="shared" si="102"/>
        <v>#DIV/0!</v>
      </c>
      <c r="AI147" s="91" t="e">
        <f t="shared" ref="AI147" si="103">AI140/AI131*100</f>
        <v>#DIV/0!</v>
      </c>
      <c r="AJ147" s="91" t="e">
        <f t="shared" si="102"/>
        <v>#DIV/0!</v>
      </c>
      <c r="AK147" s="125"/>
      <c r="AL147" s="127">
        <f>AL140/AL131*100</f>
        <v>0</v>
      </c>
      <c r="AN147" s="126"/>
    </row>
    <row r="148" spans="2:60">
      <c r="B148" s="58">
        <v>8</v>
      </c>
      <c r="C148" s="222" t="s">
        <v>83</v>
      </c>
      <c r="D148" s="59"/>
      <c r="E148" s="88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131"/>
      <c r="AL148" s="138" t="s">
        <v>84</v>
      </c>
    </row>
    <row r="149" spans="2:60" s="1" customFormat="1">
      <c r="B149" s="65"/>
      <c r="C149" s="219" t="s">
        <v>85</v>
      </c>
      <c r="D149" s="79"/>
      <c r="E149" s="239" t="s">
        <v>86</v>
      </c>
      <c r="F149" s="91">
        <v>0</v>
      </c>
      <c r="G149" s="163">
        <v>292.36429999999382</v>
      </c>
      <c r="H149" s="161">
        <f>0.3054048*1000</f>
        <v>305.40479999999997</v>
      </c>
      <c r="I149" s="165">
        <v>973.18520000000001</v>
      </c>
      <c r="J149" s="165">
        <v>1562.1184000000001</v>
      </c>
      <c r="K149" s="165">
        <v>1680.9786999999999</v>
      </c>
      <c r="L149" s="165">
        <v>1414.9094</v>
      </c>
      <c r="M149" s="165">
        <v>1452.5306</v>
      </c>
      <c r="N149" s="165">
        <v>1464.2998</v>
      </c>
      <c r="O149" s="165">
        <v>1450.307</v>
      </c>
      <c r="P149" s="165">
        <v>1410.6158</v>
      </c>
      <c r="Q149" s="165">
        <v>1406.9285</v>
      </c>
      <c r="R149" s="165">
        <v>1478.6445000000001</v>
      </c>
      <c r="S149" s="165">
        <v>1452.5979</v>
      </c>
      <c r="T149" s="165">
        <v>1361.7008000000001</v>
      </c>
      <c r="U149" s="167">
        <v>1231.7937999999999</v>
      </c>
      <c r="V149" s="167">
        <v>1204.4146000000001</v>
      </c>
      <c r="W149" s="167">
        <v>1238.9662000000001</v>
      </c>
      <c r="X149" s="167">
        <v>1248.8861999999999</v>
      </c>
      <c r="Y149" s="167">
        <v>1237.1469</v>
      </c>
      <c r="Z149" s="167">
        <v>1174.8531</v>
      </c>
      <c r="AA149" s="165">
        <v>1319.1795999999999</v>
      </c>
      <c r="AB149" s="167">
        <v>1381.7617</v>
      </c>
      <c r="AC149" s="165">
        <v>1278.6461999999999</v>
      </c>
      <c r="AD149" s="165">
        <v>1337.3388</v>
      </c>
      <c r="AE149" s="167">
        <v>1324.0198</v>
      </c>
      <c r="AF149" s="167">
        <v>1247.0219999999999</v>
      </c>
      <c r="AG149" s="167">
        <v>1284.7329</v>
      </c>
      <c r="AH149" s="167">
        <v>1215.7421999999999</v>
      </c>
      <c r="AI149" s="167">
        <v>1184.8779</v>
      </c>
      <c r="AJ149" s="167">
        <v>1285.7324000000001</v>
      </c>
      <c r="AK149" s="125"/>
      <c r="AL149" s="178">
        <f>SUM(F149:AJ149)</f>
        <v>37901.699999999997</v>
      </c>
      <c r="AN149" s="126"/>
    </row>
    <row r="150" spans="2:60" s="5" customFormat="1">
      <c r="B150" s="80"/>
      <c r="C150" s="224" t="s">
        <v>87</v>
      </c>
      <c r="D150" s="162">
        <v>1269.566</v>
      </c>
      <c r="E150" s="225" t="s">
        <v>86</v>
      </c>
      <c r="F150" s="275">
        <v>0</v>
      </c>
      <c r="G150" s="163">
        <v>18.369599999999998</v>
      </c>
      <c r="H150" s="163">
        <v>747.91279999999995</v>
      </c>
      <c r="I150" s="165">
        <v>1400.7539999999999</v>
      </c>
      <c r="J150" s="161">
        <v>1494.0867000000001</v>
      </c>
      <c r="K150" s="166">
        <v>1251.0693000000001</v>
      </c>
      <c r="L150" s="268">
        <v>1279.5748000000001</v>
      </c>
      <c r="M150" s="165">
        <v>1293.2394999999999</v>
      </c>
      <c r="N150" s="165">
        <v>1337.2913000000001</v>
      </c>
      <c r="O150" s="167">
        <v>1266.7521999999999</v>
      </c>
      <c r="P150" s="165">
        <v>1333.3063999999999</v>
      </c>
      <c r="Q150" s="165">
        <v>1352.6065000000001</v>
      </c>
      <c r="R150" s="165">
        <v>1317.0299</v>
      </c>
      <c r="S150" s="167">
        <v>1261.5872999999999</v>
      </c>
      <c r="T150" s="167">
        <v>1138.2207000000001</v>
      </c>
      <c r="U150" s="167">
        <v>1112.3947000000001</v>
      </c>
      <c r="V150" s="167">
        <v>1144.6552999999999</v>
      </c>
      <c r="W150" s="167">
        <v>1174.4693</v>
      </c>
      <c r="X150" s="167">
        <v>1146.2182</v>
      </c>
      <c r="Y150" s="167">
        <v>1086.5976000000001</v>
      </c>
      <c r="Z150" s="167">
        <v>1227.1335999999999</v>
      </c>
      <c r="AA150" s="165">
        <v>1281.6559</v>
      </c>
      <c r="AB150" s="167">
        <v>1182.4992</v>
      </c>
      <c r="AC150" s="167">
        <v>1229.9712999999999</v>
      </c>
      <c r="AD150" s="167">
        <v>1226.5518999999999</v>
      </c>
      <c r="AE150" s="167">
        <v>1146.6214</v>
      </c>
      <c r="AF150" s="167">
        <v>1189.1955</v>
      </c>
      <c r="AG150" s="272">
        <v>1126.4177</v>
      </c>
      <c r="AH150" s="167">
        <v>1086.2360000000001</v>
      </c>
      <c r="AI150" s="167">
        <v>1188.4267</v>
      </c>
      <c r="AJ150" s="167">
        <v>1222.4603999999999</v>
      </c>
      <c r="AK150" s="129"/>
      <c r="AL150" s="179">
        <f>SUM(F150:AJ150)</f>
        <v>35263.305699999997</v>
      </c>
      <c r="AM150" s="297"/>
      <c r="AN150" s="285">
        <f>AL150/AL22</f>
        <v>1259.403775</v>
      </c>
    </row>
    <row r="151" spans="2:60">
      <c r="B151" s="81"/>
      <c r="C151" s="242" t="s">
        <v>88</v>
      </c>
      <c r="D151" s="79"/>
      <c r="E151" s="81"/>
      <c r="F151" s="275"/>
      <c r="G151" s="163"/>
      <c r="H151" s="163"/>
      <c r="I151" s="64"/>
      <c r="J151" s="163"/>
      <c r="K151" s="166"/>
      <c r="L151" s="166"/>
      <c r="M151" s="64"/>
      <c r="N151" s="64"/>
      <c r="O151" s="64"/>
      <c r="P151" s="64"/>
      <c r="Q151" s="191"/>
      <c r="R151" s="191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91"/>
      <c r="AD151" s="91"/>
      <c r="AE151" s="91"/>
      <c r="AF151" s="91"/>
      <c r="AG151" s="91"/>
      <c r="AH151" s="91"/>
      <c r="AI151" s="91"/>
      <c r="AJ151" s="91"/>
      <c r="AK151" s="131"/>
      <c r="AL151" s="200" t="s">
        <v>88</v>
      </c>
    </row>
    <row r="152" spans="2:60">
      <c r="B152" s="81"/>
      <c r="C152" s="226" t="s">
        <v>89</v>
      </c>
      <c r="D152" s="74">
        <v>253.91319999999999</v>
      </c>
      <c r="E152" s="227" t="s">
        <v>86</v>
      </c>
      <c r="F152" s="275">
        <v>0</v>
      </c>
      <c r="G152" s="198">
        <v>0</v>
      </c>
      <c r="H152" s="163">
        <v>104.1211603920467</v>
      </c>
      <c r="I152" s="167">
        <v>247.83490903908864</v>
      </c>
      <c r="J152" s="163">
        <v>261.61899945133251</v>
      </c>
      <c r="K152" s="166">
        <v>232.55848440962353</v>
      </c>
      <c r="L152" s="166">
        <v>260.79989875047312</v>
      </c>
      <c r="M152" s="167">
        <v>247.28854185499461</v>
      </c>
      <c r="N152" s="167">
        <v>263.35078409928741</v>
      </c>
      <c r="O152" s="167">
        <v>271.6628445155601</v>
      </c>
      <c r="P152" s="167">
        <v>266.8226389912399</v>
      </c>
      <c r="Q152" s="167">
        <v>279.10586999625986</v>
      </c>
      <c r="R152" s="167">
        <v>239.94728983983129</v>
      </c>
      <c r="S152" s="167">
        <v>199.00015074429197</v>
      </c>
      <c r="T152" s="167">
        <v>186.12549535725074</v>
      </c>
      <c r="U152" s="167">
        <v>186.95165785641902</v>
      </c>
      <c r="V152" s="167">
        <v>199.23490975289852</v>
      </c>
      <c r="W152" s="167">
        <v>172.64024221451785</v>
      </c>
      <c r="X152" s="167">
        <v>164.19876151644854</v>
      </c>
      <c r="Y152" s="167">
        <v>150.82331111535154</v>
      </c>
      <c r="Z152" s="167">
        <v>168.05826653780039</v>
      </c>
      <c r="AA152" s="167">
        <v>174.3829196422102</v>
      </c>
      <c r="AB152" s="167">
        <v>185.48177930963581</v>
      </c>
      <c r="AC152" s="167">
        <v>175.33653808047205</v>
      </c>
      <c r="AD152" s="167">
        <v>176.27695180849869</v>
      </c>
      <c r="AE152" s="167">
        <v>184.61409440027194</v>
      </c>
      <c r="AF152" s="167">
        <v>172.11539333210305</v>
      </c>
      <c r="AG152" s="167">
        <v>197.54687616990185</v>
      </c>
      <c r="AH152" s="167">
        <v>184.60969933351549</v>
      </c>
      <c r="AI152" s="167">
        <v>190.3054964825107</v>
      </c>
      <c r="AJ152" s="167">
        <v>182.63701065691492</v>
      </c>
      <c r="AK152" s="131"/>
      <c r="AL152" s="201">
        <f>SUM(F152:AJ152)</f>
        <v>5925.4509756507505</v>
      </c>
      <c r="AM152" s="263"/>
      <c r="BH152" s="263"/>
    </row>
    <row r="153" spans="2:60">
      <c r="B153" s="81"/>
      <c r="C153" s="226" t="s">
        <v>90</v>
      </c>
      <c r="D153" s="74">
        <v>1015.6528</v>
      </c>
      <c r="E153" s="227" t="s">
        <v>86</v>
      </c>
      <c r="F153" s="275">
        <f t="shared" ref="F153:AJ153" si="104">F154-F152</f>
        <v>0</v>
      </c>
      <c r="G153" s="163">
        <f t="shared" si="104"/>
        <v>18.369599999999998</v>
      </c>
      <c r="H153" s="163">
        <f t="shared" si="104"/>
        <v>643.79163960795324</v>
      </c>
      <c r="I153" s="167">
        <f t="shared" si="104"/>
        <v>1152.9190909609113</v>
      </c>
      <c r="J153" s="163">
        <f t="shared" si="104"/>
        <v>1232.4677005486676</v>
      </c>
      <c r="K153" s="166">
        <f t="shared" si="104"/>
        <v>1018.5108155903765</v>
      </c>
      <c r="L153" s="166">
        <f t="shared" si="104"/>
        <v>1018.7749012495269</v>
      </c>
      <c r="M153" s="167">
        <f t="shared" si="104"/>
        <v>1045.9509581450052</v>
      </c>
      <c r="N153" s="167">
        <f t="shared" si="104"/>
        <v>1073.9405159007126</v>
      </c>
      <c r="O153" s="167">
        <f t="shared" si="104"/>
        <v>995.08935548443981</v>
      </c>
      <c r="P153" s="167">
        <f t="shared" si="104"/>
        <v>1066.48376100876</v>
      </c>
      <c r="Q153" s="167">
        <f t="shared" si="104"/>
        <v>1073.5006300037403</v>
      </c>
      <c r="R153" s="167">
        <f t="shared" si="104"/>
        <v>1077.0826101601688</v>
      </c>
      <c r="S153" s="167">
        <f t="shared" si="104"/>
        <v>1062.587149255708</v>
      </c>
      <c r="T153" s="167">
        <f t="shared" si="104"/>
        <v>952.09520464274931</v>
      </c>
      <c r="U153" s="167">
        <f t="shared" si="104"/>
        <v>925.44304214358101</v>
      </c>
      <c r="V153" s="167">
        <f t="shared" si="104"/>
        <v>945.42039024710141</v>
      </c>
      <c r="W153" s="167">
        <f t="shared" si="104"/>
        <v>1001.8290577854821</v>
      </c>
      <c r="X153" s="167">
        <f t="shared" si="104"/>
        <v>982.01943848355154</v>
      </c>
      <c r="Y153" s="167">
        <f t="shared" si="104"/>
        <v>935.77428888464851</v>
      </c>
      <c r="Z153" s="167">
        <f t="shared" si="104"/>
        <v>1059.0753334621995</v>
      </c>
      <c r="AA153" s="167">
        <f t="shared" si="104"/>
        <v>1107.2729803577897</v>
      </c>
      <c r="AB153" s="167">
        <f t="shared" si="104"/>
        <v>997.01742069036413</v>
      </c>
      <c r="AC153" s="167">
        <f t="shared" si="104"/>
        <v>1054.6347619195278</v>
      </c>
      <c r="AD153" s="167">
        <f t="shared" si="104"/>
        <v>1050.2749481915012</v>
      </c>
      <c r="AE153" s="167">
        <f t="shared" si="104"/>
        <v>962.00730559972806</v>
      </c>
      <c r="AF153" s="167">
        <f t="shared" si="104"/>
        <v>1017.080106667897</v>
      </c>
      <c r="AG153" s="167">
        <f t="shared" si="104"/>
        <v>928.87082383009806</v>
      </c>
      <c r="AH153" s="167">
        <f t="shared" si="104"/>
        <v>901.62630066648467</v>
      </c>
      <c r="AI153" s="167">
        <f t="shared" ref="AI153" si="105">AI154-AI152</f>
        <v>998.12120351748922</v>
      </c>
      <c r="AJ153" s="167">
        <f t="shared" si="104"/>
        <v>1039.823389343085</v>
      </c>
      <c r="AK153" s="131"/>
      <c r="AL153" s="201">
        <f>SUM(F153:AJ153)</f>
        <v>29337.85472434925</v>
      </c>
    </row>
    <row r="154" spans="2:60" s="8" customFormat="1">
      <c r="B154" s="180"/>
      <c r="C154" s="243" t="s">
        <v>91</v>
      </c>
      <c r="D154" s="181">
        <f>SUM(D152:D153)</f>
        <v>1269.566</v>
      </c>
      <c r="E154" s="244" t="s">
        <v>86</v>
      </c>
      <c r="F154" s="276">
        <f t="shared" ref="F154:AJ154" si="106">F150</f>
        <v>0</v>
      </c>
      <c r="G154" s="182">
        <f t="shared" si="106"/>
        <v>18.369599999999998</v>
      </c>
      <c r="H154" s="182">
        <f t="shared" si="106"/>
        <v>747.91279999999995</v>
      </c>
      <c r="I154" s="197">
        <f t="shared" si="106"/>
        <v>1400.7539999999999</v>
      </c>
      <c r="J154" s="197">
        <f t="shared" si="106"/>
        <v>1494.0867000000001</v>
      </c>
      <c r="K154" s="197">
        <f t="shared" si="106"/>
        <v>1251.0693000000001</v>
      </c>
      <c r="L154" s="197">
        <f t="shared" si="106"/>
        <v>1279.5748000000001</v>
      </c>
      <c r="M154" s="197">
        <f t="shared" si="106"/>
        <v>1293.2394999999999</v>
      </c>
      <c r="N154" s="197">
        <f t="shared" si="106"/>
        <v>1337.2913000000001</v>
      </c>
      <c r="O154" s="197">
        <f t="shared" si="106"/>
        <v>1266.7521999999999</v>
      </c>
      <c r="P154" s="197">
        <f t="shared" si="106"/>
        <v>1333.3063999999999</v>
      </c>
      <c r="Q154" s="197">
        <f t="shared" si="106"/>
        <v>1352.6065000000001</v>
      </c>
      <c r="R154" s="197">
        <f t="shared" si="106"/>
        <v>1317.0299</v>
      </c>
      <c r="S154" s="197">
        <f t="shared" si="106"/>
        <v>1261.5872999999999</v>
      </c>
      <c r="T154" s="197">
        <f t="shared" si="106"/>
        <v>1138.2207000000001</v>
      </c>
      <c r="U154" s="197">
        <f t="shared" si="106"/>
        <v>1112.3947000000001</v>
      </c>
      <c r="V154" s="197">
        <f t="shared" si="106"/>
        <v>1144.6552999999999</v>
      </c>
      <c r="W154" s="197">
        <f t="shared" si="106"/>
        <v>1174.4693</v>
      </c>
      <c r="X154" s="197">
        <f t="shared" si="106"/>
        <v>1146.2182</v>
      </c>
      <c r="Y154" s="197">
        <f t="shared" si="106"/>
        <v>1086.5976000000001</v>
      </c>
      <c r="Z154" s="197">
        <f t="shared" si="106"/>
        <v>1227.1335999999999</v>
      </c>
      <c r="AA154" s="197">
        <f t="shared" si="106"/>
        <v>1281.6559</v>
      </c>
      <c r="AB154" s="197">
        <f t="shared" si="106"/>
        <v>1182.4992</v>
      </c>
      <c r="AC154" s="197">
        <f t="shared" si="106"/>
        <v>1229.9712999999999</v>
      </c>
      <c r="AD154" s="197">
        <f t="shared" si="106"/>
        <v>1226.5518999999999</v>
      </c>
      <c r="AE154" s="197">
        <f t="shared" si="106"/>
        <v>1146.6214</v>
      </c>
      <c r="AF154" s="197">
        <f t="shared" si="106"/>
        <v>1189.1955</v>
      </c>
      <c r="AG154" s="197">
        <f t="shared" si="106"/>
        <v>1126.4177</v>
      </c>
      <c r="AH154" s="197">
        <f t="shared" si="106"/>
        <v>1086.2360000000001</v>
      </c>
      <c r="AI154" s="197">
        <f t="shared" ref="AI154" si="107">AI150</f>
        <v>1188.4267</v>
      </c>
      <c r="AJ154" s="197">
        <f t="shared" si="106"/>
        <v>1222.4603999999999</v>
      </c>
      <c r="AK154" s="202"/>
      <c r="AL154" s="203">
        <f>SUM(AL152:AL153)</f>
        <v>35263.305699999997</v>
      </c>
      <c r="AM154" s="264"/>
      <c r="AN154" s="204"/>
      <c r="BH154" s="264"/>
    </row>
    <row r="155" spans="2:60" s="8" customFormat="1">
      <c r="B155" s="61">
        <v>9</v>
      </c>
      <c r="C155" s="245" t="s">
        <v>92</v>
      </c>
      <c r="D155" s="183"/>
      <c r="E155" s="183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202"/>
      <c r="AL155" s="205" t="s">
        <v>93</v>
      </c>
      <c r="AN155" s="204"/>
    </row>
    <row r="156" spans="2:60" s="8" customFormat="1">
      <c r="B156" s="61"/>
      <c r="C156" s="226" t="s">
        <v>94</v>
      </c>
      <c r="D156" s="67">
        <f>17000*24</f>
        <v>408000</v>
      </c>
      <c r="E156" s="227" t="s">
        <v>9</v>
      </c>
      <c r="F156" s="153">
        <v>0</v>
      </c>
      <c r="G156" s="153">
        <v>0</v>
      </c>
      <c r="H156" s="153">
        <v>284175</v>
      </c>
      <c r="I156" s="153">
        <v>319680</v>
      </c>
      <c r="J156" s="153">
        <v>342720</v>
      </c>
      <c r="K156" s="153">
        <f>265600+24795</f>
        <v>290395</v>
      </c>
      <c r="L156" s="153">
        <v>307200</v>
      </c>
      <c r="M156" s="153">
        <v>321120</v>
      </c>
      <c r="N156" s="153">
        <v>304800</v>
      </c>
      <c r="O156" s="153">
        <v>313440</v>
      </c>
      <c r="P156" s="153">
        <v>323280</v>
      </c>
      <c r="Q156" s="153">
        <v>325200</v>
      </c>
      <c r="R156" s="153">
        <v>313440</v>
      </c>
      <c r="S156" s="153">
        <v>311520</v>
      </c>
      <c r="T156" s="153">
        <v>277680</v>
      </c>
      <c r="U156" s="153">
        <v>275760</v>
      </c>
      <c r="V156" s="153">
        <v>306720</v>
      </c>
      <c r="W156" s="153">
        <v>300000</v>
      </c>
      <c r="X156" s="153">
        <v>297120</v>
      </c>
      <c r="Y156" s="153">
        <v>287333</v>
      </c>
      <c r="Z156" s="153">
        <v>336720</v>
      </c>
      <c r="AA156" s="153">
        <v>326640</v>
      </c>
      <c r="AB156" s="153">
        <v>303840</v>
      </c>
      <c r="AC156" s="153">
        <v>342720</v>
      </c>
      <c r="AD156" s="153">
        <v>309120</v>
      </c>
      <c r="AE156" s="153">
        <v>296400</v>
      </c>
      <c r="AF156" s="153">
        <v>303360</v>
      </c>
      <c r="AG156" s="153">
        <v>285360</v>
      </c>
      <c r="AH156" s="153">
        <v>288960</v>
      </c>
      <c r="AI156" s="153">
        <v>311520</v>
      </c>
      <c r="AJ156" s="153">
        <v>328560</v>
      </c>
      <c r="AK156" s="202"/>
      <c r="AL156" s="206">
        <f>SUM(F156:AJ156)</f>
        <v>8934783</v>
      </c>
      <c r="AM156" s="207"/>
      <c r="AN156" s="204">
        <f>AL156/AL22</f>
        <v>319099.39285714284</v>
      </c>
    </row>
    <row r="157" spans="2:60" s="8" customFormat="1">
      <c r="B157" s="61"/>
      <c r="C157" s="246" t="s">
        <v>95</v>
      </c>
      <c r="D157" s="154"/>
      <c r="E157" s="61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202"/>
      <c r="AL157" s="208" t="s">
        <v>95</v>
      </c>
      <c r="AM157" s="207"/>
      <c r="AN157" s="204">
        <f>AN156/24</f>
        <v>13295.808035714284</v>
      </c>
    </row>
    <row r="158" spans="2:60">
      <c r="B158" s="81"/>
      <c r="C158" s="226" t="s">
        <v>22</v>
      </c>
      <c r="D158" s="67">
        <v>180000</v>
      </c>
      <c r="E158" s="227" t="s">
        <v>9</v>
      </c>
      <c r="F158" s="64">
        <v>0</v>
      </c>
      <c r="G158" s="64">
        <v>0</v>
      </c>
      <c r="H158" s="64">
        <v>0</v>
      </c>
      <c r="I158" s="64">
        <v>146200</v>
      </c>
      <c r="J158" s="64">
        <v>135700</v>
      </c>
      <c r="K158" s="64">
        <v>124600</v>
      </c>
      <c r="L158" s="64">
        <v>133700</v>
      </c>
      <c r="M158" s="64">
        <v>140300</v>
      </c>
      <c r="N158" s="64">
        <v>142500</v>
      </c>
      <c r="O158" s="64">
        <v>148800</v>
      </c>
      <c r="P158" s="64">
        <v>151400</v>
      </c>
      <c r="Q158" s="64">
        <v>146900</v>
      </c>
      <c r="R158" s="64">
        <v>141500</v>
      </c>
      <c r="S158" s="64">
        <v>129300</v>
      </c>
      <c r="T158" s="64">
        <v>133900</v>
      </c>
      <c r="U158" s="64">
        <v>130600</v>
      </c>
      <c r="V158" s="64">
        <v>131800</v>
      </c>
      <c r="W158" s="64">
        <v>128920</v>
      </c>
      <c r="X158" s="64">
        <v>129370</v>
      </c>
      <c r="Y158" s="64">
        <v>126910</v>
      </c>
      <c r="Z158" s="64">
        <v>131800</v>
      </c>
      <c r="AA158" s="64">
        <v>150200</v>
      </c>
      <c r="AB158" s="64">
        <v>149100</v>
      </c>
      <c r="AC158" s="64">
        <v>143800</v>
      </c>
      <c r="AD158" s="64">
        <v>137400</v>
      </c>
      <c r="AE158" s="64">
        <v>141900</v>
      </c>
      <c r="AF158" s="64">
        <v>135700</v>
      </c>
      <c r="AG158" s="64">
        <v>135400</v>
      </c>
      <c r="AH158" s="64">
        <v>134700</v>
      </c>
      <c r="AI158" s="64">
        <v>139300</v>
      </c>
      <c r="AJ158" s="64">
        <v>139700</v>
      </c>
      <c r="AK158" s="131"/>
      <c r="AL158" s="124">
        <f>SUM(F158:AJ158)</f>
        <v>3861400</v>
      </c>
    </row>
    <row r="159" spans="2:60">
      <c r="B159" s="81"/>
      <c r="C159" s="226" t="s">
        <v>96</v>
      </c>
      <c r="D159" s="67">
        <v>122000</v>
      </c>
      <c r="E159" s="227" t="s">
        <v>9</v>
      </c>
      <c r="F159" s="64">
        <v>0</v>
      </c>
      <c r="G159" s="64">
        <v>0</v>
      </c>
      <c r="H159" s="64">
        <v>0</v>
      </c>
      <c r="I159" s="64">
        <v>78800</v>
      </c>
      <c r="J159" s="64">
        <v>110500</v>
      </c>
      <c r="K159" s="64">
        <v>93700</v>
      </c>
      <c r="L159" s="64">
        <v>98600</v>
      </c>
      <c r="M159" s="64">
        <v>92700</v>
      </c>
      <c r="N159" s="64">
        <v>89900</v>
      </c>
      <c r="O159" s="64">
        <v>82200</v>
      </c>
      <c r="P159" s="64">
        <v>96900</v>
      </c>
      <c r="Q159" s="64">
        <v>99400</v>
      </c>
      <c r="R159" s="64">
        <v>89700</v>
      </c>
      <c r="S159" s="64">
        <v>74300</v>
      </c>
      <c r="T159" s="64">
        <v>66400</v>
      </c>
      <c r="U159" s="64">
        <v>66300</v>
      </c>
      <c r="V159" s="64">
        <v>88100</v>
      </c>
      <c r="W159" s="64">
        <v>91000</v>
      </c>
      <c r="X159" s="64">
        <v>93600</v>
      </c>
      <c r="Y159" s="64">
        <v>89100</v>
      </c>
      <c r="Z159" s="64">
        <v>105500</v>
      </c>
      <c r="AA159" s="64">
        <v>91100</v>
      </c>
      <c r="AB159" s="64">
        <v>73500</v>
      </c>
      <c r="AC159" s="64">
        <v>90800</v>
      </c>
      <c r="AD159" s="64">
        <v>77200</v>
      </c>
      <c r="AE159" s="64">
        <v>88600</v>
      </c>
      <c r="AF159" s="64">
        <v>77000</v>
      </c>
      <c r="AG159" s="64">
        <v>62000</v>
      </c>
      <c r="AH159" s="64">
        <v>75000</v>
      </c>
      <c r="AI159" s="64">
        <v>91300</v>
      </c>
      <c r="AJ159" s="64">
        <v>91700</v>
      </c>
      <c r="AK159" s="131"/>
      <c r="AL159" s="124">
        <f>SUM(F159:AJ159)</f>
        <v>2424900</v>
      </c>
    </row>
    <row r="160" spans="2:60">
      <c r="B160" s="81"/>
      <c r="C160" s="226" t="s">
        <v>97</v>
      </c>
      <c r="D160" s="67">
        <f>D156-D158-D159</f>
        <v>106000</v>
      </c>
      <c r="E160" s="227" t="s">
        <v>9</v>
      </c>
      <c r="F160" s="64">
        <f t="shared" ref="F160:AJ160" si="108">F156-F158-F159</f>
        <v>0</v>
      </c>
      <c r="G160" s="64">
        <f t="shared" si="108"/>
        <v>0</v>
      </c>
      <c r="H160" s="64">
        <f t="shared" si="108"/>
        <v>284175</v>
      </c>
      <c r="I160" s="64">
        <f t="shared" si="108"/>
        <v>94680</v>
      </c>
      <c r="J160" s="64">
        <f t="shared" si="108"/>
        <v>96520</v>
      </c>
      <c r="K160" s="64">
        <f t="shared" si="108"/>
        <v>72095</v>
      </c>
      <c r="L160" s="64">
        <f t="shared" si="108"/>
        <v>74900</v>
      </c>
      <c r="M160" s="64">
        <f t="shared" si="108"/>
        <v>88120</v>
      </c>
      <c r="N160" s="64">
        <f t="shared" si="108"/>
        <v>72400</v>
      </c>
      <c r="O160" s="64">
        <f t="shared" si="108"/>
        <v>82440</v>
      </c>
      <c r="P160" s="64">
        <f t="shared" si="108"/>
        <v>74980</v>
      </c>
      <c r="Q160" s="64">
        <f t="shared" si="108"/>
        <v>78900</v>
      </c>
      <c r="R160" s="64">
        <f t="shared" si="108"/>
        <v>82240</v>
      </c>
      <c r="S160" s="64">
        <f t="shared" si="108"/>
        <v>107920</v>
      </c>
      <c r="T160" s="64">
        <f t="shared" si="108"/>
        <v>77380</v>
      </c>
      <c r="U160" s="64">
        <f t="shared" si="108"/>
        <v>78860</v>
      </c>
      <c r="V160" s="64">
        <f t="shared" si="108"/>
        <v>86820</v>
      </c>
      <c r="W160" s="64">
        <f t="shared" si="108"/>
        <v>80080</v>
      </c>
      <c r="X160" s="64">
        <f t="shared" si="108"/>
        <v>74150</v>
      </c>
      <c r="Y160" s="64">
        <f t="shared" si="108"/>
        <v>71323</v>
      </c>
      <c r="Z160" s="64">
        <f t="shared" si="108"/>
        <v>99420</v>
      </c>
      <c r="AA160" s="64">
        <f t="shared" si="108"/>
        <v>85340</v>
      </c>
      <c r="AB160" s="64">
        <f t="shared" si="108"/>
        <v>81240</v>
      </c>
      <c r="AC160" s="64">
        <f t="shared" si="108"/>
        <v>108120</v>
      </c>
      <c r="AD160" s="64">
        <f t="shared" si="108"/>
        <v>94520</v>
      </c>
      <c r="AE160" s="64">
        <f t="shared" si="108"/>
        <v>65900</v>
      </c>
      <c r="AF160" s="64">
        <f t="shared" si="108"/>
        <v>90660</v>
      </c>
      <c r="AG160" s="64">
        <f t="shared" si="108"/>
        <v>87960</v>
      </c>
      <c r="AH160" s="64">
        <f t="shared" si="108"/>
        <v>79260</v>
      </c>
      <c r="AI160" s="64">
        <f t="shared" ref="AI160" si="109">AI156-AI158-AI159</f>
        <v>80920</v>
      </c>
      <c r="AJ160" s="64">
        <f t="shared" si="108"/>
        <v>97160</v>
      </c>
      <c r="AK160" s="131"/>
      <c r="AL160" s="124">
        <f>SUM(F160:AJ160)</f>
        <v>2648483</v>
      </c>
    </row>
    <row r="161" spans="2:59" s="8" customFormat="1">
      <c r="B161" s="61"/>
      <c r="C161" s="242" t="s">
        <v>91</v>
      </c>
      <c r="D161" s="185">
        <f>SUM(D158:D160)</f>
        <v>408000</v>
      </c>
      <c r="E161" s="227" t="s">
        <v>9</v>
      </c>
      <c r="F161" s="153">
        <f t="shared" ref="F161:AJ161" si="110">SUM(F158:F160)</f>
        <v>0</v>
      </c>
      <c r="G161" s="153">
        <f t="shared" si="110"/>
        <v>0</v>
      </c>
      <c r="H161" s="153">
        <f t="shared" si="110"/>
        <v>284175</v>
      </c>
      <c r="I161" s="153">
        <f t="shared" si="110"/>
        <v>319680</v>
      </c>
      <c r="J161" s="153">
        <f t="shared" si="110"/>
        <v>342720</v>
      </c>
      <c r="K161" s="153">
        <f t="shared" si="110"/>
        <v>290395</v>
      </c>
      <c r="L161" s="153">
        <f t="shared" si="110"/>
        <v>307200</v>
      </c>
      <c r="M161" s="153">
        <f t="shared" si="110"/>
        <v>321120</v>
      </c>
      <c r="N161" s="153">
        <f t="shared" si="110"/>
        <v>304800</v>
      </c>
      <c r="O161" s="153">
        <f t="shared" si="110"/>
        <v>313440</v>
      </c>
      <c r="P161" s="153">
        <f t="shared" si="110"/>
        <v>323280</v>
      </c>
      <c r="Q161" s="153">
        <f t="shared" si="110"/>
        <v>325200</v>
      </c>
      <c r="R161" s="153">
        <f t="shared" si="110"/>
        <v>313440</v>
      </c>
      <c r="S161" s="153">
        <f t="shared" si="110"/>
        <v>311520</v>
      </c>
      <c r="T161" s="153">
        <f t="shared" si="110"/>
        <v>277680</v>
      </c>
      <c r="U161" s="153">
        <f t="shared" si="110"/>
        <v>275760</v>
      </c>
      <c r="V161" s="153">
        <f t="shared" si="110"/>
        <v>306720</v>
      </c>
      <c r="W161" s="153">
        <f t="shared" si="110"/>
        <v>300000</v>
      </c>
      <c r="X161" s="153">
        <f t="shared" si="110"/>
        <v>297120</v>
      </c>
      <c r="Y161" s="153">
        <f t="shared" si="110"/>
        <v>287333</v>
      </c>
      <c r="Z161" s="153">
        <f t="shared" si="110"/>
        <v>336720</v>
      </c>
      <c r="AA161" s="153">
        <f t="shared" si="110"/>
        <v>326640</v>
      </c>
      <c r="AB161" s="153">
        <f t="shared" si="110"/>
        <v>303840</v>
      </c>
      <c r="AC161" s="153">
        <f t="shared" si="110"/>
        <v>342720</v>
      </c>
      <c r="AD161" s="153">
        <f t="shared" si="110"/>
        <v>309120</v>
      </c>
      <c r="AE161" s="153">
        <f t="shared" si="110"/>
        <v>296400</v>
      </c>
      <c r="AF161" s="153">
        <f t="shared" si="110"/>
        <v>303360</v>
      </c>
      <c r="AG161" s="153">
        <f t="shared" si="110"/>
        <v>285360</v>
      </c>
      <c r="AH161" s="153">
        <f t="shared" si="110"/>
        <v>288960</v>
      </c>
      <c r="AI161" s="153">
        <f t="shared" ref="AI161" si="111">SUM(AI158:AI160)</f>
        <v>311520</v>
      </c>
      <c r="AJ161" s="153">
        <f t="shared" si="110"/>
        <v>328560</v>
      </c>
      <c r="AK161" s="202"/>
      <c r="AL161" s="206">
        <f>SUM(AL158:AL160)</f>
        <v>8934783</v>
      </c>
      <c r="AN161" s="204"/>
    </row>
    <row r="162" spans="2:59">
      <c r="B162" s="58">
        <v>10</v>
      </c>
      <c r="C162" s="222" t="s">
        <v>98</v>
      </c>
      <c r="D162" s="88"/>
      <c r="E162" s="88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199"/>
      <c r="AD162" s="199"/>
      <c r="AE162" s="199"/>
      <c r="AF162" s="199"/>
      <c r="AG162" s="199"/>
      <c r="AH162" s="199"/>
      <c r="AI162" s="199"/>
      <c r="AJ162" s="199"/>
      <c r="AK162" s="131"/>
      <c r="AL162" s="205" t="s">
        <v>99</v>
      </c>
    </row>
    <row r="163" spans="2:59" s="9" customFormat="1" ht="16.5">
      <c r="B163" s="46"/>
      <c r="C163" s="247" t="s">
        <v>100</v>
      </c>
      <c r="D163" s="186">
        <v>670</v>
      </c>
      <c r="E163" s="248" t="s">
        <v>140</v>
      </c>
      <c r="F163" s="187">
        <v>0</v>
      </c>
      <c r="G163" s="187">
        <v>116</v>
      </c>
      <c r="H163" s="187">
        <v>661</v>
      </c>
      <c r="I163" s="187">
        <v>657</v>
      </c>
      <c r="J163" s="187">
        <v>800</v>
      </c>
      <c r="K163" s="187">
        <v>706</v>
      </c>
      <c r="L163" s="187">
        <v>639</v>
      </c>
      <c r="M163" s="187">
        <v>705</v>
      </c>
      <c r="N163" s="187">
        <v>583</v>
      </c>
      <c r="O163" s="187">
        <v>544</v>
      </c>
      <c r="P163" s="187">
        <v>766</v>
      </c>
      <c r="Q163" s="187">
        <v>777</v>
      </c>
      <c r="R163" s="187">
        <v>654</v>
      </c>
      <c r="S163" s="187">
        <v>771</v>
      </c>
      <c r="T163" s="187">
        <v>483</v>
      </c>
      <c r="U163" s="187">
        <v>676</v>
      </c>
      <c r="V163" s="187">
        <v>697</v>
      </c>
      <c r="W163" s="187">
        <v>551</v>
      </c>
      <c r="X163" s="187">
        <v>517</v>
      </c>
      <c r="Y163" s="187">
        <v>682</v>
      </c>
      <c r="Z163" s="187">
        <v>509</v>
      </c>
      <c r="AA163" s="187">
        <v>670</v>
      </c>
      <c r="AB163" s="187">
        <v>580</v>
      </c>
      <c r="AC163" s="187">
        <v>611</v>
      </c>
      <c r="AD163" s="187">
        <v>648</v>
      </c>
      <c r="AE163" s="187">
        <v>461</v>
      </c>
      <c r="AF163" s="187">
        <v>635</v>
      </c>
      <c r="AG163" s="187">
        <v>616</v>
      </c>
      <c r="AH163" s="187">
        <v>482</v>
      </c>
      <c r="AI163" s="187">
        <v>617</v>
      </c>
      <c r="AJ163" s="187">
        <v>760</v>
      </c>
      <c r="AL163" s="209">
        <f t="shared" ref="AL163:AL169" si="112">SUM(F163:AJ163)</f>
        <v>18574</v>
      </c>
      <c r="AN163" s="135">
        <f>AL163/AL22</f>
        <v>663.35714285714289</v>
      </c>
    </row>
    <row r="164" spans="2:59" s="9" customFormat="1">
      <c r="B164" s="46"/>
      <c r="C164" s="249" t="s">
        <v>88</v>
      </c>
      <c r="D164" s="45"/>
      <c r="E164" s="46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L164" s="210" t="s">
        <v>88</v>
      </c>
      <c r="AN164" s="135"/>
    </row>
    <row r="165" spans="2:59" s="9" customFormat="1" ht="16.5">
      <c r="B165" s="46"/>
      <c r="C165" s="247" t="s">
        <v>101</v>
      </c>
      <c r="D165" s="188">
        <v>78.959999999999994</v>
      </c>
      <c r="E165" s="248" t="s">
        <v>140</v>
      </c>
      <c r="F165" s="187">
        <v>0</v>
      </c>
      <c r="G165" s="187">
        <v>6</v>
      </c>
      <c r="H165" s="187">
        <v>65</v>
      </c>
      <c r="I165" s="187">
        <v>88</v>
      </c>
      <c r="J165" s="187">
        <v>81</v>
      </c>
      <c r="K165" s="187">
        <v>92</v>
      </c>
      <c r="L165" s="187">
        <v>69</v>
      </c>
      <c r="M165" s="187">
        <v>69</v>
      </c>
      <c r="N165" s="187">
        <v>73</v>
      </c>
      <c r="O165" s="187">
        <v>58</v>
      </c>
      <c r="P165" s="187">
        <v>72</v>
      </c>
      <c r="Q165" s="187">
        <v>73</v>
      </c>
      <c r="R165" s="187">
        <v>54</v>
      </c>
      <c r="S165" s="187">
        <v>70</v>
      </c>
      <c r="T165" s="187">
        <v>72</v>
      </c>
      <c r="U165" s="187">
        <v>97</v>
      </c>
      <c r="V165" s="187">
        <v>92</v>
      </c>
      <c r="W165" s="187">
        <v>79</v>
      </c>
      <c r="X165" s="187">
        <v>58</v>
      </c>
      <c r="Y165" s="187">
        <v>89</v>
      </c>
      <c r="Z165" s="187">
        <v>39</v>
      </c>
      <c r="AA165" s="187">
        <v>95</v>
      </c>
      <c r="AB165" s="187">
        <v>44</v>
      </c>
      <c r="AC165" s="187">
        <v>39</v>
      </c>
      <c r="AD165" s="187">
        <v>39</v>
      </c>
      <c r="AE165" s="187">
        <v>76</v>
      </c>
      <c r="AF165" s="187">
        <v>60</v>
      </c>
      <c r="AG165" s="187">
        <v>66</v>
      </c>
      <c r="AH165" s="187">
        <v>45</v>
      </c>
      <c r="AI165" s="187">
        <v>87</v>
      </c>
      <c r="AJ165" s="187">
        <v>95</v>
      </c>
      <c r="AL165" s="211">
        <f t="shared" si="112"/>
        <v>2042</v>
      </c>
      <c r="AN165" s="135"/>
      <c r="BG165" s="262"/>
    </row>
    <row r="166" spans="2:59" s="9" customFormat="1" ht="16.5">
      <c r="B166" s="46"/>
      <c r="C166" s="247" t="s">
        <v>102</v>
      </c>
      <c r="D166" s="188">
        <v>118.4</v>
      </c>
      <c r="E166" s="248" t="s">
        <v>140</v>
      </c>
      <c r="F166" s="187">
        <v>0</v>
      </c>
      <c r="G166" s="187">
        <v>0</v>
      </c>
      <c r="H166" s="187">
        <v>35</v>
      </c>
      <c r="I166" s="187">
        <v>102</v>
      </c>
      <c r="J166" s="187">
        <v>107</v>
      </c>
      <c r="K166" s="187">
        <v>122</v>
      </c>
      <c r="L166" s="187">
        <v>128</v>
      </c>
      <c r="M166" s="187">
        <v>111</v>
      </c>
      <c r="N166" s="187">
        <v>110</v>
      </c>
      <c r="O166" s="187">
        <v>66</v>
      </c>
      <c r="P166" s="187">
        <v>124</v>
      </c>
      <c r="Q166" s="187">
        <v>137</v>
      </c>
      <c r="R166" s="187">
        <v>123</v>
      </c>
      <c r="S166" s="187">
        <v>110</v>
      </c>
      <c r="T166" s="187">
        <v>102</v>
      </c>
      <c r="U166" s="187">
        <v>106</v>
      </c>
      <c r="V166" s="187">
        <v>105</v>
      </c>
      <c r="W166" s="187">
        <v>96</v>
      </c>
      <c r="X166" s="187">
        <v>100</v>
      </c>
      <c r="Y166" s="187">
        <v>105</v>
      </c>
      <c r="Z166" s="187">
        <v>119</v>
      </c>
      <c r="AA166" s="187">
        <v>111</v>
      </c>
      <c r="AB166" s="187">
        <v>96</v>
      </c>
      <c r="AC166" s="187">
        <v>115</v>
      </c>
      <c r="AD166" s="187">
        <v>102</v>
      </c>
      <c r="AE166" s="187">
        <v>92</v>
      </c>
      <c r="AF166" s="187">
        <v>97</v>
      </c>
      <c r="AG166" s="187">
        <v>105</v>
      </c>
      <c r="AH166" s="187">
        <v>84</v>
      </c>
      <c r="AI166" s="187">
        <v>98</v>
      </c>
      <c r="AJ166" s="187">
        <v>93</v>
      </c>
      <c r="AL166" s="211">
        <f t="shared" si="112"/>
        <v>3001</v>
      </c>
      <c r="AM166" s="292"/>
      <c r="AN166" s="135"/>
      <c r="BG166" s="262"/>
    </row>
    <row r="167" spans="2:59" s="9" customFormat="1" ht="16.5">
      <c r="B167" s="46"/>
      <c r="C167" s="247" t="s">
        <v>103</v>
      </c>
      <c r="D167" s="186">
        <f>44.69%*D163</f>
        <v>299.423</v>
      </c>
      <c r="E167" s="248" t="s">
        <v>140</v>
      </c>
      <c r="F167" s="187">
        <v>0</v>
      </c>
      <c r="G167" s="187">
        <v>0</v>
      </c>
      <c r="H167" s="187">
        <v>379.8</v>
      </c>
      <c r="I167" s="187">
        <v>363.6</v>
      </c>
      <c r="J167" s="187">
        <v>408.3</v>
      </c>
      <c r="K167" s="187">
        <v>310.60000000000002</v>
      </c>
      <c r="L167" s="187">
        <v>276.7</v>
      </c>
      <c r="M167" s="187">
        <v>296</v>
      </c>
      <c r="N167" s="187">
        <v>315.60000000000002</v>
      </c>
      <c r="O167" s="187">
        <v>290.5</v>
      </c>
      <c r="P167" s="187">
        <v>316.5</v>
      </c>
      <c r="Q167" s="187">
        <v>300.10000000000002</v>
      </c>
      <c r="R167" s="187">
        <v>291.39999999999998</v>
      </c>
      <c r="S167" s="187">
        <v>357.2</v>
      </c>
      <c r="T167" s="187">
        <v>254.7</v>
      </c>
      <c r="U167" s="187">
        <v>280.10000000000002</v>
      </c>
      <c r="V167" s="187">
        <v>294.2</v>
      </c>
      <c r="W167" s="187">
        <v>296.3</v>
      </c>
      <c r="X167" s="187">
        <v>279.5</v>
      </c>
      <c r="Y167" s="187">
        <v>307.7</v>
      </c>
      <c r="Z167" s="187">
        <v>324.7</v>
      </c>
      <c r="AA167" s="187">
        <v>326.5</v>
      </c>
      <c r="AB167" s="187">
        <v>282</v>
      </c>
      <c r="AC167" s="187">
        <v>344.6</v>
      </c>
      <c r="AD167" s="187">
        <v>307.39999999999998</v>
      </c>
      <c r="AE167" s="187">
        <v>253.7</v>
      </c>
      <c r="AF167" s="187">
        <v>330.5</v>
      </c>
      <c r="AG167" s="187">
        <v>302.89999999999998</v>
      </c>
      <c r="AH167" s="187">
        <v>276.10000000000002</v>
      </c>
      <c r="AI167" s="187">
        <v>258.3</v>
      </c>
      <c r="AJ167" s="187">
        <v>325.89999999999998</v>
      </c>
      <c r="AL167" s="211">
        <f t="shared" si="112"/>
        <v>8951.3999999999978</v>
      </c>
      <c r="AM167" s="292"/>
      <c r="AN167" s="135"/>
    </row>
    <row r="168" spans="2:59" s="9" customFormat="1" ht="16.5">
      <c r="B168" s="46"/>
      <c r="C168" s="247" t="s">
        <v>97</v>
      </c>
      <c r="D168" s="186">
        <f>D163-SUM(D165:D167)</f>
        <v>173.21699999999998</v>
      </c>
      <c r="E168" s="248" t="s">
        <v>140</v>
      </c>
      <c r="F168" s="187">
        <f>F163-(SUM(F165:F167))</f>
        <v>0</v>
      </c>
      <c r="G168" s="187">
        <f t="shared" ref="G168:K168" si="113">G163-(SUM(G165:G167))</f>
        <v>110</v>
      </c>
      <c r="H168" s="187">
        <f t="shared" si="113"/>
        <v>181.2</v>
      </c>
      <c r="I168" s="187">
        <f t="shared" si="113"/>
        <v>103.39999999999998</v>
      </c>
      <c r="J168" s="187">
        <f t="shared" si="113"/>
        <v>203.70000000000005</v>
      </c>
      <c r="K168" s="187">
        <f t="shared" si="113"/>
        <v>181.39999999999998</v>
      </c>
      <c r="L168" s="187">
        <f t="shared" ref="L168:P168" si="114">L163-(SUM(L165:L167))</f>
        <v>165.3</v>
      </c>
      <c r="M168" s="187">
        <f t="shared" si="114"/>
        <v>229</v>
      </c>
      <c r="N168" s="187">
        <f t="shared" si="114"/>
        <v>84.399999999999977</v>
      </c>
      <c r="O168" s="187">
        <f t="shared" si="114"/>
        <v>129.5</v>
      </c>
      <c r="P168" s="187">
        <f t="shared" si="114"/>
        <v>253.5</v>
      </c>
      <c r="Q168" s="187">
        <f t="shared" ref="Q168:AJ168" si="115">Q163-(SUM(Q165:Q167))</f>
        <v>266.89999999999998</v>
      </c>
      <c r="R168" s="187">
        <f t="shared" si="115"/>
        <v>185.60000000000002</v>
      </c>
      <c r="S168" s="187">
        <f t="shared" si="115"/>
        <v>233.79999999999995</v>
      </c>
      <c r="T168" s="187">
        <f t="shared" si="115"/>
        <v>54.300000000000011</v>
      </c>
      <c r="U168" s="187">
        <f t="shared" si="115"/>
        <v>192.89999999999998</v>
      </c>
      <c r="V168" s="187">
        <f t="shared" si="115"/>
        <v>205.8</v>
      </c>
      <c r="W168" s="187">
        <f t="shared" si="115"/>
        <v>79.699999999999989</v>
      </c>
      <c r="X168" s="187">
        <f t="shared" si="115"/>
        <v>79.5</v>
      </c>
      <c r="Y168" s="187">
        <f t="shared" si="115"/>
        <v>180.3</v>
      </c>
      <c r="Z168" s="187">
        <f t="shared" si="115"/>
        <v>26.300000000000011</v>
      </c>
      <c r="AA168" s="187">
        <f t="shared" si="115"/>
        <v>137.5</v>
      </c>
      <c r="AB168" s="187">
        <f t="shared" si="115"/>
        <v>158</v>
      </c>
      <c r="AC168" s="187">
        <f t="shared" si="115"/>
        <v>112.39999999999998</v>
      </c>
      <c r="AD168" s="187">
        <f t="shared" si="115"/>
        <v>199.60000000000002</v>
      </c>
      <c r="AE168" s="187">
        <f t="shared" si="115"/>
        <v>39.300000000000011</v>
      </c>
      <c r="AF168" s="187">
        <f t="shared" si="115"/>
        <v>147.5</v>
      </c>
      <c r="AG168" s="187">
        <f t="shared" si="115"/>
        <v>142.10000000000002</v>
      </c>
      <c r="AH168" s="187">
        <f t="shared" si="115"/>
        <v>76.899999999999977</v>
      </c>
      <c r="AI168" s="187">
        <f t="shared" ref="AI168" si="116">AI163-(SUM(AI165:AI167))</f>
        <v>173.7</v>
      </c>
      <c r="AJ168" s="187">
        <f t="shared" si="115"/>
        <v>246.10000000000002</v>
      </c>
      <c r="AL168" s="211">
        <f t="shared" si="112"/>
        <v>4579.6000000000004</v>
      </c>
      <c r="AM168" s="149"/>
      <c r="AN168" s="135"/>
    </row>
    <row r="169" spans="2:59" s="9" customFormat="1" ht="16.5">
      <c r="B169" s="46"/>
      <c r="C169" s="247" t="s">
        <v>104</v>
      </c>
      <c r="D169" s="186">
        <v>287.83999999999997</v>
      </c>
      <c r="E169" s="248" t="s">
        <v>140</v>
      </c>
      <c r="F169" s="187">
        <v>0</v>
      </c>
      <c r="G169" s="187">
        <v>0</v>
      </c>
      <c r="H169" s="187">
        <v>0</v>
      </c>
      <c r="I169" s="187">
        <v>0</v>
      </c>
      <c r="J169" s="187">
        <v>0</v>
      </c>
      <c r="K169" s="187">
        <v>0</v>
      </c>
      <c r="L169" s="187">
        <v>0</v>
      </c>
      <c r="M169" s="187">
        <v>160</v>
      </c>
      <c r="N169" s="187">
        <v>139</v>
      </c>
      <c r="O169" s="187">
        <v>185</v>
      </c>
      <c r="P169" s="187">
        <v>163</v>
      </c>
      <c r="Q169" s="187">
        <v>237</v>
      </c>
      <c r="R169" s="187">
        <v>191</v>
      </c>
      <c r="S169" s="187">
        <v>155</v>
      </c>
      <c r="T169" s="187">
        <v>123</v>
      </c>
      <c r="U169" s="187">
        <v>165</v>
      </c>
      <c r="V169" s="187">
        <v>110</v>
      </c>
      <c r="W169" s="187">
        <v>126</v>
      </c>
      <c r="X169" s="187">
        <v>104</v>
      </c>
      <c r="Y169" s="187">
        <v>121</v>
      </c>
      <c r="Z169" s="187">
        <v>133</v>
      </c>
      <c r="AA169" s="187">
        <v>165</v>
      </c>
      <c r="AB169" s="187">
        <v>61</v>
      </c>
      <c r="AC169" s="187">
        <v>135</v>
      </c>
      <c r="AD169" s="187">
        <v>99</v>
      </c>
      <c r="AE169" s="187">
        <v>147</v>
      </c>
      <c r="AF169" s="187">
        <v>140</v>
      </c>
      <c r="AG169" s="187">
        <v>111</v>
      </c>
      <c r="AH169" s="187">
        <v>159</v>
      </c>
      <c r="AI169" s="187">
        <v>122</v>
      </c>
      <c r="AJ169" s="187">
        <v>98</v>
      </c>
      <c r="AL169" s="211">
        <f t="shared" si="112"/>
        <v>3349</v>
      </c>
      <c r="AN169" s="135"/>
    </row>
    <row r="170" spans="2:59">
      <c r="B170" s="101">
        <v>11</v>
      </c>
      <c r="C170" s="222" t="s">
        <v>105</v>
      </c>
      <c r="D170" s="88"/>
      <c r="E170" s="88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131"/>
      <c r="AL170" s="212" t="s">
        <v>106</v>
      </c>
    </row>
    <row r="171" spans="2:59">
      <c r="B171" s="160"/>
      <c r="C171" s="250" t="s">
        <v>94</v>
      </c>
      <c r="D171" s="189"/>
      <c r="E171" s="190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131"/>
      <c r="AL171" s="200" t="s">
        <v>94</v>
      </c>
    </row>
    <row r="172" spans="2:59">
      <c r="B172" s="160"/>
      <c r="C172" s="224" t="s">
        <v>107</v>
      </c>
      <c r="D172" s="67">
        <v>28700</v>
      </c>
      <c r="E172" s="80" t="s">
        <v>108</v>
      </c>
      <c r="F172" s="64">
        <v>2000</v>
      </c>
      <c r="G172" s="64">
        <v>5500</v>
      </c>
      <c r="H172" s="252">
        <v>17700</v>
      </c>
      <c r="I172" s="198">
        <v>25100</v>
      </c>
      <c r="J172" s="64">
        <v>28100</v>
      </c>
      <c r="K172" s="198">
        <v>27500</v>
      </c>
      <c r="L172" s="64">
        <v>28000</v>
      </c>
      <c r="M172" s="198">
        <v>27100</v>
      </c>
      <c r="N172" s="64">
        <v>26600</v>
      </c>
      <c r="O172" s="64">
        <v>27600</v>
      </c>
      <c r="P172" s="64">
        <v>29200</v>
      </c>
      <c r="Q172" s="64">
        <v>29700</v>
      </c>
      <c r="R172" s="64">
        <v>26700</v>
      </c>
      <c r="S172" s="64">
        <v>25800</v>
      </c>
      <c r="T172" s="64">
        <v>25100</v>
      </c>
      <c r="U172" s="198">
        <v>23900</v>
      </c>
      <c r="V172" s="64">
        <v>25800</v>
      </c>
      <c r="W172" s="64">
        <v>25400</v>
      </c>
      <c r="X172" s="64">
        <v>25500</v>
      </c>
      <c r="Y172" s="198">
        <v>24500</v>
      </c>
      <c r="Z172" s="64">
        <v>26200</v>
      </c>
      <c r="AA172" s="64">
        <v>26000</v>
      </c>
      <c r="AB172" s="64">
        <v>22100</v>
      </c>
      <c r="AC172" s="64">
        <v>25200</v>
      </c>
      <c r="AD172" s="64">
        <v>24900</v>
      </c>
      <c r="AE172" s="64">
        <v>26100</v>
      </c>
      <c r="AF172" s="64">
        <v>25000</v>
      </c>
      <c r="AG172" s="64">
        <v>24400</v>
      </c>
      <c r="AH172" s="64">
        <v>24100</v>
      </c>
      <c r="AI172" s="64">
        <v>24300</v>
      </c>
      <c r="AJ172" s="64">
        <v>26100</v>
      </c>
      <c r="AK172" s="131"/>
      <c r="AL172" s="117">
        <f t="shared" ref="AL172:AL179" si="117">SUM(F172:AJ172)</f>
        <v>751200</v>
      </c>
      <c r="AN172" s="33">
        <f>AL172/AL22</f>
        <v>26828.571428571428</v>
      </c>
    </row>
    <row r="173" spans="2:59">
      <c r="B173" s="160"/>
      <c r="C173" s="250" t="s">
        <v>91</v>
      </c>
      <c r="D173" s="154"/>
      <c r="E173" s="251" t="s">
        <v>109</v>
      </c>
      <c r="F173" s="153">
        <f t="shared" ref="F173:AJ173" si="118">SUM(F172:F172)</f>
        <v>2000</v>
      </c>
      <c r="G173" s="153">
        <f t="shared" si="118"/>
        <v>5500</v>
      </c>
      <c r="H173" s="153">
        <f t="shared" si="118"/>
        <v>17700</v>
      </c>
      <c r="I173" s="153">
        <f t="shared" si="118"/>
        <v>25100</v>
      </c>
      <c r="J173" s="153">
        <f t="shared" si="118"/>
        <v>28100</v>
      </c>
      <c r="K173" s="153">
        <f t="shared" si="118"/>
        <v>27500</v>
      </c>
      <c r="L173" s="153">
        <f t="shared" si="118"/>
        <v>28000</v>
      </c>
      <c r="M173" s="153">
        <f t="shared" si="118"/>
        <v>27100</v>
      </c>
      <c r="N173" s="153">
        <f t="shared" si="118"/>
        <v>26600</v>
      </c>
      <c r="O173" s="153">
        <f t="shared" si="118"/>
        <v>27600</v>
      </c>
      <c r="P173" s="153">
        <f t="shared" si="118"/>
        <v>29200</v>
      </c>
      <c r="Q173" s="153">
        <f t="shared" si="118"/>
        <v>29700</v>
      </c>
      <c r="R173" s="153">
        <f t="shared" si="118"/>
        <v>26700</v>
      </c>
      <c r="S173" s="153">
        <f t="shared" si="118"/>
        <v>25800</v>
      </c>
      <c r="T173" s="153">
        <f t="shared" si="118"/>
        <v>25100</v>
      </c>
      <c r="U173" s="153">
        <f t="shared" si="118"/>
        <v>23900</v>
      </c>
      <c r="V173" s="153">
        <f t="shared" si="118"/>
        <v>25800</v>
      </c>
      <c r="W173" s="153">
        <f t="shared" si="118"/>
        <v>25400</v>
      </c>
      <c r="X173" s="153">
        <f t="shared" si="118"/>
        <v>25500</v>
      </c>
      <c r="Y173" s="153">
        <f t="shared" si="118"/>
        <v>24500</v>
      </c>
      <c r="Z173" s="153">
        <f t="shared" si="118"/>
        <v>26200</v>
      </c>
      <c r="AA173" s="153">
        <f t="shared" si="118"/>
        <v>26000</v>
      </c>
      <c r="AB173" s="153">
        <f t="shared" si="118"/>
        <v>22100</v>
      </c>
      <c r="AC173" s="153">
        <f t="shared" si="118"/>
        <v>25200</v>
      </c>
      <c r="AD173" s="153">
        <f t="shared" si="118"/>
        <v>24900</v>
      </c>
      <c r="AE173" s="153">
        <f t="shared" si="118"/>
        <v>26100</v>
      </c>
      <c r="AF173" s="153">
        <f t="shared" si="118"/>
        <v>25000</v>
      </c>
      <c r="AG173" s="153">
        <f t="shared" si="118"/>
        <v>24400</v>
      </c>
      <c r="AH173" s="153">
        <f t="shared" si="118"/>
        <v>24100</v>
      </c>
      <c r="AI173" s="153">
        <f t="shared" ref="AI173" si="119">SUM(AI172:AI172)</f>
        <v>24300</v>
      </c>
      <c r="AJ173" s="153">
        <f t="shared" si="118"/>
        <v>26100</v>
      </c>
      <c r="AK173" s="129"/>
      <c r="AL173" s="206">
        <f t="shared" si="117"/>
        <v>751200</v>
      </c>
    </row>
    <row r="174" spans="2:59">
      <c r="B174" s="58">
        <v>12</v>
      </c>
      <c r="C174" s="87" t="s">
        <v>110</v>
      </c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L174" s="213" t="s">
        <v>111</v>
      </c>
    </row>
    <row r="175" spans="2:59">
      <c r="B175" s="81"/>
      <c r="C175" s="89" t="s">
        <v>112</v>
      </c>
      <c r="D175" s="79"/>
      <c r="E175" s="80" t="s">
        <v>9</v>
      </c>
      <c r="F175" s="164">
        <v>0</v>
      </c>
      <c r="G175" s="164">
        <v>0</v>
      </c>
      <c r="H175" s="164">
        <v>0</v>
      </c>
      <c r="I175" s="164">
        <v>0</v>
      </c>
      <c r="J175" s="164">
        <v>0</v>
      </c>
      <c r="K175" s="164">
        <v>0</v>
      </c>
      <c r="L175" s="164">
        <v>277000</v>
      </c>
      <c r="M175" s="164">
        <v>226930</v>
      </c>
      <c r="N175" s="164">
        <v>0</v>
      </c>
      <c r="O175" s="164">
        <v>0</v>
      </c>
      <c r="P175" s="164">
        <v>212560</v>
      </c>
      <c r="Q175" s="164">
        <v>59510</v>
      </c>
      <c r="R175" s="164">
        <v>212660</v>
      </c>
      <c r="S175" s="164">
        <v>121070</v>
      </c>
      <c r="T175" s="164">
        <v>0</v>
      </c>
      <c r="U175" s="164">
        <v>0</v>
      </c>
      <c r="V175" s="164">
        <v>137770</v>
      </c>
      <c r="W175" s="164">
        <v>0</v>
      </c>
      <c r="X175" s="164">
        <v>92610</v>
      </c>
      <c r="Y175" s="164">
        <v>144810</v>
      </c>
      <c r="Z175" s="164">
        <v>178730</v>
      </c>
      <c r="AA175" s="164">
        <v>0</v>
      </c>
      <c r="AB175" s="164">
        <v>0</v>
      </c>
      <c r="AC175" s="164">
        <v>40320</v>
      </c>
      <c r="AD175" s="164">
        <v>0</v>
      </c>
      <c r="AE175" s="164">
        <v>0</v>
      </c>
      <c r="AF175" s="164">
        <v>0</v>
      </c>
      <c r="AG175" s="164">
        <v>0</v>
      </c>
      <c r="AH175" s="164">
        <v>0</v>
      </c>
      <c r="AI175" s="164">
        <v>0</v>
      </c>
      <c r="AJ175" s="164">
        <v>0</v>
      </c>
      <c r="AL175" s="117">
        <f t="shared" si="117"/>
        <v>1703970</v>
      </c>
    </row>
    <row r="176" spans="2:59">
      <c r="B176" s="81"/>
      <c r="C176" s="89" t="s">
        <v>33</v>
      </c>
      <c r="D176" s="79"/>
      <c r="E176" s="80" t="s">
        <v>9</v>
      </c>
      <c r="F176" s="164">
        <v>0</v>
      </c>
      <c r="G176" s="164">
        <v>0</v>
      </c>
      <c r="H176" s="164">
        <v>0</v>
      </c>
      <c r="I176" s="164">
        <v>0</v>
      </c>
      <c r="J176" s="164">
        <v>0</v>
      </c>
      <c r="K176" s="164">
        <v>0</v>
      </c>
      <c r="L176" s="164">
        <v>0</v>
      </c>
      <c r="M176" s="164">
        <v>0</v>
      </c>
      <c r="N176" s="164">
        <v>0</v>
      </c>
      <c r="O176" s="164">
        <v>0</v>
      </c>
      <c r="P176" s="164">
        <v>0</v>
      </c>
      <c r="Q176" s="164">
        <v>0</v>
      </c>
      <c r="R176" s="164">
        <v>0</v>
      </c>
      <c r="S176" s="164">
        <v>0</v>
      </c>
      <c r="T176" s="164">
        <v>0</v>
      </c>
      <c r="U176" s="164">
        <v>0</v>
      </c>
      <c r="V176" s="164">
        <v>0</v>
      </c>
      <c r="W176" s="164">
        <v>0</v>
      </c>
      <c r="X176" s="164">
        <v>0</v>
      </c>
      <c r="Y176" s="164">
        <v>0</v>
      </c>
      <c r="Z176" s="164">
        <v>0</v>
      </c>
      <c r="AA176" s="164">
        <v>0</v>
      </c>
      <c r="AB176" s="164">
        <v>0</v>
      </c>
      <c r="AC176" s="164">
        <v>0</v>
      </c>
      <c r="AD176" s="164">
        <v>0</v>
      </c>
      <c r="AE176" s="164">
        <v>0</v>
      </c>
      <c r="AF176" s="164">
        <v>0</v>
      </c>
      <c r="AG176" s="164">
        <v>0</v>
      </c>
      <c r="AH176" s="164">
        <v>0</v>
      </c>
      <c r="AI176" s="164">
        <v>0</v>
      </c>
      <c r="AJ176" s="164">
        <v>0</v>
      </c>
      <c r="AL176" s="117">
        <f t="shared" si="117"/>
        <v>0</v>
      </c>
    </row>
    <row r="177" spans="2:40">
      <c r="B177" s="81"/>
      <c r="C177" s="89" t="s">
        <v>35</v>
      </c>
      <c r="D177" s="79"/>
      <c r="E177" s="80" t="s">
        <v>9</v>
      </c>
      <c r="F177" s="164">
        <v>0</v>
      </c>
      <c r="G177" s="164">
        <v>0</v>
      </c>
      <c r="H177" s="164">
        <v>24920</v>
      </c>
      <c r="I177" s="164">
        <v>75460</v>
      </c>
      <c r="J177" s="164">
        <v>76080</v>
      </c>
      <c r="K177" s="164">
        <v>50080</v>
      </c>
      <c r="L177" s="164">
        <v>0</v>
      </c>
      <c r="M177" s="164">
        <v>0</v>
      </c>
      <c r="N177" s="164">
        <v>0</v>
      </c>
      <c r="O177" s="164">
        <v>80430</v>
      </c>
      <c r="P177" s="164">
        <v>37930</v>
      </c>
      <c r="Q177" s="164">
        <v>24960</v>
      </c>
      <c r="R177" s="164">
        <v>27760</v>
      </c>
      <c r="S177" s="164">
        <v>0</v>
      </c>
      <c r="T177" s="164">
        <v>0</v>
      </c>
      <c r="U177" s="164">
        <v>0</v>
      </c>
      <c r="V177" s="164">
        <v>27190</v>
      </c>
      <c r="W177" s="164">
        <v>0</v>
      </c>
      <c r="X177" s="164">
        <v>0</v>
      </c>
      <c r="Y177" s="164">
        <v>0</v>
      </c>
      <c r="Z177" s="164">
        <v>0</v>
      </c>
      <c r="AA177" s="164">
        <v>0</v>
      </c>
      <c r="AB177" s="164">
        <v>0</v>
      </c>
      <c r="AC177" s="164">
        <v>0</v>
      </c>
      <c r="AD177" s="164">
        <v>0</v>
      </c>
      <c r="AE177" s="164">
        <v>0</v>
      </c>
      <c r="AF177" s="164">
        <v>28080</v>
      </c>
      <c r="AG177" s="164">
        <v>52790</v>
      </c>
      <c r="AH177" s="64">
        <v>20510</v>
      </c>
      <c r="AI177" s="164">
        <v>0</v>
      </c>
      <c r="AJ177" s="164">
        <v>0</v>
      </c>
      <c r="AL177" s="117">
        <f t="shared" si="117"/>
        <v>526190</v>
      </c>
    </row>
    <row r="178" spans="2:40" hidden="1">
      <c r="B178" s="81"/>
      <c r="C178" s="89" t="s">
        <v>40</v>
      </c>
      <c r="D178" s="79"/>
      <c r="E178" s="80" t="s">
        <v>9</v>
      </c>
      <c r="F178" s="164">
        <v>0</v>
      </c>
      <c r="G178" s="164">
        <v>0</v>
      </c>
      <c r="H178" s="164"/>
      <c r="I178" s="164"/>
      <c r="J178" s="164"/>
      <c r="K178" s="164"/>
      <c r="L178" s="164">
        <v>0</v>
      </c>
      <c r="M178" s="164">
        <v>0</v>
      </c>
      <c r="N178" s="164">
        <v>0</v>
      </c>
      <c r="O178" s="164"/>
      <c r="P178" s="164"/>
      <c r="Q178" s="164"/>
      <c r="R178" s="164"/>
      <c r="S178" s="164"/>
      <c r="T178" s="164">
        <v>0</v>
      </c>
      <c r="U178" s="164"/>
      <c r="V178" s="164"/>
      <c r="W178" s="164"/>
      <c r="X178" s="164"/>
      <c r="Y178" s="164"/>
      <c r="Z178" s="164"/>
      <c r="AA178" s="164">
        <v>0</v>
      </c>
      <c r="AB178" s="164">
        <v>0</v>
      </c>
      <c r="AC178" s="164">
        <v>0</v>
      </c>
      <c r="AD178" s="164"/>
      <c r="AE178" s="164"/>
      <c r="AF178" s="64"/>
      <c r="AG178" s="164"/>
      <c r="AH178" s="64"/>
      <c r="AI178" s="64"/>
      <c r="AJ178" s="164"/>
      <c r="AL178" s="117">
        <f t="shared" si="117"/>
        <v>0</v>
      </c>
    </row>
    <row r="179" spans="2:40">
      <c r="B179" s="81"/>
      <c r="C179" s="89" t="s">
        <v>51</v>
      </c>
      <c r="D179" s="79"/>
      <c r="E179" s="80" t="s">
        <v>9</v>
      </c>
      <c r="F179" s="164">
        <v>0</v>
      </c>
      <c r="G179" s="164">
        <v>0</v>
      </c>
      <c r="H179" s="164">
        <v>128840</v>
      </c>
      <c r="I179" s="164">
        <v>172930</v>
      </c>
      <c r="J179" s="164">
        <v>150820</v>
      </c>
      <c r="K179" s="164">
        <v>128820</v>
      </c>
      <c r="L179" s="164">
        <v>0</v>
      </c>
      <c r="M179" s="164">
        <v>0</v>
      </c>
      <c r="N179" s="164">
        <v>0</v>
      </c>
      <c r="O179" s="164">
        <v>140290</v>
      </c>
      <c r="P179" s="164">
        <v>615210</v>
      </c>
      <c r="Q179" s="164">
        <v>339030</v>
      </c>
      <c r="R179" s="164">
        <v>208650</v>
      </c>
      <c r="S179" s="164">
        <v>146940</v>
      </c>
      <c r="T179" s="164">
        <v>0</v>
      </c>
      <c r="U179" s="164">
        <v>42590</v>
      </c>
      <c r="V179" s="164">
        <v>107990</v>
      </c>
      <c r="W179" s="164">
        <v>484890</v>
      </c>
      <c r="X179" s="164">
        <v>273010</v>
      </c>
      <c r="Y179" s="164">
        <v>178640</v>
      </c>
      <c r="Z179" s="164">
        <v>57090</v>
      </c>
      <c r="AA179" s="164">
        <v>0</v>
      </c>
      <c r="AB179" s="164">
        <v>0</v>
      </c>
      <c r="AC179" s="164">
        <v>82920</v>
      </c>
      <c r="AD179" s="164">
        <v>83470</v>
      </c>
      <c r="AE179" s="164">
        <v>138570</v>
      </c>
      <c r="AF179" s="64">
        <v>279220</v>
      </c>
      <c r="AG179" s="164">
        <v>306780</v>
      </c>
      <c r="AH179" s="64">
        <v>277960</v>
      </c>
      <c r="AI179" s="164">
        <v>279400</v>
      </c>
      <c r="AJ179" s="164">
        <v>278640</v>
      </c>
      <c r="AL179" s="117">
        <f t="shared" si="117"/>
        <v>4902700</v>
      </c>
      <c r="AM179" s="204"/>
    </row>
    <row r="180" spans="2:40" s="8" customFormat="1">
      <c r="B180" s="180"/>
      <c r="C180" s="193" t="s">
        <v>91</v>
      </c>
      <c r="D180" s="194"/>
      <c r="E180" s="195" t="s">
        <v>9</v>
      </c>
      <c r="F180" s="196">
        <f t="shared" ref="F180:AJ180" si="120">SUM(F175:F179)</f>
        <v>0</v>
      </c>
      <c r="G180" s="196">
        <f t="shared" si="120"/>
        <v>0</v>
      </c>
      <c r="H180" s="196">
        <f t="shared" si="120"/>
        <v>153760</v>
      </c>
      <c r="I180" s="196">
        <f t="shared" si="120"/>
        <v>248390</v>
      </c>
      <c r="J180" s="196">
        <f t="shared" si="120"/>
        <v>226900</v>
      </c>
      <c r="K180" s="196">
        <f t="shared" si="120"/>
        <v>178900</v>
      </c>
      <c r="L180" s="196">
        <f t="shared" si="120"/>
        <v>277000</v>
      </c>
      <c r="M180" s="196">
        <f t="shared" si="120"/>
        <v>226930</v>
      </c>
      <c r="N180" s="196">
        <f t="shared" si="120"/>
        <v>0</v>
      </c>
      <c r="O180" s="196">
        <f t="shared" si="120"/>
        <v>220720</v>
      </c>
      <c r="P180" s="196">
        <f t="shared" si="120"/>
        <v>865700</v>
      </c>
      <c r="Q180" s="196">
        <f t="shared" si="120"/>
        <v>423500</v>
      </c>
      <c r="R180" s="196">
        <f t="shared" si="120"/>
        <v>449070</v>
      </c>
      <c r="S180" s="196">
        <f t="shared" si="120"/>
        <v>268010</v>
      </c>
      <c r="T180" s="196">
        <f t="shared" si="120"/>
        <v>0</v>
      </c>
      <c r="U180" s="196">
        <f t="shared" si="120"/>
        <v>42590</v>
      </c>
      <c r="V180" s="196">
        <f t="shared" si="120"/>
        <v>272950</v>
      </c>
      <c r="W180" s="196">
        <f t="shared" si="120"/>
        <v>484890</v>
      </c>
      <c r="X180" s="196">
        <f t="shared" si="120"/>
        <v>365620</v>
      </c>
      <c r="Y180" s="196">
        <f t="shared" si="120"/>
        <v>323450</v>
      </c>
      <c r="Z180" s="196">
        <f t="shared" si="120"/>
        <v>235820</v>
      </c>
      <c r="AA180" s="196">
        <f t="shared" si="120"/>
        <v>0</v>
      </c>
      <c r="AB180" s="196">
        <f t="shared" si="120"/>
        <v>0</v>
      </c>
      <c r="AC180" s="196">
        <f t="shared" si="120"/>
        <v>123240</v>
      </c>
      <c r="AD180" s="196">
        <f>SUM(AD175:AD179)</f>
        <v>83470</v>
      </c>
      <c r="AE180" s="196">
        <f t="shared" si="120"/>
        <v>138570</v>
      </c>
      <c r="AF180" s="196">
        <f t="shared" si="120"/>
        <v>307300</v>
      </c>
      <c r="AG180" s="196">
        <f t="shared" si="120"/>
        <v>359570</v>
      </c>
      <c r="AH180" s="196">
        <f t="shared" si="120"/>
        <v>298470</v>
      </c>
      <c r="AI180" s="196">
        <f t="shared" ref="AI180" si="121">SUM(AI175:AI179)</f>
        <v>279400</v>
      </c>
      <c r="AJ180" s="196">
        <f t="shared" si="120"/>
        <v>278640</v>
      </c>
      <c r="AL180" s="214">
        <f>SUM(AL175:AL179)</f>
        <v>7132860</v>
      </c>
      <c r="AM180" s="204"/>
      <c r="AN180" s="207"/>
    </row>
    <row r="181" spans="2:40">
      <c r="B181" s="58">
        <v>13</v>
      </c>
      <c r="C181" s="87" t="s">
        <v>113</v>
      </c>
      <c r="D181" s="192"/>
      <c r="E181" s="192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L181" s="215" t="s">
        <v>114</v>
      </c>
    </row>
    <row r="182" spans="2:40">
      <c r="B182" s="81"/>
      <c r="C182" s="89" t="s">
        <v>112</v>
      </c>
      <c r="D182" s="79"/>
      <c r="E182" s="80" t="s">
        <v>9</v>
      </c>
      <c r="F182" s="164">
        <v>0</v>
      </c>
      <c r="G182" s="164">
        <v>0</v>
      </c>
      <c r="H182" s="164">
        <v>0</v>
      </c>
      <c r="I182" s="164">
        <v>0</v>
      </c>
      <c r="J182" s="164">
        <v>0</v>
      </c>
      <c r="K182" s="164">
        <v>0</v>
      </c>
      <c r="L182" s="164">
        <v>0</v>
      </c>
      <c r="M182" s="164">
        <v>0</v>
      </c>
      <c r="N182" s="164">
        <v>0</v>
      </c>
      <c r="O182" s="164">
        <v>0</v>
      </c>
      <c r="P182" s="164">
        <v>0</v>
      </c>
      <c r="Q182" s="164">
        <v>0</v>
      </c>
      <c r="R182" s="164">
        <v>0</v>
      </c>
      <c r="S182" s="164">
        <v>0</v>
      </c>
      <c r="T182" s="164">
        <v>0</v>
      </c>
      <c r="U182" s="164">
        <v>0</v>
      </c>
      <c r="V182" s="164">
        <v>0</v>
      </c>
      <c r="W182" s="164">
        <v>0</v>
      </c>
      <c r="X182" s="164">
        <v>0</v>
      </c>
      <c r="Y182" s="164">
        <v>0</v>
      </c>
      <c r="Z182" s="164">
        <v>0</v>
      </c>
      <c r="AA182" s="164">
        <v>0</v>
      </c>
      <c r="AB182" s="164">
        <v>0</v>
      </c>
      <c r="AC182" s="164">
        <v>0</v>
      </c>
      <c r="AD182" s="164">
        <v>0</v>
      </c>
      <c r="AE182" s="164">
        <v>0</v>
      </c>
      <c r="AF182" s="164">
        <v>0</v>
      </c>
      <c r="AG182" s="164">
        <v>0</v>
      </c>
      <c r="AH182" s="164">
        <v>0</v>
      </c>
      <c r="AI182" s="164">
        <v>0</v>
      </c>
      <c r="AJ182" s="164">
        <v>0</v>
      </c>
      <c r="AL182" s="117">
        <f>SUM(F182:AJ182)</f>
        <v>0</v>
      </c>
    </row>
    <row r="183" spans="2:40">
      <c r="B183" s="81"/>
      <c r="C183" s="89" t="s">
        <v>33</v>
      </c>
      <c r="D183" s="79"/>
      <c r="E183" s="80" t="s">
        <v>9</v>
      </c>
      <c r="F183" s="164">
        <v>0</v>
      </c>
      <c r="G183" s="164">
        <v>0</v>
      </c>
      <c r="H183" s="164">
        <v>0</v>
      </c>
      <c r="I183" s="164">
        <v>0</v>
      </c>
      <c r="J183" s="164">
        <v>0</v>
      </c>
      <c r="K183" s="164">
        <v>287160</v>
      </c>
      <c r="L183" s="164">
        <v>258860</v>
      </c>
      <c r="M183" s="164">
        <v>0</v>
      </c>
      <c r="N183" s="164">
        <v>0</v>
      </c>
      <c r="O183" s="164">
        <v>0</v>
      </c>
      <c r="P183" s="164">
        <v>0</v>
      </c>
      <c r="Q183" s="164">
        <v>0</v>
      </c>
      <c r="R183" s="164">
        <v>87690</v>
      </c>
      <c r="S183" s="164">
        <v>405010</v>
      </c>
      <c r="T183" s="164">
        <v>115190</v>
      </c>
      <c r="U183" s="164">
        <v>0</v>
      </c>
      <c r="V183" s="164">
        <v>0</v>
      </c>
      <c r="W183" s="164">
        <v>0</v>
      </c>
      <c r="X183" s="164">
        <v>0</v>
      </c>
      <c r="Y183" s="164">
        <v>0</v>
      </c>
      <c r="Z183" s="164">
        <v>0</v>
      </c>
      <c r="AA183" s="164">
        <v>0</v>
      </c>
      <c r="AB183" s="164">
        <v>0</v>
      </c>
      <c r="AC183" s="164">
        <v>0</v>
      </c>
      <c r="AD183" s="164">
        <v>0</v>
      </c>
      <c r="AE183" s="164">
        <v>0</v>
      </c>
      <c r="AF183" s="164">
        <v>0</v>
      </c>
      <c r="AG183" s="164">
        <v>0</v>
      </c>
      <c r="AH183" s="164">
        <v>0</v>
      </c>
      <c r="AI183" s="164">
        <v>0</v>
      </c>
      <c r="AJ183" s="164">
        <v>0</v>
      </c>
      <c r="AL183" s="117">
        <f>SUM(F183:AJ183)</f>
        <v>1153910</v>
      </c>
    </row>
    <row r="184" spans="2:40">
      <c r="B184" s="81"/>
      <c r="C184" s="89" t="s">
        <v>35</v>
      </c>
      <c r="D184" s="79"/>
      <c r="E184" s="80" t="s">
        <v>9</v>
      </c>
      <c r="F184" s="164">
        <v>0</v>
      </c>
      <c r="G184" s="164">
        <v>0</v>
      </c>
      <c r="H184" s="164">
        <v>341770</v>
      </c>
      <c r="I184" s="164">
        <v>1256970</v>
      </c>
      <c r="J184" s="164">
        <v>1031940</v>
      </c>
      <c r="K184" s="164">
        <v>1156630</v>
      </c>
      <c r="L184" s="164">
        <v>1547370</v>
      </c>
      <c r="M184" s="164">
        <v>1073590</v>
      </c>
      <c r="N184" s="164">
        <v>0</v>
      </c>
      <c r="O184" s="164">
        <v>2070690</v>
      </c>
      <c r="P184" s="164">
        <v>1321360</v>
      </c>
      <c r="Q184" s="164">
        <v>1694930</v>
      </c>
      <c r="R184" s="164">
        <v>1267850</v>
      </c>
      <c r="S184" s="164">
        <v>1995610</v>
      </c>
      <c r="T184" s="164">
        <v>1831000</v>
      </c>
      <c r="U184" s="164">
        <v>343440</v>
      </c>
      <c r="V184" s="164">
        <v>1637880</v>
      </c>
      <c r="W184" s="164">
        <v>1946780</v>
      </c>
      <c r="X184" s="164">
        <v>617510</v>
      </c>
      <c r="Y184" s="164">
        <v>563510</v>
      </c>
      <c r="Z184" s="164">
        <v>1001690</v>
      </c>
      <c r="AA184" s="164">
        <v>498250</v>
      </c>
      <c r="AB184" s="164">
        <v>0</v>
      </c>
      <c r="AC184" s="164">
        <v>1190690</v>
      </c>
      <c r="AD184" s="164">
        <v>820530</v>
      </c>
      <c r="AE184" s="164">
        <v>1134820</v>
      </c>
      <c r="AF184" s="164">
        <v>1015710</v>
      </c>
      <c r="AG184" s="164">
        <v>1264050</v>
      </c>
      <c r="AH184" s="164">
        <v>729340</v>
      </c>
      <c r="AI184" s="164">
        <v>0</v>
      </c>
      <c r="AJ184" s="164">
        <v>1405040</v>
      </c>
      <c r="AL184" s="117">
        <f>SUM(F184:AJ184)</f>
        <v>30758950</v>
      </c>
    </row>
    <row r="185" spans="2:40" hidden="1">
      <c r="B185" s="81"/>
      <c r="C185" s="89" t="s">
        <v>44</v>
      </c>
      <c r="D185" s="79"/>
      <c r="E185" s="80" t="s">
        <v>9</v>
      </c>
      <c r="F185" s="164">
        <v>0</v>
      </c>
      <c r="G185" s="164">
        <v>0</v>
      </c>
      <c r="H185" s="164"/>
      <c r="I185" s="164"/>
      <c r="J185" s="164"/>
      <c r="K185" s="164"/>
      <c r="L185" s="164"/>
      <c r="M185" s="164"/>
      <c r="N185" s="164">
        <v>0</v>
      </c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>
        <v>0</v>
      </c>
      <c r="AD185" s="164"/>
      <c r="AE185" s="164"/>
      <c r="AF185" s="164"/>
      <c r="AG185" s="164"/>
      <c r="AH185" s="164"/>
      <c r="AI185" s="164">
        <v>0</v>
      </c>
      <c r="AJ185" s="164"/>
      <c r="AL185" s="117">
        <f>SUM(F185:AJ185)</f>
        <v>0</v>
      </c>
    </row>
    <row r="186" spans="2:40">
      <c r="B186" s="81"/>
      <c r="C186" s="89" t="s">
        <v>51</v>
      </c>
      <c r="D186" s="79"/>
      <c r="E186" s="80" t="s">
        <v>9</v>
      </c>
      <c r="F186" s="164">
        <v>0</v>
      </c>
      <c r="G186" s="164">
        <v>0</v>
      </c>
      <c r="H186" s="164">
        <v>0</v>
      </c>
      <c r="I186" s="164">
        <v>0</v>
      </c>
      <c r="J186" s="164">
        <v>0</v>
      </c>
      <c r="K186" s="164">
        <v>0</v>
      </c>
      <c r="L186" s="164">
        <v>0</v>
      </c>
      <c r="M186" s="164">
        <v>0</v>
      </c>
      <c r="N186" s="164">
        <v>0</v>
      </c>
      <c r="O186" s="164">
        <v>0</v>
      </c>
      <c r="P186" s="164">
        <v>0</v>
      </c>
      <c r="Q186" s="164">
        <v>0</v>
      </c>
      <c r="R186" s="164">
        <v>62980</v>
      </c>
      <c r="S186" s="164">
        <v>129720</v>
      </c>
      <c r="T186" s="164">
        <v>65080</v>
      </c>
      <c r="U186" s="164">
        <v>107280</v>
      </c>
      <c r="V186" s="164">
        <v>215250</v>
      </c>
      <c r="W186" s="164">
        <v>258540</v>
      </c>
      <c r="X186" s="164">
        <v>258860</v>
      </c>
      <c r="Y186" s="164">
        <v>397280</v>
      </c>
      <c r="Z186" s="164">
        <v>401170</v>
      </c>
      <c r="AA186" s="164">
        <v>149520</v>
      </c>
      <c r="AB186" s="164">
        <v>529400</v>
      </c>
      <c r="AC186" s="164">
        <v>340600</v>
      </c>
      <c r="AD186" s="164">
        <v>588440</v>
      </c>
      <c r="AE186" s="164">
        <v>345470</v>
      </c>
      <c r="AF186" s="164">
        <v>504830</v>
      </c>
      <c r="AG186" s="164">
        <v>274140</v>
      </c>
      <c r="AH186" s="164">
        <v>195430</v>
      </c>
      <c r="AI186" s="164">
        <v>0</v>
      </c>
      <c r="AJ186" s="164">
        <v>0</v>
      </c>
      <c r="AL186" s="117">
        <f>SUM(F186:AJ186)</f>
        <v>4823990</v>
      </c>
    </row>
    <row r="187" spans="2:40" s="8" customFormat="1" ht="15.75" thickBot="1">
      <c r="B187" s="180"/>
      <c r="C187" s="193" t="s">
        <v>91</v>
      </c>
      <c r="D187" s="194"/>
      <c r="E187" s="195" t="s">
        <v>9</v>
      </c>
      <c r="F187" s="196">
        <f t="shared" ref="F187:AJ187" si="122">SUM(F182:F186)</f>
        <v>0</v>
      </c>
      <c r="G187" s="196">
        <f t="shared" si="122"/>
        <v>0</v>
      </c>
      <c r="H187" s="196">
        <f t="shared" si="122"/>
        <v>341770</v>
      </c>
      <c r="I187" s="196">
        <f t="shared" si="122"/>
        <v>1256970</v>
      </c>
      <c r="J187" s="196">
        <f t="shared" si="122"/>
        <v>1031940</v>
      </c>
      <c r="K187" s="196">
        <f t="shared" si="122"/>
        <v>1443790</v>
      </c>
      <c r="L187" s="196">
        <f t="shared" si="122"/>
        <v>1806230</v>
      </c>
      <c r="M187" s="196">
        <f t="shared" si="122"/>
        <v>1073590</v>
      </c>
      <c r="N187" s="196">
        <f t="shared" si="122"/>
        <v>0</v>
      </c>
      <c r="O187" s="196">
        <f t="shared" si="122"/>
        <v>2070690</v>
      </c>
      <c r="P187" s="196">
        <f t="shared" si="122"/>
        <v>1321360</v>
      </c>
      <c r="Q187" s="196">
        <f t="shared" si="122"/>
        <v>1694930</v>
      </c>
      <c r="R187" s="196">
        <f t="shared" si="122"/>
        <v>1418520</v>
      </c>
      <c r="S187" s="196">
        <f t="shared" si="122"/>
        <v>2530340</v>
      </c>
      <c r="T187" s="196">
        <f t="shared" si="122"/>
        <v>2011270</v>
      </c>
      <c r="U187" s="196">
        <f t="shared" si="122"/>
        <v>450720</v>
      </c>
      <c r="V187" s="196">
        <f t="shared" si="122"/>
        <v>1853130</v>
      </c>
      <c r="W187" s="196">
        <f t="shared" si="122"/>
        <v>2205320</v>
      </c>
      <c r="X187" s="196">
        <f t="shared" si="122"/>
        <v>876370</v>
      </c>
      <c r="Y187" s="196">
        <f t="shared" si="122"/>
        <v>960790</v>
      </c>
      <c r="Z187" s="196">
        <f t="shared" si="122"/>
        <v>1402860</v>
      </c>
      <c r="AA187" s="196">
        <f t="shared" si="122"/>
        <v>647770</v>
      </c>
      <c r="AB187" s="196">
        <f t="shared" si="122"/>
        <v>529400</v>
      </c>
      <c r="AC187" s="196">
        <f t="shared" si="122"/>
        <v>1531290</v>
      </c>
      <c r="AD187" s="196">
        <f t="shared" si="122"/>
        <v>1408970</v>
      </c>
      <c r="AE187" s="196">
        <f t="shared" si="122"/>
        <v>1480290</v>
      </c>
      <c r="AF187" s="196">
        <f t="shared" si="122"/>
        <v>1520540</v>
      </c>
      <c r="AG187" s="196">
        <f t="shared" si="122"/>
        <v>1538190</v>
      </c>
      <c r="AH187" s="196">
        <f t="shared" si="122"/>
        <v>924770</v>
      </c>
      <c r="AI187" s="196">
        <f t="shared" ref="AI187" si="123">SUM(AI182:AI186)</f>
        <v>0</v>
      </c>
      <c r="AJ187" s="196">
        <f t="shared" si="122"/>
        <v>1405040</v>
      </c>
      <c r="AL187" s="216">
        <f>SUM(AL182:AL186)</f>
        <v>36736850</v>
      </c>
      <c r="AN187" s="207"/>
    </row>
    <row r="189" spans="2:40">
      <c r="AH189" s="33"/>
      <c r="AI189" s="33"/>
      <c r="AJ189" s="33"/>
    </row>
    <row r="190" spans="2:40">
      <c r="AH190" s="33"/>
      <c r="AI190" s="33"/>
      <c r="AJ190" s="33"/>
    </row>
    <row r="191" spans="2:40">
      <c r="AH191" s="33"/>
      <c r="AI191" s="33"/>
      <c r="AJ191" s="33"/>
    </row>
  </sheetData>
  <mergeCells count="7">
    <mergeCell ref="AL5:AL6"/>
    <mergeCell ref="B2:AJ2"/>
    <mergeCell ref="F5:AJ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P47:S54 P10:S10 M14:S14 O61:S61 Q88:Q92 K49:L52 O114:P118 T10:U11 T52:U54 V54:V55 V59 U61:V61 AL18 V47:W52 W10:W11 R114:W118 X51:Y54 Y10:Z10 W88:AA92 AB51:AB54 AA59 AA61:AB61 Y114:AB118 AC47:AC55 AC114:AC119 AD89:AD92 AA10:AD11 AG47:AG55 AF59:AH59 AD61:AG61 T14:AG15 AH47:AH54 AD114:AH118 AE88:AH92 AJ10:AJ11 AJ114:AJ118 AJ88:AJ92 AJ47:AJ55 AJ143:AJ147 R143:AH147 AL143:AL146 AJ14:AJ15 AJ18 AJ59 AJ61 F10:L11 F14:L15 F18:AH18 AL52:AL54 F50:F52 G49:G52 H47:J52 H61:J61 H59:K59 H55:J55 F114:F118 H57:J57 H88:K92 F53:H54 H114:K118 M10 O51:O54 M47:N55 M59 M61:N61 M57 Q59:S59 Y47:Y50 Z47:AA55 AD49:AE52 AD47:AE48 AD53:AE54 AB47:AB50 AE10:AF10 AD59:AE59 AB59 AF49:AF52 AF47:AF48 AF53:AF54 AH61:AI61 AI59 AI47:AI54 AI10:AI11 AH14 AI14:AI15 AI18 F59:G59 F57:G58 F61:G61 I53:J54 F47:G48 F49 F60 AN59 K53:K54 T51:U51 T47:U50 W53 V57 X47:X50 X57 Z57:AC57 AG10:AH10 AG57:AJ57" evalError="1"/>
    <ignoredError sqref="W55 W61:W62 K62 L53:L55 L57 L61:L62 AL25:AL27 AL63" formulaRange="1"/>
    <ignoredError sqref="O62:S62 T61:T62 U62:V62 W59 W54 X59:Z59 AA62:AB62 AD62:AI62 AJ62 H62:J62 L59 M62:N62 Y61:Y62 Z61:Z62 F62:G62 X61:X62" evalError="1" formulaRange="1"/>
    <ignoredError sqref="AL57 N59 AL59" formula="1"/>
    <ignoredError sqref="O59:P59 AC61 AC59" evalError="1" formula="1"/>
    <ignoredError sqref="T59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WL225"/>
  <sheetViews>
    <sheetView showGridLines="0" tabSelected="1" topLeftCell="A4" zoomScale="90" zoomScaleNormal="90" workbookViewId="0">
      <pane xSplit="5" ySplit="3" topLeftCell="AE130" activePane="bottomRight" state="frozen"/>
      <selection pane="topRight"/>
      <selection pane="bottomLeft"/>
      <selection pane="bottomRight" activeCell="DX129" sqref="DX129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1" style="3" customWidth="1"/>
    <col min="4" max="4" width="13.28515625" style="3" customWidth="1"/>
    <col min="5" max="5" width="8.140625" style="3" bestFit="1" customWidth="1"/>
    <col min="6" max="33" width="13.5703125" style="3" customWidth="1"/>
    <col min="34" max="34" width="9.42578125" style="3" customWidth="1"/>
    <col min="35" max="35" width="19.28515625" style="3" bestFit="1" customWidth="1"/>
    <col min="36" max="36" width="15.140625" style="3" bestFit="1" customWidth="1"/>
    <col min="37" max="37" width="10.42578125" style="33" hidden="1" customWidth="1"/>
    <col min="38" max="38" width="7" style="3" hidden="1" customWidth="1"/>
    <col min="39" max="39" width="8.7109375" style="3" hidden="1" customWidth="1"/>
    <col min="40" max="42" width="11.28515625" style="3" hidden="1" customWidth="1"/>
    <col min="43" max="43" width="7.85546875" style="3" hidden="1" customWidth="1"/>
    <col min="44" max="47" width="11.28515625" style="3" hidden="1" customWidth="1"/>
    <col min="48" max="85" width="8.140625" style="3" hidden="1" customWidth="1"/>
    <col min="86" max="87" width="7.5703125" style="3" hidden="1" customWidth="1"/>
    <col min="88" max="92" width="8.140625" style="3" hidden="1" customWidth="1"/>
    <col min="93" max="104" width="0" style="3" hidden="1" customWidth="1"/>
    <col min="105" max="105" width="12.7109375" style="3" hidden="1" customWidth="1"/>
    <col min="106" max="106" width="12.140625" style="3" hidden="1" customWidth="1"/>
    <col min="107" max="107" width="9.140625" style="3" hidden="1" customWidth="1"/>
    <col min="108" max="108" width="9.85546875" style="3" hidden="1" customWidth="1"/>
    <col min="109" max="109" width="15.85546875" style="3" hidden="1" customWidth="1"/>
    <col min="110" max="110" width="12.85546875" style="3" hidden="1" customWidth="1"/>
    <col min="111" max="111" width="14.140625" style="3" hidden="1" customWidth="1"/>
    <col min="112" max="123" width="0" style="3" hidden="1" customWidth="1"/>
    <col min="124" max="124" width="9.5703125" style="279" hidden="1" customWidth="1"/>
    <col min="125" max="125" width="12.42578125" style="3" hidden="1" customWidth="1"/>
    <col min="126" max="126" width="0" style="3" hidden="1" customWidth="1"/>
    <col min="127" max="15089" width="9" style="3"/>
  </cols>
  <sheetData>
    <row r="1" spans="2:36">
      <c r="B1" s="34"/>
    </row>
    <row r="2" spans="2:36" ht="18">
      <c r="B2" s="365" t="s">
        <v>0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293"/>
    </row>
    <row r="3" spans="2:36">
      <c r="B3" s="36"/>
    </row>
    <row r="4" spans="2:36" ht="15.75" thickBot="1">
      <c r="C4" s="37"/>
      <c r="D4" s="33"/>
      <c r="Z4" s="115"/>
      <c r="AB4" s="115"/>
    </row>
    <row r="5" spans="2:36">
      <c r="B5" s="373" t="s">
        <v>1</v>
      </c>
      <c r="C5" s="375" t="s">
        <v>2</v>
      </c>
      <c r="D5" s="376" t="s">
        <v>3</v>
      </c>
      <c r="E5" s="377" t="s">
        <v>4</v>
      </c>
      <c r="F5" s="378" t="s">
        <v>143</v>
      </c>
      <c r="G5" s="379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  <c r="AD5" s="379"/>
      <c r="AE5" s="379"/>
      <c r="AF5" s="379"/>
      <c r="AG5" s="380"/>
      <c r="AI5" s="363" t="s">
        <v>5</v>
      </c>
    </row>
    <row r="6" spans="2:36">
      <c r="B6" s="374"/>
      <c r="C6" s="368"/>
      <c r="D6" s="370"/>
      <c r="E6" s="372"/>
      <c r="F6" s="38">
        <v>1</v>
      </c>
      <c r="G6" s="38">
        <v>2</v>
      </c>
      <c r="H6" s="38">
        <v>3</v>
      </c>
      <c r="I6" s="38">
        <v>4</v>
      </c>
      <c r="J6" s="38">
        <v>5</v>
      </c>
      <c r="K6" s="38">
        <v>6</v>
      </c>
      <c r="L6" s="38">
        <v>7</v>
      </c>
      <c r="M6" s="38">
        <v>8</v>
      </c>
      <c r="N6" s="38">
        <v>9</v>
      </c>
      <c r="O6" s="38">
        <v>10</v>
      </c>
      <c r="P6" s="38">
        <v>11</v>
      </c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  <c r="X6" s="38">
        <v>19</v>
      </c>
      <c r="Y6" s="38">
        <v>20</v>
      </c>
      <c r="Z6" s="38">
        <v>21</v>
      </c>
      <c r="AA6" s="38">
        <v>22</v>
      </c>
      <c r="AB6" s="38">
        <v>23</v>
      </c>
      <c r="AC6" s="38">
        <v>24</v>
      </c>
      <c r="AD6" s="38">
        <v>25</v>
      </c>
      <c r="AE6" s="38">
        <v>26</v>
      </c>
      <c r="AF6" s="38">
        <v>27</v>
      </c>
      <c r="AG6" s="311">
        <v>28</v>
      </c>
      <c r="AI6" s="364"/>
    </row>
    <row r="7" spans="2:36">
      <c r="B7" s="312">
        <v>1</v>
      </c>
      <c r="C7" s="40" t="s">
        <v>6</v>
      </c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313"/>
      <c r="AH7" s="115"/>
      <c r="AI7" s="116" t="s">
        <v>7</v>
      </c>
    </row>
    <row r="8" spans="2:36">
      <c r="B8" s="312"/>
      <c r="C8" s="44" t="s">
        <v>8</v>
      </c>
      <c r="D8" s="45"/>
      <c r="E8" s="46" t="s">
        <v>9</v>
      </c>
      <c r="F8" s="47">
        <v>753810</v>
      </c>
      <c r="G8" s="47">
        <v>1440280</v>
      </c>
      <c r="H8" s="47">
        <v>1632860</v>
      </c>
      <c r="I8" s="47">
        <v>1386980</v>
      </c>
      <c r="J8" s="47">
        <v>1217540</v>
      </c>
      <c r="K8" s="47">
        <v>641780</v>
      </c>
      <c r="L8" s="47">
        <v>1384500</v>
      </c>
      <c r="M8" s="47">
        <v>1410520</v>
      </c>
      <c r="N8" s="47">
        <v>1144410</v>
      </c>
      <c r="O8" s="47">
        <v>1676090</v>
      </c>
      <c r="P8" s="47">
        <v>1364400</v>
      </c>
      <c r="Q8" s="47">
        <v>1745070</v>
      </c>
      <c r="R8" s="47">
        <v>346390</v>
      </c>
      <c r="S8" s="47">
        <v>1860950</v>
      </c>
      <c r="T8" s="47">
        <v>1275350</v>
      </c>
      <c r="U8" s="47">
        <v>1967230</v>
      </c>
      <c r="V8" s="47">
        <v>1813330</v>
      </c>
      <c r="W8" s="47">
        <v>1499810</v>
      </c>
      <c r="X8" s="47">
        <v>1555200</v>
      </c>
      <c r="Y8" s="47">
        <v>1234390</v>
      </c>
      <c r="Z8" s="47">
        <v>1767040</v>
      </c>
      <c r="AA8" s="47">
        <v>1574940</v>
      </c>
      <c r="AB8" s="47">
        <v>1739600</v>
      </c>
      <c r="AC8" s="47">
        <v>2132000</v>
      </c>
      <c r="AD8" s="47">
        <v>864640</v>
      </c>
      <c r="AE8" s="47">
        <v>2455900</v>
      </c>
      <c r="AF8" s="47">
        <v>218290</v>
      </c>
      <c r="AG8" s="314">
        <v>809350</v>
      </c>
      <c r="AH8" s="115"/>
      <c r="AI8" s="117">
        <f>SUM(F8:AG8)</f>
        <v>38912650</v>
      </c>
    </row>
    <row r="9" spans="2:36">
      <c r="B9" s="312"/>
      <c r="C9" s="44" t="s">
        <v>10</v>
      </c>
      <c r="D9" s="45"/>
      <c r="E9" s="46" t="s">
        <v>9</v>
      </c>
      <c r="F9" s="47">
        <v>752160</v>
      </c>
      <c r="G9" s="47">
        <v>1437680</v>
      </c>
      <c r="H9" s="47">
        <v>1630740</v>
      </c>
      <c r="I9" s="47">
        <v>1385780</v>
      </c>
      <c r="J9" s="47">
        <v>1215650</v>
      </c>
      <c r="K9" s="47">
        <v>640940</v>
      </c>
      <c r="L9" s="47">
        <v>1382490</v>
      </c>
      <c r="M9" s="47">
        <v>1406680</v>
      </c>
      <c r="N9" s="47">
        <v>1142550</v>
      </c>
      <c r="O9" s="47">
        <v>1673230</v>
      </c>
      <c r="P9" s="47">
        <v>1363900</v>
      </c>
      <c r="Q9" s="47">
        <v>1742730</v>
      </c>
      <c r="R9" s="47">
        <v>346680</v>
      </c>
      <c r="S9" s="47">
        <v>1860970</v>
      </c>
      <c r="T9" s="47">
        <v>1275020</v>
      </c>
      <c r="U9" s="47">
        <v>1965140</v>
      </c>
      <c r="V9" s="47">
        <v>1811130</v>
      </c>
      <c r="W9" s="47">
        <v>1497620</v>
      </c>
      <c r="X9" s="47">
        <v>1553330</v>
      </c>
      <c r="Y9" s="47">
        <v>1233340</v>
      </c>
      <c r="Z9" s="47">
        <v>1765900</v>
      </c>
      <c r="AA9" s="47">
        <v>1572990</v>
      </c>
      <c r="AB9" s="47">
        <v>1737580</v>
      </c>
      <c r="AC9" s="47">
        <v>2129500</v>
      </c>
      <c r="AD9" s="47">
        <v>863340</v>
      </c>
      <c r="AE9" s="47">
        <v>2451700</v>
      </c>
      <c r="AF9" s="47">
        <v>217870</v>
      </c>
      <c r="AG9" s="314">
        <v>808560</v>
      </c>
      <c r="AH9" s="115"/>
      <c r="AI9" s="117">
        <f>SUM(F9:AG9)</f>
        <v>38865200</v>
      </c>
    </row>
    <row r="10" spans="2:36">
      <c r="B10" s="312"/>
      <c r="C10" s="48" t="s">
        <v>11</v>
      </c>
      <c r="D10" s="49"/>
      <c r="E10" s="50" t="s">
        <v>12</v>
      </c>
      <c r="F10" s="51">
        <f t="shared" ref="F10:AG10" si="0">((F9-F8)/F8)*100</f>
        <v>-0.21888804871254028</v>
      </c>
      <c r="G10" s="51">
        <f t="shared" si="0"/>
        <v>-0.18052045435609743</v>
      </c>
      <c r="H10" s="51">
        <f t="shared" si="0"/>
        <v>-0.12983354359834892</v>
      </c>
      <c r="I10" s="51">
        <f t="shared" si="0"/>
        <v>-8.6518911592092171E-2</v>
      </c>
      <c r="J10" s="51">
        <f t="shared" si="0"/>
        <v>-0.15523103963730145</v>
      </c>
      <c r="K10" s="51">
        <f t="shared" si="0"/>
        <v>-0.13088597338651875</v>
      </c>
      <c r="L10" s="51">
        <f t="shared" si="0"/>
        <v>-0.14517876489707476</v>
      </c>
      <c r="M10" s="51">
        <f t="shared" si="0"/>
        <v>-0.27224002495533561</v>
      </c>
      <c r="N10" s="51">
        <f t="shared" si="0"/>
        <v>-0.1625291634990956</v>
      </c>
      <c r="O10" s="51">
        <f t="shared" si="0"/>
        <v>-0.17063522841852169</v>
      </c>
      <c r="P10" s="51">
        <f t="shared" si="0"/>
        <v>-3.6646144825564352E-2</v>
      </c>
      <c r="Q10" s="51">
        <f t="shared" si="0"/>
        <v>-0.13409204215303683</v>
      </c>
      <c r="R10" s="51">
        <f t="shared" si="0"/>
        <v>8.3720661681919231E-2</v>
      </c>
      <c r="S10" s="51">
        <f t="shared" si="0"/>
        <v>1.0747199011257691E-3</v>
      </c>
      <c r="T10" s="51">
        <f t="shared" si="0"/>
        <v>-2.5875249931391384E-2</v>
      </c>
      <c r="U10" s="51">
        <f t="shared" si="0"/>
        <v>-0.10624075476685492</v>
      </c>
      <c r="V10" s="51">
        <f t="shared" si="0"/>
        <v>-0.12132375243336843</v>
      </c>
      <c r="W10" s="51">
        <f t="shared" si="0"/>
        <v>-0.14601849567611899</v>
      </c>
      <c r="X10" s="51">
        <f t="shared" si="0"/>
        <v>-0.1202417695473251</v>
      </c>
      <c r="Y10" s="51">
        <f t="shared" si="0"/>
        <v>-8.5062257471301611E-2</v>
      </c>
      <c r="Z10" s="51">
        <f t="shared" si="0"/>
        <v>-6.4514668598333935E-2</v>
      </c>
      <c r="AA10" s="51">
        <f t="shared" si="0"/>
        <v>-0.12381424054249686</v>
      </c>
      <c r="AB10" s="51">
        <f t="shared" si="0"/>
        <v>-0.11611864796504942</v>
      </c>
      <c r="AC10" s="51">
        <f t="shared" si="0"/>
        <v>-0.11726078799249531</v>
      </c>
      <c r="AD10" s="51">
        <f t="shared" si="0"/>
        <v>-0.15035159141376758</v>
      </c>
      <c r="AE10" s="51">
        <f>((AE9-AE8)/AE8)*100</f>
        <v>-0.17101673520908833</v>
      </c>
      <c r="AF10" s="51">
        <f t="shared" si="0"/>
        <v>-0.19240459938613769</v>
      </c>
      <c r="AG10" s="315">
        <f t="shared" si="0"/>
        <v>-9.7609192561932415E-2</v>
      </c>
      <c r="AH10" s="115"/>
      <c r="AI10" s="118">
        <f>((AI9-AI8)/AI8)*100</f>
        <v>-0.12193978050839507</v>
      </c>
    </row>
    <row r="11" spans="2:36">
      <c r="B11" s="312"/>
      <c r="C11" s="40" t="s">
        <v>144</v>
      </c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313"/>
      <c r="AH11" s="115"/>
      <c r="AI11" s="116" t="s">
        <v>7</v>
      </c>
    </row>
    <row r="12" spans="2:36">
      <c r="B12" s="312"/>
      <c r="C12" s="44" t="s">
        <v>14</v>
      </c>
      <c r="D12" s="45"/>
      <c r="E12" s="46" t="s">
        <v>9</v>
      </c>
      <c r="F12" s="47">
        <v>0</v>
      </c>
      <c r="G12" s="47">
        <v>0</v>
      </c>
      <c r="H12" s="47">
        <v>416839</v>
      </c>
      <c r="I12" s="47">
        <v>0</v>
      </c>
      <c r="J12" s="47">
        <v>0</v>
      </c>
      <c r="K12" s="47">
        <v>0</v>
      </c>
      <c r="L12" s="47">
        <v>0</v>
      </c>
      <c r="M12" s="47">
        <v>405115</v>
      </c>
      <c r="N12" s="47">
        <v>0</v>
      </c>
      <c r="O12" s="47">
        <v>0</v>
      </c>
      <c r="P12" s="47">
        <v>0</v>
      </c>
      <c r="Q12" s="47">
        <v>303022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492512</v>
      </c>
      <c r="X12" s="47">
        <v>0</v>
      </c>
      <c r="Y12" s="47">
        <v>0</v>
      </c>
      <c r="Z12" s="47">
        <v>547156</v>
      </c>
      <c r="AA12" s="47">
        <v>0</v>
      </c>
      <c r="AB12" s="47">
        <v>0</v>
      </c>
      <c r="AC12" s="47">
        <v>0</v>
      </c>
      <c r="AD12" s="47">
        <v>0</v>
      </c>
      <c r="AE12" s="47">
        <v>602214</v>
      </c>
      <c r="AF12" s="47">
        <v>0</v>
      </c>
      <c r="AG12" s="314">
        <v>0</v>
      </c>
      <c r="AH12" s="115"/>
      <c r="AI12" s="117">
        <f>SUM(F12:AG12)</f>
        <v>2766858</v>
      </c>
      <c r="AJ12" s="115"/>
    </row>
    <row r="13" spans="2:36">
      <c r="B13" s="312"/>
      <c r="C13" s="44" t="s">
        <v>15</v>
      </c>
      <c r="D13" s="45"/>
      <c r="E13" s="46" t="s">
        <v>9</v>
      </c>
      <c r="F13" s="47">
        <v>0</v>
      </c>
      <c r="G13" s="47">
        <v>0</v>
      </c>
      <c r="H13" s="47">
        <v>414696</v>
      </c>
      <c r="I13" s="47">
        <v>0</v>
      </c>
      <c r="J13" s="47">
        <v>0</v>
      </c>
      <c r="K13" s="47">
        <v>0</v>
      </c>
      <c r="L13" s="47">
        <v>0</v>
      </c>
      <c r="M13" s="47">
        <v>405668</v>
      </c>
      <c r="N13" s="47">
        <v>0</v>
      </c>
      <c r="O13" s="47">
        <v>0</v>
      </c>
      <c r="P13" s="47">
        <v>0</v>
      </c>
      <c r="Q13" s="47">
        <v>305312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491508</v>
      </c>
      <c r="X13" s="47">
        <v>0</v>
      </c>
      <c r="Y13" s="47">
        <v>0</v>
      </c>
      <c r="Z13" s="47">
        <v>547615</v>
      </c>
      <c r="AA13" s="47">
        <v>0</v>
      </c>
      <c r="AB13" s="47">
        <v>0</v>
      </c>
      <c r="AC13" s="47">
        <v>0</v>
      </c>
      <c r="AD13" s="47">
        <v>0</v>
      </c>
      <c r="AE13" s="47">
        <v>601797</v>
      </c>
      <c r="AF13" s="47">
        <v>0</v>
      </c>
      <c r="AG13" s="314">
        <v>0</v>
      </c>
      <c r="AH13" s="115"/>
      <c r="AI13" s="117">
        <f>SUM(F13:AG13)</f>
        <v>2766596</v>
      </c>
      <c r="AJ13" s="115"/>
    </row>
    <row r="14" spans="2:36">
      <c r="B14" s="312"/>
      <c r="C14" s="48" t="s">
        <v>16</v>
      </c>
      <c r="D14" s="49"/>
      <c r="E14" s="50" t="s">
        <v>12</v>
      </c>
      <c r="F14" s="51" t="e">
        <f t="shared" ref="F14:AG14" si="1">((F13-F12)/F12)*100</f>
        <v>#DIV/0!</v>
      </c>
      <c r="G14" s="51" t="e">
        <f t="shared" si="1"/>
        <v>#DIV/0!</v>
      </c>
      <c r="H14" s="51">
        <f t="shared" si="1"/>
        <v>-0.51410736519375588</v>
      </c>
      <c r="I14" s="51" t="e">
        <f t="shared" si="1"/>
        <v>#DIV/0!</v>
      </c>
      <c r="J14" s="51" t="e">
        <f t="shared" si="1"/>
        <v>#DIV/0!</v>
      </c>
      <c r="K14" s="51" t="e">
        <f t="shared" si="1"/>
        <v>#DIV/0!</v>
      </c>
      <c r="L14" s="51" t="e">
        <f t="shared" si="1"/>
        <v>#DIV/0!</v>
      </c>
      <c r="M14" s="51">
        <f t="shared" si="1"/>
        <v>0.13650444935388717</v>
      </c>
      <c r="N14" s="51" t="e">
        <f t="shared" si="1"/>
        <v>#DIV/0!</v>
      </c>
      <c r="O14" s="51" t="e">
        <f t="shared" si="1"/>
        <v>#DIV/0!</v>
      </c>
      <c r="P14" s="51" t="e">
        <f t="shared" si="1"/>
        <v>#DIV/0!</v>
      </c>
      <c r="Q14" s="51">
        <f t="shared" si="1"/>
        <v>0.75572070674736491</v>
      </c>
      <c r="R14" s="51" t="e">
        <f t="shared" si="1"/>
        <v>#DIV/0!</v>
      </c>
      <c r="S14" s="51" t="e">
        <f t="shared" si="1"/>
        <v>#DIV/0!</v>
      </c>
      <c r="T14" s="51" t="e">
        <f t="shared" si="1"/>
        <v>#DIV/0!</v>
      </c>
      <c r="U14" s="51" t="e">
        <f t="shared" si="1"/>
        <v>#DIV/0!</v>
      </c>
      <c r="V14" s="51" t="e">
        <f t="shared" si="1"/>
        <v>#DIV/0!</v>
      </c>
      <c r="W14" s="51">
        <f t="shared" si="1"/>
        <v>-0.20385290104606588</v>
      </c>
      <c r="X14" s="51" t="e">
        <f t="shared" si="1"/>
        <v>#DIV/0!</v>
      </c>
      <c r="Y14" s="51" t="e">
        <f t="shared" si="1"/>
        <v>#DIV/0!</v>
      </c>
      <c r="Z14" s="51">
        <f t="shared" si="1"/>
        <v>8.388832435356644E-2</v>
      </c>
      <c r="AA14" s="51" t="e">
        <f t="shared" si="1"/>
        <v>#DIV/0!</v>
      </c>
      <c r="AB14" s="51" t="e">
        <f t="shared" si="1"/>
        <v>#DIV/0!</v>
      </c>
      <c r="AC14" s="51" t="e">
        <f t="shared" si="1"/>
        <v>#DIV/0!</v>
      </c>
      <c r="AD14" s="51" t="e">
        <f t="shared" si="1"/>
        <v>#DIV/0!</v>
      </c>
      <c r="AE14" s="51">
        <f t="shared" si="1"/>
        <v>-6.9244487839870875E-2</v>
      </c>
      <c r="AF14" s="51" t="e">
        <f t="shared" si="1"/>
        <v>#DIV/0!</v>
      </c>
      <c r="AG14" s="315" t="e">
        <f t="shared" si="1"/>
        <v>#DIV/0!</v>
      </c>
      <c r="AH14" s="115"/>
      <c r="AI14" s="118">
        <f>((AI13-AI12)/AI12)*100</f>
        <v>-9.469224658439284E-3</v>
      </c>
    </row>
    <row r="15" spans="2:36">
      <c r="B15" s="312"/>
      <c r="C15" s="40" t="s">
        <v>145</v>
      </c>
      <c r="D15" s="41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313"/>
      <c r="AH15" s="115"/>
      <c r="AI15" s="116" t="s">
        <v>7</v>
      </c>
    </row>
    <row r="16" spans="2:36">
      <c r="B16" s="312"/>
      <c r="C16" s="44" t="s">
        <v>14</v>
      </c>
      <c r="D16" s="45"/>
      <c r="E16" s="46" t="s">
        <v>9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88940</v>
      </c>
      <c r="Q16" s="47">
        <v>88610</v>
      </c>
      <c r="R16" s="47">
        <v>0</v>
      </c>
      <c r="S16" s="47">
        <v>0</v>
      </c>
      <c r="T16" s="47">
        <v>0</v>
      </c>
      <c r="U16" s="47">
        <v>0</v>
      </c>
      <c r="V16" s="47">
        <v>117530</v>
      </c>
      <c r="W16" s="47">
        <v>179000</v>
      </c>
      <c r="X16" s="47">
        <v>115330</v>
      </c>
      <c r="Y16" s="47">
        <v>0</v>
      </c>
      <c r="Z16" s="47">
        <v>0</v>
      </c>
      <c r="AA16" s="47">
        <v>116350</v>
      </c>
      <c r="AB16" s="47">
        <v>322670</v>
      </c>
      <c r="AC16" s="47">
        <v>0</v>
      </c>
      <c r="AD16" s="47">
        <v>0</v>
      </c>
      <c r="AE16" s="47">
        <v>495450</v>
      </c>
      <c r="AF16" s="47">
        <v>208030</v>
      </c>
      <c r="AG16" s="314">
        <v>0</v>
      </c>
      <c r="AH16" s="115"/>
      <c r="AI16" s="117">
        <f>SUM(F16:AG16)</f>
        <v>1731910</v>
      </c>
    </row>
    <row r="17" spans="2:124">
      <c r="B17" s="312"/>
      <c r="C17" s="44" t="s">
        <v>15</v>
      </c>
      <c r="D17" s="45"/>
      <c r="E17" s="46" t="s">
        <v>9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89140</v>
      </c>
      <c r="Q17" s="47">
        <v>88380</v>
      </c>
      <c r="R17" s="47">
        <v>0</v>
      </c>
      <c r="S17" s="47">
        <v>0</v>
      </c>
      <c r="T17" s="47">
        <v>0</v>
      </c>
      <c r="U17" s="47">
        <v>0</v>
      </c>
      <c r="V17" s="47">
        <v>117280</v>
      </c>
      <c r="W17" s="47">
        <v>178660</v>
      </c>
      <c r="X17" s="47">
        <v>115840</v>
      </c>
      <c r="Y17" s="47">
        <v>0</v>
      </c>
      <c r="Z17" s="47">
        <v>0</v>
      </c>
      <c r="AA17" s="47">
        <v>116120</v>
      </c>
      <c r="AB17" s="47">
        <v>323460</v>
      </c>
      <c r="AC17" s="47">
        <v>0</v>
      </c>
      <c r="AD17" s="47">
        <v>0</v>
      </c>
      <c r="AE17" s="47">
        <v>496080</v>
      </c>
      <c r="AF17" s="47">
        <v>208380</v>
      </c>
      <c r="AG17" s="314">
        <v>0</v>
      </c>
      <c r="AH17" s="115"/>
      <c r="AI17" s="117">
        <f>SUM(F17:AG17)</f>
        <v>1733340</v>
      </c>
    </row>
    <row r="18" spans="2:124">
      <c r="B18" s="312"/>
      <c r="C18" s="48" t="s">
        <v>16</v>
      </c>
      <c r="D18" s="49"/>
      <c r="E18" s="50" t="s">
        <v>12</v>
      </c>
      <c r="F18" s="51" t="e">
        <f t="shared" ref="F18:AG18" si="2">((F17-F16)/F16)*100</f>
        <v>#DIV/0!</v>
      </c>
      <c r="G18" s="51" t="e">
        <f t="shared" si="2"/>
        <v>#DIV/0!</v>
      </c>
      <c r="H18" s="51" t="e">
        <f t="shared" si="2"/>
        <v>#DIV/0!</v>
      </c>
      <c r="I18" s="51" t="e">
        <f t="shared" si="2"/>
        <v>#DIV/0!</v>
      </c>
      <c r="J18" s="51" t="e">
        <f t="shared" si="2"/>
        <v>#DIV/0!</v>
      </c>
      <c r="K18" s="51" t="e">
        <f t="shared" si="2"/>
        <v>#DIV/0!</v>
      </c>
      <c r="L18" s="51" t="e">
        <f t="shared" si="2"/>
        <v>#DIV/0!</v>
      </c>
      <c r="M18" s="51" t="e">
        <f t="shared" si="2"/>
        <v>#DIV/0!</v>
      </c>
      <c r="N18" s="51" t="e">
        <f t="shared" si="2"/>
        <v>#DIV/0!</v>
      </c>
      <c r="O18" s="51" t="e">
        <f t="shared" si="2"/>
        <v>#DIV/0!</v>
      </c>
      <c r="P18" s="51">
        <f t="shared" si="2"/>
        <v>0.22487069934787499</v>
      </c>
      <c r="Q18" s="51">
        <f t="shared" si="2"/>
        <v>-0.25956438325245457</v>
      </c>
      <c r="R18" s="51" t="e">
        <f t="shared" si="2"/>
        <v>#DIV/0!</v>
      </c>
      <c r="S18" s="51" t="e">
        <f t="shared" si="2"/>
        <v>#DIV/0!</v>
      </c>
      <c r="T18" s="51" t="e">
        <f t="shared" si="2"/>
        <v>#DIV/0!</v>
      </c>
      <c r="U18" s="51" t="e">
        <f t="shared" si="2"/>
        <v>#DIV/0!</v>
      </c>
      <c r="V18" s="51">
        <f t="shared" si="2"/>
        <v>-0.21271164808984938</v>
      </c>
      <c r="W18" s="51">
        <f t="shared" si="2"/>
        <v>-0.18994413407821231</v>
      </c>
      <c r="X18" s="51">
        <f t="shared" si="2"/>
        <v>0.44220931240787309</v>
      </c>
      <c r="Y18" s="51" t="e">
        <f t="shared" si="2"/>
        <v>#DIV/0!</v>
      </c>
      <c r="Z18" s="51" t="e">
        <f t="shared" si="2"/>
        <v>#DIV/0!</v>
      </c>
      <c r="AA18" s="51">
        <f t="shared" si="2"/>
        <v>-0.1976794155565105</v>
      </c>
      <c r="AB18" s="51">
        <f t="shared" si="2"/>
        <v>0.24483218148572844</v>
      </c>
      <c r="AC18" s="51" t="e">
        <f t="shared" si="2"/>
        <v>#DIV/0!</v>
      </c>
      <c r="AD18" s="51" t="e">
        <f t="shared" si="2"/>
        <v>#DIV/0!</v>
      </c>
      <c r="AE18" s="51">
        <f t="shared" si="2"/>
        <v>0.12715712988192551</v>
      </c>
      <c r="AF18" s="51">
        <f t="shared" si="2"/>
        <v>0.16824496466855743</v>
      </c>
      <c r="AG18" s="315" t="e">
        <f t="shared" si="2"/>
        <v>#DIV/0!</v>
      </c>
      <c r="AH18" s="115"/>
      <c r="AI18" s="118">
        <f>((AI17-AI16)/AI16)*100</f>
        <v>8.2567800867250615E-2</v>
      </c>
    </row>
    <row r="19" spans="2:124">
      <c r="B19" s="312"/>
      <c r="C19" s="52" t="s">
        <v>17</v>
      </c>
      <c r="D19" s="45"/>
      <c r="E19" s="46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314"/>
      <c r="AH19" s="115"/>
      <c r="AI19" s="119" t="s">
        <v>18</v>
      </c>
    </row>
    <row r="20" spans="2:124">
      <c r="B20" s="312"/>
      <c r="C20" s="44" t="s">
        <v>8</v>
      </c>
      <c r="D20" s="45"/>
      <c r="E20" s="46" t="s">
        <v>9</v>
      </c>
      <c r="F20" s="47">
        <v>81960</v>
      </c>
      <c r="G20" s="47">
        <v>111080</v>
      </c>
      <c r="H20" s="47">
        <v>157840</v>
      </c>
      <c r="I20" s="47">
        <v>74150</v>
      </c>
      <c r="J20" s="47">
        <v>80890</v>
      </c>
      <c r="K20" s="47">
        <v>0</v>
      </c>
      <c r="L20" s="47">
        <v>26250</v>
      </c>
      <c r="M20" s="47">
        <v>243450</v>
      </c>
      <c r="N20" s="47">
        <v>102170</v>
      </c>
      <c r="O20" s="47">
        <v>76200</v>
      </c>
      <c r="P20" s="47">
        <v>204720</v>
      </c>
      <c r="Q20" s="47">
        <v>81430</v>
      </c>
      <c r="R20" s="47">
        <v>0</v>
      </c>
      <c r="S20" s="47">
        <v>0</v>
      </c>
      <c r="T20" s="47">
        <v>65230</v>
      </c>
      <c r="U20" s="47">
        <v>80120</v>
      </c>
      <c r="V20" s="47">
        <v>138250</v>
      </c>
      <c r="W20" s="47">
        <v>141500</v>
      </c>
      <c r="X20" s="47">
        <v>191600</v>
      </c>
      <c r="Y20" s="47">
        <v>53500</v>
      </c>
      <c r="Z20" s="47">
        <v>25670</v>
      </c>
      <c r="AA20" s="47">
        <v>0</v>
      </c>
      <c r="AB20" s="47">
        <v>52700</v>
      </c>
      <c r="AC20" s="47">
        <v>0</v>
      </c>
      <c r="AD20" s="47">
        <v>0</v>
      </c>
      <c r="AE20" s="47">
        <v>263550</v>
      </c>
      <c r="AF20" s="47">
        <v>233750</v>
      </c>
      <c r="AG20" s="314">
        <v>114980</v>
      </c>
      <c r="AH20" s="115"/>
      <c r="AI20" s="117">
        <f>SUM(F20:AG20)</f>
        <v>2600990</v>
      </c>
    </row>
    <row r="21" spans="2:124">
      <c r="B21" s="312"/>
      <c r="C21" s="44" t="s">
        <v>10</v>
      </c>
      <c r="D21" s="45"/>
      <c r="E21" s="46" t="s">
        <v>9</v>
      </c>
      <c r="F21" s="47">
        <v>81930</v>
      </c>
      <c r="G21" s="47">
        <v>110880</v>
      </c>
      <c r="H21" s="47">
        <v>157600</v>
      </c>
      <c r="I21" s="47">
        <v>74150</v>
      </c>
      <c r="J21" s="47">
        <v>80530</v>
      </c>
      <c r="K21" s="47">
        <v>0</v>
      </c>
      <c r="L21" s="47">
        <v>26200</v>
      </c>
      <c r="M21" s="47">
        <v>243280</v>
      </c>
      <c r="N21" s="47">
        <v>102020</v>
      </c>
      <c r="O21" s="47">
        <v>76180</v>
      </c>
      <c r="P21" s="47">
        <v>204420</v>
      </c>
      <c r="Q21" s="47">
        <v>81330</v>
      </c>
      <c r="R21" s="47">
        <v>0</v>
      </c>
      <c r="S21" s="47">
        <v>0</v>
      </c>
      <c r="T21" s="47">
        <v>65170</v>
      </c>
      <c r="U21" s="47">
        <v>80100</v>
      </c>
      <c r="V21" s="47">
        <v>137860</v>
      </c>
      <c r="W21" s="47">
        <v>141150</v>
      </c>
      <c r="X21" s="47">
        <v>191070</v>
      </c>
      <c r="Y21" s="47">
        <v>53490</v>
      </c>
      <c r="Z21" s="47">
        <v>25560</v>
      </c>
      <c r="AA21" s="47">
        <v>0</v>
      </c>
      <c r="AB21" s="47">
        <v>52520</v>
      </c>
      <c r="AC21" s="47">
        <v>0</v>
      </c>
      <c r="AD21" s="47">
        <v>0</v>
      </c>
      <c r="AE21" s="47">
        <v>262830</v>
      </c>
      <c r="AF21" s="47">
        <v>233560</v>
      </c>
      <c r="AG21" s="314">
        <v>115010</v>
      </c>
      <c r="AH21" s="115"/>
      <c r="AI21" s="117">
        <f>SUM(F21:AG21)</f>
        <v>2596840</v>
      </c>
    </row>
    <row r="22" spans="2:124">
      <c r="B22" s="312"/>
      <c r="C22" s="44" t="s">
        <v>11</v>
      </c>
      <c r="D22" s="45"/>
      <c r="E22" s="46" t="s">
        <v>12</v>
      </c>
      <c r="F22" s="53">
        <f t="shared" ref="F22:AG22" si="3">((F21-F20)/F20)*100</f>
        <v>-3.6603221083455345E-2</v>
      </c>
      <c r="G22" s="53">
        <f t="shared" si="3"/>
        <v>-0.18005041411595246</v>
      </c>
      <c r="H22" s="53">
        <f t="shared" si="3"/>
        <v>-0.15205271160669032</v>
      </c>
      <c r="I22" s="53">
        <f t="shared" si="3"/>
        <v>0</v>
      </c>
      <c r="J22" s="53">
        <f t="shared" si="3"/>
        <v>-0.4450488317468167</v>
      </c>
      <c r="K22" s="53" t="e">
        <f t="shared" si="3"/>
        <v>#DIV/0!</v>
      </c>
      <c r="L22" s="53">
        <f t="shared" si="3"/>
        <v>-0.19047619047619047</v>
      </c>
      <c r="M22" s="53">
        <f t="shared" si="3"/>
        <v>-6.9829533785171496E-2</v>
      </c>
      <c r="N22" s="53">
        <f t="shared" si="3"/>
        <v>-0.14681413330723303</v>
      </c>
      <c r="O22" s="53">
        <f t="shared" si="3"/>
        <v>-2.6246719160104987E-2</v>
      </c>
      <c r="P22" s="53">
        <f t="shared" si="3"/>
        <v>-0.14654161781946073</v>
      </c>
      <c r="Q22" s="53">
        <f t="shared" si="3"/>
        <v>-0.12280486307257768</v>
      </c>
      <c r="R22" s="53" t="e">
        <f t="shared" si="3"/>
        <v>#DIV/0!</v>
      </c>
      <c r="S22" s="53" t="e">
        <f t="shared" si="3"/>
        <v>#DIV/0!</v>
      </c>
      <c r="T22" s="53">
        <f t="shared" si="3"/>
        <v>-9.1982216771424194E-2</v>
      </c>
      <c r="U22" s="53">
        <f t="shared" si="3"/>
        <v>-2.4962556165751375E-2</v>
      </c>
      <c r="V22" s="53">
        <f t="shared" si="3"/>
        <v>-0.28209764918625679</v>
      </c>
      <c r="W22" s="53">
        <f t="shared" si="3"/>
        <v>-0.24734982332155478</v>
      </c>
      <c r="X22" s="53">
        <f t="shared" si="3"/>
        <v>-0.27661795407098122</v>
      </c>
      <c r="Y22" s="53">
        <f t="shared" si="3"/>
        <v>-1.8691588785046728E-2</v>
      </c>
      <c r="Z22" s="53">
        <f t="shared" si="3"/>
        <v>-0.4285157771717959</v>
      </c>
      <c r="AA22" s="53" t="e">
        <f t="shared" si="3"/>
        <v>#DIV/0!</v>
      </c>
      <c r="AB22" s="53">
        <f t="shared" si="3"/>
        <v>-0.34155597722960152</v>
      </c>
      <c r="AC22" s="53" t="e">
        <f t="shared" si="3"/>
        <v>#DIV/0!</v>
      </c>
      <c r="AD22" s="53" t="e">
        <f t="shared" si="3"/>
        <v>#DIV/0!</v>
      </c>
      <c r="AE22" s="53">
        <f t="shared" si="3"/>
        <v>-0.27319294251565168</v>
      </c>
      <c r="AF22" s="53">
        <f t="shared" si="3"/>
        <v>-8.1283422459893048E-2</v>
      </c>
      <c r="AG22" s="316">
        <f t="shared" si="3"/>
        <v>2.6091494172899632E-2</v>
      </c>
      <c r="AH22" s="120"/>
      <c r="AI22" s="121">
        <f>((AI21-AI20)/AI20)*100</f>
        <v>-0.15955463112122692</v>
      </c>
    </row>
    <row r="23" spans="2:124">
      <c r="B23" s="312"/>
      <c r="C23" s="40" t="s">
        <v>146</v>
      </c>
      <c r="D23" s="41"/>
      <c r="E23" s="42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313"/>
      <c r="AH23" s="115"/>
      <c r="AI23" s="119" t="s">
        <v>18</v>
      </c>
    </row>
    <row r="24" spans="2:124">
      <c r="B24" s="312"/>
      <c r="C24" s="44" t="s">
        <v>8</v>
      </c>
      <c r="D24" s="45"/>
      <c r="E24" s="46" t="s">
        <v>9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168910</v>
      </c>
      <c r="V24" s="47">
        <v>159800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314">
        <v>0</v>
      </c>
      <c r="AH24" s="115"/>
      <c r="AI24" s="117">
        <f>SUM(F24:AG24)</f>
        <v>328710</v>
      </c>
    </row>
    <row r="25" spans="2:124">
      <c r="B25" s="312"/>
      <c r="C25" s="44" t="s">
        <v>10</v>
      </c>
      <c r="D25" s="45"/>
      <c r="E25" s="46" t="s">
        <v>9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169570</v>
      </c>
      <c r="V25" s="47">
        <v>160340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314">
        <v>0</v>
      </c>
      <c r="AH25" s="115"/>
      <c r="AI25" s="117">
        <f>SUM(F25:AG25)</f>
        <v>329910</v>
      </c>
    </row>
    <row r="26" spans="2:124">
      <c r="B26" s="312"/>
      <c r="C26" s="48" t="s">
        <v>11</v>
      </c>
      <c r="D26" s="49"/>
      <c r="E26" s="50" t="s">
        <v>12</v>
      </c>
      <c r="F26" s="51" t="e">
        <f t="shared" ref="F26:AG26" si="4">((F25-F24)/F24)*100</f>
        <v>#DIV/0!</v>
      </c>
      <c r="G26" s="51" t="e">
        <f t="shared" si="4"/>
        <v>#DIV/0!</v>
      </c>
      <c r="H26" s="51" t="e">
        <f t="shared" si="4"/>
        <v>#DIV/0!</v>
      </c>
      <c r="I26" s="51" t="e">
        <f t="shared" si="4"/>
        <v>#DIV/0!</v>
      </c>
      <c r="J26" s="51" t="e">
        <f t="shared" si="4"/>
        <v>#DIV/0!</v>
      </c>
      <c r="K26" s="51" t="e">
        <f t="shared" si="4"/>
        <v>#DIV/0!</v>
      </c>
      <c r="L26" s="51" t="e">
        <f t="shared" si="4"/>
        <v>#DIV/0!</v>
      </c>
      <c r="M26" s="51" t="e">
        <f t="shared" si="4"/>
        <v>#DIV/0!</v>
      </c>
      <c r="N26" s="51" t="e">
        <f t="shared" si="4"/>
        <v>#DIV/0!</v>
      </c>
      <c r="O26" s="51" t="e">
        <f t="shared" si="4"/>
        <v>#DIV/0!</v>
      </c>
      <c r="P26" s="51" t="e">
        <f t="shared" si="4"/>
        <v>#DIV/0!</v>
      </c>
      <c r="Q26" s="51" t="e">
        <f t="shared" si="4"/>
        <v>#DIV/0!</v>
      </c>
      <c r="R26" s="51" t="e">
        <f t="shared" si="4"/>
        <v>#DIV/0!</v>
      </c>
      <c r="S26" s="51" t="e">
        <f t="shared" si="4"/>
        <v>#DIV/0!</v>
      </c>
      <c r="T26" s="51" t="e">
        <f t="shared" si="4"/>
        <v>#DIV/0!</v>
      </c>
      <c r="U26" s="51">
        <f t="shared" si="4"/>
        <v>0.39074063110532237</v>
      </c>
      <c r="V26" s="51">
        <f t="shared" si="4"/>
        <v>0.3379224030037547</v>
      </c>
      <c r="W26" s="51" t="e">
        <f t="shared" si="4"/>
        <v>#DIV/0!</v>
      </c>
      <c r="X26" s="51" t="e">
        <f t="shared" si="4"/>
        <v>#DIV/0!</v>
      </c>
      <c r="Y26" s="51" t="e">
        <f t="shared" si="4"/>
        <v>#DIV/0!</v>
      </c>
      <c r="Z26" s="51" t="e">
        <f t="shared" si="4"/>
        <v>#DIV/0!</v>
      </c>
      <c r="AA26" s="51" t="e">
        <f t="shared" si="4"/>
        <v>#DIV/0!</v>
      </c>
      <c r="AB26" s="51" t="e">
        <f t="shared" si="4"/>
        <v>#DIV/0!</v>
      </c>
      <c r="AC26" s="51" t="e">
        <f t="shared" si="4"/>
        <v>#DIV/0!</v>
      </c>
      <c r="AD26" s="51" t="e">
        <f t="shared" si="4"/>
        <v>#DIV/0!</v>
      </c>
      <c r="AE26" s="51" t="e">
        <f t="shared" si="4"/>
        <v>#DIV/0!</v>
      </c>
      <c r="AF26" s="51" t="e">
        <f t="shared" si="4"/>
        <v>#DIV/0!</v>
      </c>
      <c r="AG26" s="315" t="e">
        <f t="shared" si="4"/>
        <v>#DIV/0!</v>
      </c>
      <c r="AH26" s="120"/>
      <c r="AI26" s="121">
        <f>((AI25-AI24)/AI24)*100</f>
        <v>0.36506342977092271</v>
      </c>
      <c r="DA26" s="115"/>
    </row>
    <row r="27" spans="2:124">
      <c r="B27" s="312"/>
      <c r="C27" s="54" t="s">
        <v>19</v>
      </c>
      <c r="D27" s="55"/>
      <c r="E27" s="56" t="s">
        <v>9</v>
      </c>
      <c r="F27" s="57">
        <f>SUM(F9,F17,F21)+F13+F25</f>
        <v>834090</v>
      </c>
      <c r="G27" s="57">
        <f t="shared" ref="G27:AG27" si="5">SUM(G9,G17,G21)+G13+G25</f>
        <v>1548560</v>
      </c>
      <c r="H27" s="57">
        <f t="shared" si="5"/>
        <v>2203036</v>
      </c>
      <c r="I27" s="57">
        <f t="shared" si="5"/>
        <v>1459930</v>
      </c>
      <c r="J27" s="57">
        <f t="shared" si="5"/>
        <v>1296180</v>
      </c>
      <c r="K27" s="57">
        <f t="shared" si="5"/>
        <v>640940</v>
      </c>
      <c r="L27" s="57">
        <f t="shared" si="5"/>
        <v>1408690</v>
      </c>
      <c r="M27" s="57">
        <f t="shared" si="5"/>
        <v>2055628</v>
      </c>
      <c r="N27" s="57">
        <f t="shared" si="5"/>
        <v>1244570</v>
      </c>
      <c r="O27" s="57">
        <f t="shared" si="5"/>
        <v>1749410</v>
      </c>
      <c r="P27" s="57">
        <f t="shared" si="5"/>
        <v>1657460</v>
      </c>
      <c r="Q27" s="57">
        <f t="shared" si="5"/>
        <v>2217752</v>
      </c>
      <c r="R27" s="57">
        <f t="shared" si="5"/>
        <v>346680</v>
      </c>
      <c r="S27" s="57">
        <f t="shared" si="5"/>
        <v>1860970</v>
      </c>
      <c r="T27" s="57">
        <f t="shared" si="5"/>
        <v>1340190</v>
      </c>
      <c r="U27" s="57">
        <f t="shared" si="5"/>
        <v>2214810</v>
      </c>
      <c r="V27" s="57">
        <f t="shared" si="5"/>
        <v>2226610</v>
      </c>
      <c r="W27" s="57">
        <f t="shared" si="5"/>
        <v>2308938</v>
      </c>
      <c r="X27" s="57">
        <f t="shared" si="5"/>
        <v>1860240</v>
      </c>
      <c r="Y27" s="57">
        <f>SUM(Y9,Y17,Y21)+Y13+Y25</f>
        <v>1286830</v>
      </c>
      <c r="Z27" s="57">
        <f t="shared" si="5"/>
        <v>2339075</v>
      </c>
      <c r="AA27" s="57">
        <f t="shared" si="5"/>
        <v>1689110</v>
      </c>
      <c r="AB27" s="57">
        <f t="shared" si="5"/>
        <v>2113560</v>
      </c>
      <c r="AC27" s="57">
        <f t="shared" si="5"/>
        <v>2129500</v>
      </c>
      <c r="AD27" s="57">
        <f t="shared" si="5"/>
        <v>863340</v>
      </c>
      <c r="AE27" s="308">
        <f>SUM(AE9,AE17,AE21)+AE13+AE25</f>
        <v>3812407</v>
      </c>
      <c r="AF27" s="308">
        <f t="shared" si="5"/>
        <v>659810</v>
      </c>
      <c r="AG27" s="317">
        <f t="shared" si="5"/>
        <v>923570</v>
      </c>
      <c r="AH27" s="115"/>
      <c r="AI27" s="122">
        <f>SUM(AI9,AI17,AI21)+AI13+AI25</f>
        <v>46291886</v>
      </c>
      <c r="AJ27" s="115"/>
      <c r="AK27" s="33">
        <f>AI27/AI30/1000</f>
        <v>1653.281642857143</v>
      </c>
    </row>
    <row r="28" spans="2:124">
      <c r="B28" s="318">
        <v>2</v>
      </c>
      <c r="C28" s="40" t="s">
        <v>20</v>
      </c>
      <c r="D28" s="59"/>
      <c r="E28" s="5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111"/>
      <c r="AD28" s="60"/>
      <c r="AE28" s="60"/>
      <c r="AF28" s="60"/>
      <c r="AG28" s="319"/>
      <c r="AH28" s="115"/>
      <c r="AI28" s="217" t="s">
        <v>21</v>
      </c>
    </row>
    <row r="29" spans="2:124">
      <c r="B29" s="320"/>
      <c r="C29" s="62" t="s">
        <v>22</v>
      </c>
      <c r="D29" s="41"/>
      <c r="E29" s="42"/>
      <c r="F29" s="63"/>
      <c r="G29" s="257"/>
      <c r="H29" s="63"/>
      <c r="I29" s="63"/>
      <c r="J29" s="108"/>
      <c r="K29" s="63"/>
      <c r="L29" s="63"/>
      <c r="M29" s="63"/>
      <c r="N29" s="63"/>
      <c r="O29" s="63"/>
      <c r="P29" s="63"/>
      <c r="Q29" s="63"/>
      <c r="R29" s="63"/>
      <c r="S29" s="63"/>
      <c r="T29" s="108"/>
      <c r="U29" s="109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321"/>
      <c r="AH29" s="115"/>
      <c r="AI29" s="123" t="s">
        <v>22</v>
      </c>
    </row>
    <row r="30" spans="2:124">
      <c r="B30" s="320"/>
      <c r="C30" s="44" t="s">
        <v>23</v>
      </c>
      <c r="D30" s="45"/>
      <c r="E30" s="46" t="s">
        <v>24</v>
      </c>
      <c r="F30" s="64">
        <v>1</v>
      </c>
      <c r="G30" s="64">
        <v>1</v>
      </c>
      <c r="H30" s="64">
        <v>1</v>
      </c>
      <c r="I30" s="64">
        <v>1</v>
      </c>
      <c r="J30" s="64">
        <v>1</v>
      </c>
      <c r="K30" s="64">
        <v>1</v>
      </c>
      <c r="L30" s="64">
        <v>1</v>
      </c>
      <c r="M30" s="64">
        <v>1</v>
      </c>
      <c r="N30" s="64">
        <v>1</v>
      </c>
      <c r="O30" s="64">
        <v>1</v>
      </c>
      <c r="P30" s="64">
        <v>1</v>
      </c>
      <c r="Q30" s="64">
        <v>1</v>
      </c>
      <c r="R30" s="64">
        <v>1</v>
      </c>
      <c r="S30" s="64">
        <v>1</v>
      </c>
      <c r="T30" s="64">
        <v>1</v>
      </c>
      <c r="U30" s="64">
        <v>1</v>
      </c>
      <c r="V30" s="64">
        <v>1</v>
      </c>
      <c r="W30" s="64">
        <v>1</v>
      </c>
      <c r="X30" s="64">
        <v>1</v>
      </c>
      <c r="Y30" s="64">
        <v>1</v>
      </c>
      <c r="Z30" s="64">
        <v>1</v>
      </c>
      <c r="AA30" s="64">
        <v>1</v>
      </c>
      <c r="AB30" s="64">
        <v>1</v>
      </c>
      <c r="AC30" s="64">
        <v>1</v>
      </c>
      <c r="AD30" s="64">
        <v>1</v>
      </c>
      <c r="AE30" s="64">
        <v>1</v>
      </c>
      <c r="AF30" s="64">
        <v>1</v>
      </c>
      <c r="AG30" s="322">
        <v>1</v>
      </c>
      <c r="AH30" s="115"/>
      <c r="AI30" s="124">
        <f>SUM(F30:AG30)</f>
        <v>28</v>
      </c>
      <c r="AJ30" s="33"/>
      <c r="AM30" s="279">
        <v>50299.401197604799</v>
      </c>
    </row>
    <row r="31" spans="2:124" s="1" customFormat="1">
      <c r="B31" s="323"/>
      <c r="C31" s="66" t="s">
        <v>25</v>
      </c>
      <c r="D31" s="67">
        <v>50299401.19760479</v>
      </c>
      <c r="E31" s="68" t="s">
        <v>9</v>
      </c>
      <c r="F31" s="69">
        <f>1215.21*1000</f>
        <v>1215210</v>
      </c>
      <c r="G31" s="69">
        <v>1322720</v>
      </c>
      <c r="H31" s="69">
        <f>1316.49*1000</f>
        <v>1316490</v>
      </c>
      <c r="I31" s="273">
        <f>1227.89*1000</f>
        <v>1227890</v>
      </c>
      <c r="J31" s="273">
        <f>1565.68*1000</f>
        <v>1565680</v>
      </c>
      <c r="K31" s="273">
        <f>1454.18*1000</f>
        <v>1454180</v>
      </c>
      <c r="L31" s="273">
        <f>1322.68*1000</f>
        <v>1322680</v>
      </c>
      <c r="M31" s="273">
        <f>1366.72*1000</f>
        <v>1366720</v>
      </c>
      <c r="N31" s="273">
        <v>1504070</v>
      </c>
      <c r="O31" s="273">
        <f>1829.51*1000</f>
        <v>1829510</v>
      </c>
      <c r="P31" s="273">
        <f>1920.26*1000</f>
        <v>1920260</v>
      </c>
      <c r="Q31" s="69">
        <f>1918.27*1000</f>
        <v>1918270</v>
      </c>
      <c r="R31" s="69">
        <f>1813.16*1000</f>
        <v>1813160</v>
      </c>
      <c r="S31" s="69">
        <f>1215.18*1000</f>
        <v>1215180</v>
      </c>
      <c r="T31" s="69">
        <f>1303.1*1000</f>
        <v>1303100</v>
      </c>
      <c r="U31" s="69">
        <f>1358.66*1000</f>
        <v>1358660</v>
      </c>
      <c r="V31" s="273">
        <f>1440.17*1000</f>
        <v>1440170</v>
      </c>
      <c r="W31" s="273">
        <f>1443.5*1000</f>
        <v>1443500</v>
      </c>
      <c r="X31" s="69">
        <f>1665.61*1000</f>
        <v>1665610</v>
      </c>
      <c r="Y31" s="69">
        <v>1672910</v>
      </c>
      <c r="Z31" s="69">
        <f>1395.5*1000</f>
        <v>1395500</v>
      </c>
      <c r="AA31" s="69">
        <f>1415.1*1000</f>
        <v>1415100</v>
      </c>
      <c r="AB31" s="69">
        <f>1546.84*1000</f>
        <v>1546840</v>
      </c>
      <c r="AC31" s="69">
        <f>1554.71*1000</f>
        <v>1554710</v>
      </c>
      <c r="AD31" s="69">
        <v>1088670</v>
      </c>
      <c r="AE31" s="69">
        <v>1351330</v>
      </c>
      <c r="AF31" s="69">
        <v>1486120</v>
      </c>
      <c r="AG31" s="324">
        <v>1559360</v>
      </c>
      <c r="AH31" s="125"/>
      <c r="AI31" s="124">
        <f>SUM(F31:AG31)</f>
        <v>41273600</v>
      </c>
      <c r="AJ31" s="126"/>
      <c r="AK31" s="126">
        <f>AI31/1000/AI30</f>
        <v>1474.0571428571427</v>
      </c>
      <c r="AM31" s="281">
        <f>AI31/1000</f>
        <v>41273.599999999999</v>
      </c>
      <c r="CM31" s="254"/>
      <c r="DT31" s="253"/>
    </row>
    <row r="32" spans="2:124" s="1" customFormat="1" hidden="1">
      <c r="B32" s="323"/>
      <c r="C32" s="66" t="s">
        <v>26</v>
      </c>
      <c r="D32" s="67"/>
      <c r="E32" s="68" t="s">
        <v>9</v>
      </c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324"/>
      <c r="AH32" s="125"/>
      <c r="AI32" s="117">
        <f>SUM(F32:AG32)</f>
        <v>0</v>
      </c>
      <c r="AJ32" s="126"/>
      <c r="AK32" s="126"/>
      <c r="DT32" s="253"/>
    </row>
    <row r="33" spans="1:15137" s="2" customFormat="1">
      <c r="A33" s="21"/>
      <c r="B33" s="325"/>
      <c r="C33" s="218" t="s">
        <v>27</v>
      </c>
      <c r="D33" s="71">
        <v>5</v>
      </c>
      <c r="E33" s="72" t="s">
        <v>12</v>
      </c>
      <c r="F33" s="73">
        <v>4.26</v>
      </c>
      <c r="G33" s="73">
        <v>4.41</v>
      </c>
      <c r="H33" s="73">
        <v>4.34</v>
      </c>
      <c r="I33" s="73">
        <v>4.28</v>
      </c>
      <c r="J33" s="73">
        <v>4.38</v>
      </c>
      <c r="K33" s="73">
        <v>4.4800000000000004</v>
      </c>
      <c r="L33" s="73">
        <v>4.45</v>
      </c>
      <c r="M33" s="73">
        <v>4.3</v>
      </c>
      <c r="N33" s="73">
        <v>4.3</v>
      </c>
      <c r="O33" s="73">
        <v>4.34</v>
      </c>
      <c r="P33" s="73">
        <v>4.25</v>
      </c>
      <c r="Q33" s="73">
        <v>4.26</v>
      </c>
      <c r="R33" s="73">
        <v>4.34</v>
      </c>
      <c r="S33" s="73">
        <v>4.4000000000000004</v>
      </c>
      <c r="T33" s="73">
        <v>4.29</v>
      </c>
      <c r="U33" s="73">
        <v>4.24</v>
      </c>
      <c r="V33" s="73">
        <v>4.38</v>
      </c>
      <c r="W33" s="73">
        <v>4.3899999999999997</v>
      </c>
      <c r="X33" s="73">
        <v>4.3</v>
      </c>
      <c r="Y33" s="73">
        <v>4.22</v>
      </c>
      <c r="Z33" s="73">
        <v>4.47</v>
      </c>
      <c r="AA33" s="73">
        <v>4.32</v>
      </c>
      <c r="AB33" s="77">
        <v>4.5199999999999996</v>
      </c>
      <c r="AC33" s="73">
        <v>4.55</v>
      </c>
      <c r="AD33" s="73">
        <v>4.49</v>
      </c>
      <c r="AE33" s="73">
        <v>4.38</v>
      </c>
      <c r="AF33" s="73">
        <v>4.47</v>
      </c>
      <c r="AG33" s="326">
        <v>4.18</v>
      </c>
      <c r="AI33" s="127">
        <f>AVERAGE(F33:AG33)</f>
        <v>4.3567857142857127</v>
      </c>
      <c r="AJ33" s="274"/>
      <c r="AK33" s="128"/>
      <c r="AL33" s="21"/>
      <c r="AM33" s="282">
        <f>AM31/AM30*100</f>
        <v>82.055847619047611</v>
      </c>
      <c r="AN33" s="291"/>
      <c r="AO33" s="21"/>
      <c r="AP33" s="21"/>
      <c r="AQ33" s="29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74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  <c r="AGT33" s="21"/>
      <c r="AGU33" s="21"/>
      <c r="AGV33" s="21"/>
      <c r="AGW33" s="21"/>
      <c r="AGX33" s="21"/>
      <c r="AGY33" s="21"/>
      <c r="AGZ33" s="21"/>
      <c r="AHA33" s="21"/>
      <c r="AHB33" s="21"/>
      <c r="AHC33" s="21"/>
      <c r="AHD33" s="21"/>
      <c r="AHE33" s="21"/>
      <c r="AHF33" s="21"/>
      <c r="AHG33" s="21"/>
      <c r="AHH33" s="21"/>
      <c r="AHI33" s="21"/>
      <c r="AHJ33" s="21"/>
      <c r="AHK33" s="21"/>
      <c r="AHL33" s="21"/>
      <c r="AHM33" s="21"/>
      <c r="AHN33" s="21"/>
      <c r="AHO33" s="21"/>
      <c r="AHP33" s="21"/>
      <c r="AHQ33" s="21"/>
      <c r="AHR33" s="21"/>
      <c r="AHS33" s="21"/>
      <c r="AHT33" s="21"/>
      <c r="AHU33" s="21"/>
      <c r="AHV33" s="21"/>
      <c r="AHW33" s="21"/>
      <c r="AHX33" s="21"/>
      <c r="AHY33" s="21"/>
      <c r="AHZ33" s="21"/>
      <c r="AIA33" s="21"/>
      <c r="AIB33" s="21"/>
      <c r="AIC33" s="21"/>
      <c r="AID33" s="21"/>
      <c r="AIE33" s="21"/>
      <c r="AIF33" s="21"/>
      <c r="AIG33" s="21"/>
      <c r="AIH33" s="21"/>
      <c r="AII33" s="21"/>
      <c r="AIJ33" s="21"/>
      <c r="AIK33" s="21"/>
      <c r="AIL33" s="21"/>
      <c r="AIM33" s="21"/>
      <c r="AIN33" s="21"/>
      <c r="AIO33" s="21"/>
      <c r="AIP33" s="21"/>
      <c r="AIQ33" s="21"/>
      <c r="AIR33" s="21"/>
      <c r="AIS33" s="21"/>
      <c r="AIT33" s="21"/>
      <c r="AIU33" s="21"/>
      <c r="AIV33" s="21"/>
      <c r="AIW33" s="21"/>
      <c r="AIX33" s="21"/>
      <c r="AIY33" s="21"/>
      <c r="AIZ33" s="21"/>
      <c r="AJA33" s="21"/>
      <c r="AJB33" s="21"/>
      <c r="AJC33" s="21"/>
      <c r="AJD33" s="21"/>
      <c r="AJE33" s="21"/>
      <c r="AJF33" s="21"/>
      <c r="AJG33" s="21"/>
      <c r="AJH33" s="21"/>
      <c r="AJI33" s="21"/>
      <c r="AJJ33" s="21"/>
      <c r="AJK33" s="21"/>
      <c r="AJL33" s="21"/>
      <c r="AJM33" s="21"/>
      <c r="AJN33" s="21"/>
      <c r="AJO33" s="21"/>
      <c r="AJP33" s="21"/>
      <c r="AJQ33" s="21"/>
      <c r="AJR33" s="21"/>
      <c r="AJS33" s="21"/>
      <c r="AJT33" s="21"/>
      <c r="AJU33" s="21"/>
      <c r="AJV33" s="21"/>
      <c r="AJW33" s="21"/>
      <c r="AJX33" s="21"/>
      <c r="AJY33" s="21"/>
      <c r="AJZ33" s="21"/>
      <c r="AKA33" s="21"/>
      <c r="AKB33" s="21"/>
      <c r="AKC33" s="21"/>
      <c r="AKD33" s="21"/>
      <c r="AKE33" s="21"/>
      <c r="AKF33" s="21"/>
      <c r="AKG33" s="21"/>
      <c r="AKH33" s="21"/>
      <c r="AKI33" s="21"/>
      <c r="AKJ33" s="21"/>
      <c r="AKK33" s="21"/>
      <c r="AKL33" s="21"/>
      <c r="AKM33" s="21"/>
      <c r="AKN33" s="21"/>
      <c r="AKO33" s="21"/>
      <c r="AKP33" s="21"/>
      <c r="AKQ33" s="21"/>
      <c r="AKR33" s="21"/>
      <c r="AKS33" s="21"/>
      <c r="AKT33" s="21"/>
      <c r="AKU33" s="21"/>
      <c r="AKV33" s="21"/>
      <c r="AKW33" s="21"/>
      <c r="AKX33" s="21"/>
      <c r="AKY33" s="21"/>
      <c r="AKZ33" s="21"/>
      <c r="ALA33" s="21"/>
      <c r="ALB33" s="21"/>
      <c r="ALC33" s="21"/>
      <c r="ALD33" s="21"/>
      <c r="ALE33" s="21"/>
      <c r="ALF33" s="21"/>
      <c r="ALG33" s="21"/>
      <c r="ALH33" s="21"/>
      <c r="ALI33" s="21"/>
      <c r="ALJ33" s="21"/>
      <c r="ALK33" s="21"/>
      <c r="ALL33" s="21"/>
      <c r="ALM33" s="21"/>
      <c r="ALN33" s="21"/>
      <c r="ALO33" s="21"/>
      <c r="ALP33" s="21"/>
      <c r="ALQ33" s="21"/>
      <c r="ALR33" s="21"/>
      <c r="ALS33" s="21"/>
      <c r="ALT33" s="21"/>
      <c r="ALU33" s="21"/>
      <c r="ALV33" s="21"/>
      <c r="ALW33" s="21"/>
      <c r="ALX33" s="21"/>
      <c r="ALY33" s="21"/>
      <c r="ALZ33" s="21"/>
      <c r="AMA33" s="21"/>
      <c r="AMB33" s="21"/>
      <c r="AMC33" s="21"/>
      <c r="AMD33" s="21"/>
      <c r="AME33" s="21"/>
      <c r="AMF33" s="21"/>
      <c r="AMG33" s="21"/>
      <c r="AMH33" s="21"/>
      <c r="AMI33" s="21"/>
      <c r="AMJ33" s="21"/>
      <c r="AMK33" s="21"/>
      <c r="AML33" s="21"/>
      <c r="AMM33" s="21"/>
      <c r="AMN33" s="21"/>
      <c r="AMO33" s="21"/>
      <c r="AMP33" s="21"/>
      <c r="AMQ33" s="21"/>
      <c r="AMR33" s="21"/>
      <c r="AMS33" s="21"/>
      <c r="AMT33" s="21"/>
      <c r="AMU33" s="21"/>
      <c r="AMV33" s="21"/>
      <c r="AMW33" s="21"/>
      <c r="AMX33" s="21"/>
      <c r="AMY33" s="21"/>
      <c r="AMZ33" s="21"/>
      <c r="ANA33" s="21"/>
      <c r="ANB33" s="21"/>
      <c r="ANC33" s="21"/>
      <c r="AND33" s="21"/>
      <c r="ANE33" s="21"/>
      <c r="ANF33" s="21"/>
      <c r="ANG33" s="21"/>
      <c r="ANH33" s="21"/>
      <c r="ANI33" s="21"/>
      <c r="ANJ33" s="21"/>
      <c r="ANK33" s="21"/>
      <c r="ANL33" s="21"/>
      <c r="ANM33" s="21"/>
      <c r="ANN33" s="21"/>
      <c r="ANO33" s="21"/>
      <c r="ANP33" s="21"/>
      <c r="ANQ33" s="21"/>
      <c r="ANR33" s="21"/>
      <c r="ANS33" s="21"/>
      <c r="ANT33" s="21"/>
      <c r="ANU33" s="21"/>
      <c r="ANV33" s="21"/>
      <c r="ANW33" s="21"/>
      <c r="ANX33" s="21"/>
      <c r="ANY33" s="21"/>
      <c r="ANZ33" s="21"/>
      <c r="AOA33" s="21"/>
      <c r="AOB33" s="21"/>
      <c r="AOC33" s="21"/>
      <c r="AOD33" s="21"/>
      <c r="AOE33" s="21"/>
      <c r="AOF33" s="21"/>
      <c r="AOG33" s="21"/>
      <c r="AOH33" s="21"/>
      <c r="AOI33" s="21"/>
      <c r="AOJ33" s="21"/>
      <c r="AOK33" s="21"/>
      <c r="AOL33" s="21"/>
      <c r="AOM33" s="21"/>
      <c r="AON33" s="21"/>
      <c r="AOO33" s="21"/>
      <c r="AOP33" s="21"/>
      <c r="AOQ33" s="21"/>
      <c r="AOR33" s="21"/>
      <c r="AOS33" s="21"/>
      <c r="AOT33" s="21"/>
      <c r="AOU33" s="21"/>
      <c r="AOV33" s="21"/>
      <c r="AOW33" s="21"/>
      <c r="AOX33" s="21"/>
      <c r="AOY33" s="21"/>
      <c r="AOZ33" s="21"/>
      <c r="APA33" s="21"/>
      <c r="APB33" s="21"/>
      <c r="APC33" s="21"/>
      <c r="APD33" s="21"/>
      <c r="APE33" s="21"/>
      <c r="APF33" s="21"/>
      <c r="APG33" s="21"/>
      <c r="APH33" s="21"/>
      <c r="API33" s="21"/>
      <c r="APJ33" s="21"/>
      <c r="APK33" s="21"/>
      <c r="APL33" s="21"/>
      <c r="APM33" s="21"/>
      <c r="APN33" s="21"/>
      <c r="APO33" s="21"/>
      <c r="APP33" s="21"/>
      <c r="APQ33" s="21"/>
      <c r="APR33" s="21"/>
      <c r="APS33" s="21"/>
      <c r="APT33" s="21"/>
      <c r="APU33" s="21"/>
      <c r="APV33" s="21"/>
      <c r="APW33" s="21"/>
      <c r="APX33" s="21"/>
      <c r="APY33" s="21"/>
      <c r="APZ33" s="21"/>
      <c r="AQA33" s="21"/>
      <c r="AQB33" s="21"/>
      <c r="AQC33" s="21"/>
      <c r="AQD33" s="21"/>
      <c r="AQE33" s="21"/>
      <c r="AQF33" s="21"/>
      <c r="AQG33" s="21"/>
      <c r="AQH33" s="21"/>
      <c r="AQI33" s="21"/>
      <c r="AQJ33" s="21"/>
      <c r="AQK33" s="21"/>
      <c r="AQL33" s="21"/>
      <c r="AQM33" s="21"/>
      <c r="AQN33" s="21"/>
      <c r="AQO33" s="21"/>
      <c r="AQP33" s="21"/>
      <c r="AQQ33" s="21"/>
      <c r="AQR33" s="21"/>
      <c r="AQS33" s="21"/>
      <c r="AQT33" s="21"/>
      <c r="AQU33" s="21"/>
      <c r="AQV33" s="21"/>
      <c r="AQW33" s="21"/>
      <c r="AQX33" s="21"/>
      <c r="AQY33" s="21"/>
      <c r="AQZ33" s="21"/>
      <c r="ARA33" s="21"/>
      <c r="ARB33" s="21"/>
      <c r="ARC33" s="21"/>
      <c r="ARD33" s="21"/>
      <c r="ARE33" s="21"/>
      <c r="ARF33" s="21"/>
      <c r="ARG33" s="21"/>
      <c r="ARH33" s="21"/>
      <c r="ARI33" s="21"/>
      <c r="ARJ33" s="21"/>
      <c r="ARK33" s="21"/>
      <c r="ARL33" s="21"/>
      <c r="ARM33" s="21"/>
      <c r="ARN33" s="21"/>
      <c r="ARO33" s="21"/>
      <c r="ARP33" s="21"/>
      <c r="ARQ33" s="21"/>
      <c r="ARR33" s="21"/>
      <c r="ARS33" s="21"/>
      <c r="ART33" s="21"/>
      <c r="ARU33" s="21"/>
      <c r="ARV33" s="21"/>
      <c r="ARW33" s="21"/>
      <c r="ARX33" s="21"/>
      <c r="ARY33" s="21"/>
      <c r="ARZ33" s="21"/>
      <c r="ASA33" s="21"/>
      <c r="ASB33" s="21"/>
      <c r="ASC33" s="21"/>
      <c r="ASD33" s="21"/>
      <c r="ASE33" s="21"/>
      <c r="ASF33" s="21"/>
      <c r="ASG33" s="21"/>
      <c r="ASH33" s="21"/>
      <c r="ASI33" s="21"/>
      <c r="ASJ33" s="21"/>
      <c r="ASK33" s="21"/>
      <c r="ASL33" s="21"/>
      <c r="ASM33" s="21"/>
      <c r="ASN33" s="21"/>
      <c r="ASO33" s="21"/>
      <c r="ASP33" s="21"/>
      <c r="ASQ33" s="21"/>
      <c r="ASR33" s="21"/>
      <c r="ASS33" s="21"/>
      <c r="AST33" s="21"/>
      <c r="ASU33" s="21"/>
      <c r="ASV33" s="21"/>
      <c r="ASW33" s="21"/>
      <c r="ASX33" s="21"/>
      <c r="ASY33" s="21"/>
      <c r="ASZ33" s="21"/>
      <c r="ATA33" s="21"/>
      <c r="ATB33" s="21"/>
      <c r="ATC33" s="21"/>
      <c r="ATD33" s="21"/>
      <c r="ATE33" s="21"/>
      <c r="ATF33" s="21"/>
      <c r="ATG33" s="21"/>
      <c r="ATH33" s="21"/>
      <c r="ATI33" s="21"/>
      <c r="ATJ33" s="21"/>
      <c r="ATK33" s="21"/>
      <c r="ATL33" s="21"/>
      <c r="ATM33" s="21"/>
      <c r="ATN33" s="21"/>
      <c r="ATO33" s="21"/>
      <c r="ATP33" s="21"/>
      <c r="ATQ33" s="21"/>
      <c r="ATR33" s="21"/>
      <c r="ATS33" s="21"/>
      <c r="ATT33" s="21"/>
      <c r="ATU33" s="21"/>
      <c r="ATV33" s="21"/>
      <c r="ATW33" s="21"/>
      <c r="ATX33" s="21"/>
      <c r="ATY33" s="21"/>
      <c r="ATZ33" s="21"/>
      <c r="AUA33" s="21"/>
      <c r="AUB33" s="21"/>
      <c r="AUC33" s="21"/>
      <c r="AUD33" s="21"/>
      <c r="AUE33" s="21"/>
      <c r="AUF33" s="21"/>
      <c r="AUG33" s="21"/>
      <c r="AUH33" s="21"/>
      <c r="AUI33" s="21"/>
      <c r="AUJ33" s="21"/>
      <c r="AUK33" s="21"/>
      <c r="AUL33" s="21"/>
      <c r="AUM33" s="21"/>
      <c r="AUN33" s="21"/>
      <c r="AUO33" s="21"/>
      <c r="AUP33" s="21"/>
      <c r="AUQ33" s="21"/>
      <c r="AUR33" s="21"/>
      <c r="AUS33" s="21"/>
      <c r="AUT33" s="21"/>
      <c r="AUU33" s="21"/>
      <c r="AUV33" s="21"/>
      <c r="AUW33" s="21"/>
      <c r="AUX33" s="21"/>
      <c r="AUY33" s="21"/>
      <c r="AUZ33" s="21"/>
      <c r="AVA33" s="21"/>
      <c r="AVB33" s="21"/>
      <c r="AVC33" s="21"/>
      <c r="AVD33" s="21"/>
      <c r="AVE33" s="21"/>
      <c r="AVF33" s="21"/>
      <c r="AVG33" s="21"/>
      <c r="AVH33" s="21"/>
      <c r="AVI33" s="21"/>
      <c r="AVJ33" s="21"/>
      <c r="AVK33" s="21"/>
      <c r="AVL33" s="21"/>
      <c r="AVM33" s="21"/>
      <c r="AVN33" s="21"/>
      <c r="AVO33" s="21"/>
      <c r="AVP33" s="21"/>
      <c r="AVQ33" s="21"/>
      <c r="AVR33" s="21"/>
      <c r="AVS33" s="21"/>
      <c r="AVT33" s="21"/>
      <c r="AVU33" s="21"/>
      <c r="AVV33" s="21"/>
      <c r="AVW33" s="21"/>
      <c r="AVX33" s="21"/>
      <c r="AVY33" s="21"/>
      <c r="AVZ33" s="21"/>
      <c r="AWA33" s="21"/>
      <c r="AWB33" s="21"/>
      <c r="AWC33" s="21"/>
      <c r="AWD33" s="21"/>
      <c r="AWE33" s="21"/>
      <c r="AWF33" s="21"/>
      <c r="AWG33" s="21"/>
      <c r="AWH33" s="21"/>
      <c r="AWI33" s="21"/>
      <c r="AWJ33" s="21"/>
      <c r="AWK33" s="21"/>
      <c r="AWL33" s="21"/>
      <c r="AWM33" s="21"/>
      <c r="AWN33" s="21"/>
      <c r="AWO33" s="21"/>
      <c r="AWP33" s="21"/>
      <c r="AWQ33" s="21"/>
      <c r="AWR33" s="21"/>
      <c r="AWS33" s="21"/>
      <c r="AWT33" s="21"/>
      <c r="AWU33" s="21"/>
      <c r="AWV33" s="21"/>
      <c r="AWW33" s="21"/>
      <c r="AWX33" s="21"/>
      <c r="AWY33" s="21"/>
      <c r="AWZ33" s="21"/>
      <c r="AXA33" s="21"/>
      <c r="AXB33" s="21"/>
      <c r="AXC33" s="21"/>
      <c r="AXD33" s="21"/>
      <c r="AXE33" s="21"/>
      <c r="AXF33" s="21"/>
      <c r="AXG33" s="21"/>
      <c r="AXH33" s="21"/>
      <c r="AXI33" s="21"/>
      <c r="AXJ33" s="21"/>
      <c r="AXK33" s="21"/>
      <c r="AXL33" s="21"/>
      <c r="AXM33" s="21"/>
      <c r="AXN33" s="21"/>
      <c r="AXO33" s="21"/>
      <c r="AXP33" s="21"/>
      <c r="AXQ33" s="21"/>
      <c r="AXR33" s="21"/>
      <c r="AXS33" s="21"/>
      <c r="AXT33" s="21"/>
      <c r="AXU33" s="21"/>
      <c r="AXV33" s="21"/>
      <c r="AXW33" s="21"/>
      <c r="AXX33" s="21"/>
      <c r="AXY33" s="21"/>
      <c r="AXZ33" s="21"/>
      <c r="AYA33" s="21"/>
      <c r="AYB33" s="21"/>
      <c r="AYC33" s="21"/>
      <c r="AYD33" s="21"/>
      <c r="AYE33" s="21"/>
      <c r="AYF33" s="21"/>
      <c r="AYG33" s="21"/>
      <c r="AYH33" s="21"/>
      <c r="AYI33" s="21"/>
      <c r="AYJ33" s="21"/>
      <c r="AYK33" s="21"/>
      <c r="AYL33" s="21"/>
      <c r="AYM33" s="21"/>
      <c r="AYN33" s="21"/>
      <c r="AYO33" s="21"/>
      <c r="AYP33" s="21"/>
      <c r="AYQ33" s="21"/>
      <c r="AYR33" s="21"/>
      <c r="AYS33" s="21"/>
      <c r="AYT33" s="21"/>
      <c r="AYU33" s="21"/>
      <c r="AYV33" s="21"/>
      <c r="AYW33" s="21"/>
      <c r="AYX33" s="21"/>
      <c r="AYY33" s="21"/>
      <c r="AYZ33" s="21"/>
      <c r="AZA33" s="21"/>
      <c r="AZB33" s="21"/>
      <c r="AZC33" s="21"/>
      <c r="AZD33" s="21"/>
      <c r="AZE33" s="21"/>
      <c r="AZF33" s="21"/>
      <c r="AZG33" s="21"/>
      <c r="AZH33" s="21"/>
      <c r="AZI33" s="21"/>
      <c r="AZJ33" s="21"/>
      <c r="AZK33" s="21"/>
      <c r="AZL33" s="21"/>
      <c r="AZM33" s="21"/>
      <c r="AZN33" s="21"/>
      <c r="AZO33" s="21"/>
      <c r="AZP33" s="21"/>
      <c r="AZQ33" s="21"/>
      <c r="AZR33" s="21"/>
      <c r="AZS33" s="21"/>
      <c r="AZT33" s="21"/>
      <c r="AZU33" s="21"/>
      <c r="AZV33" s="21"/>
      <c r="AZW33" s="21"/>
      <c r="AZX33" s="21"/>
      <c r="AZY33" s="21"/>
      <c r="AZZ33" s="21"/>
      <c r="BAA33" s="21"/>
      <c r="BAB33" s="21"/>
      <c r="BAC33" s="21"/>
      <c r="BAD33" s="21"/>
      <c r="BAE33" s="21"/>
      <c r="BAF33" s="21"/>
      <c r="BAG33" s="21"/>
      <c r="BAH33" s="21"/>
      <c r="BAI33" s="21"/>
      <c r="BAJ33" s="21"/>
      <c r="BAK33" s="21"/>
      <c r="BAL33" s="21"/>
      <c r="BAM33" s="21"/>
      <c r="BAN33" s="21"/>
      <c r="BAO33" s="21"/>
      <c r="BAP33" s="21"/>
      <c r="BAQ33" s="21"/>
      <c r="BAR33" s="21"/>
      <c r="BAS33" s="21"/>
      <c r="BAT33" s="21"/>
      <c r="BAU33" s="21"/>
      <c r="BAV33" s="21"/>
      <c r="BAW33" s="21"/>
      <c r="BAX33" s="21"/>
      <c r="BAY33" s="21"/>
      <c r="BAZ33" s="21"/>
      <c r="BBA33" s="21"/>
      <c r="BBB33" s="21"/>
      <c r="BBC33" s="21"/>
      <c r="BBD33" s="21"/>
      <c r="BBE33" s="21"/>
      <c r="BBF33" s="21"/>
      <c r="BBG33" s="21"/>
      <c r="BBH33" s="21"/>
      <c r="BBI33" s="21"/>
      <c r="BBJ33" s="21"/>
      <c r="BBK33" s="21"/>
      <c r="BBL33" s="21"/>
      <c r="BBM33" s="21"/>
      <c r="BBN33" s="21"/>
      <c r="BBO33" s="21"/>
      <c r="BBP33" s="21"/>
      <c r="BBQ33" s="21"/>
      <c r="BBR33" s="21"/>
      <c r="BBS33" s="21"/>
      <c r="BBT33" s="21"/>
      <c r="BBU33" s="21"/>
      <c r="BBV33" s="21"/>
      <c r="BBW33" s="21"/>
      <c r="BBX33" s="21"/>
      <c r="BBY33" s="21"/>
      <c r="BBZ33" s="21"/>
      <c r="BCA33" s="21"/>
      <c r="BCB33" s="21"/>
      <c r="BCC33" s="21"/>
      <c r="BCD33" s="21"/>
      <c r="BCE33" s="21"/>
      <c r="BCF33" s="21"/>
      <c r="BCG33" s="21"/>
      <c r="BCH33" s="21"/>
      <c r="BCI33" s="21"/>
      <c r="BCJ33" s="21"/>
      <c r="BCK33" s="21"/>
      <c r="BCL33" s="21"/>
      <c r="BCM33" s="21"/>
      <c r="BCN33" s="21"/>
      <c r="BCO33" s="21"/>
      <c r="BCP33" s="21"/>
      <c r="BCQ33" s="21"/>
      <c r="BCR33" s="21"/>
      <c r="BCS33" s="21"/>
      <c r="BCT33" s="21"/>
      <c r="BCU33" s="21"/>
      <c r="BCV33" s="21"/>
      <c r="BCW33" s="21"/>
      <c r="BCX33" s="21"/>
      <c r="BCY33" s="21"/>
      <c r="BCZ33" s="21"/>
      <c r="BDA33" s="21"/>
      <c r="BDB33" s="21"/>
      <c r="BDC33" s="21"/>
      <c r="BDD33" s="21"/>
      <c r="BDE33" s="21"/>
      <c r="BDF33" s="21"/>
      <c r="BDG33" s="21"/>
      <c r="BDH33" s="21"/>
      <c r="BDI33" s="21"/>
      <c r="BDJ33" s="21"/>
      <c r="BDK33" s="21"/>
      <c r="BDL33" s="21"/>
      <c r="BDM33" s="21"/>
      <c r="BDN33" s="21"/>
      <c r="BDO33" s="21"/>
      <c r="BDP33" s="21"/>
      <c r="BDQ33" s="21"/>
      <c r="BDR33" s="21"/>
      <c r="BDS33" s="21"/>
      <c r="BDT33" s="21"/>
      <c r="BDU33" s="21"/>
      <c r="BDV33" s="21"/>
      <c r="BDW33" s="21"/>
      <c r="BDX33" s="21"/>
      <c r="BDY33" s="21"/>
      <c r="BDZ33" s="21"/>
      <c r="BEA33" s="21"/>
      <c r="BEB33" s="21"/>
      <c r="BEC33" s="21"/>
      <c r="BED33" s="21"/>
      <c r="BEE33" s="21"/>
      <c r="BEF33" s="21"/>
      <c r="BEG33" s="21"/>
      <c r="BEH33" s="21"/>
      <c r="BEI33" s="21"/>
      <c r="BEJ33" s="21"/>
      <c r="BEK33" s="21"/>
      <c r="BEL33" s="21"/>
      <c r="BEM33" s="21"/>
      <c r="BEN33" s="21"/>
      <c r="BEO33" s="21"/>
      <c r="BEP33" s="21"/>
      <c r="BEQ33" s="21"/>
      <c r="BER33" s="21"/>
      <c r="BES33" s="21"/>
      <c r="BET33" s="21"/>
      <c r="BEU33" s="21"/>
      <c r="BEV33" s="21"/>
      <c r="BEW33" s="21"/>
      <c r="BEX33" s="21"/>
      <c r="BEY33" s="21"/>
      <c r="BEZ33" s="21"/>
      <c r="BFA33" s="21"/>
      <c r="BFB33" s="21"/>
      <c r="BFC33" s="21"/>
      <c r="BFD33" s="21"/>
      <c r="BFE33" s="21"/>
      <c r="BFF33" s="21"/>
      <c r="BFG33" s="21"/>
      <c r="BFH33" s="21"/>
      <c r="BFI33" s="21"/>
      <c r="BFJ33" s="21"/>
      <c r="BFK33" s="21"/>
      <c r="BFL33" s="21"/>
      <c r="BFM33" s="21"/>
      <c r="BFN33" s="21"/>
      <c r="BFO33" s="21"/>
      <c r="BFP33" s="21"/>
      <c r="BFQ33" s="21"/>
      <c r="BFR33" s="21"/>
      <c r="BFS33" s="21"/>
      <c r="BFT33" s="21"/>
      <c r="BFU33" s="21"/>
      <c r="BFV33" s="21"/>
      <c r="BFW33" s="21"/>
      <c r="BFX33" s="21"/>
      <c r="BFY33" s="21"/>
      <c r="BFZ33" s="21"/>
      <c r="BGA33" s="21"/>
      <c r="BGB33" s="21"/>
      <c r="BGC33" s="21"/>
      <c r="BGD33" s="21"/>
      <c r="BGE33" s="21"/>
      <c r="BGF33" s="21"/>
      <c r="BGG33" s="21"/>
      <c r="BGH33" s="21"/>
      <c r="BGI33" s="21"/>
      <c r="BGJ33" s="21"/>
      <c r="BGK33" s="21"/>
      <c r="BGL33" s="21"/>
      <c r="BGM33" s="21"/>
      <c r="BGN33" s="21"/>
      <c r="BGO33" s="21"/>
      <c r="BGP33" s="21"/>
      <c r="BGQ33" s="21"/>
      <c r="BGR33" s="21"/>
      <c r="BGS33" s="21"/>
      <c r="BGT33" s="21"/>
      <c r="BGU33" s="21"/>
      <c r="BGV33" s="21"/>
      <c r="BGW33" s="21"/>
      <c r="BGX33" s="21"/>
      <c r="BGY33" s="21"/>
      <c r="BGZ33" s="21"/>
      <c r="BHA33" s="21"/>
      <c r="BHB33" s="21"/>
      <c r="BHC33" s="21"/>
      <c r="BHD33" s="21"/>
      <c r="BHE33" s="21"/>
      <c r="BHF33" s="21"/>
      <c r="BHG33" s="21"/>
      <c r="BHH33" s="21"/>
      <c r="BHI33" s="21"/>
      <c r="BHJ33" s="21"/>
      <c r="BHK33" s="21"/>
      <c r="BHL33" s="21"/>
      <c r="BHM33" s="21"/>
      <c r="BHN33" s="21"/>
      <c r="BHO33" s="21"/>
      <c r="BHP33" s="21"/>
      <c r="BHQ33" s="21"/>
      <c r="BHR33" s="21"/>
      <c r="BHS33" s="21"/>
      <c r="BHT33" s="21"/>
      <c r="BHU33" s="21"/>
      <c r="BHV33" s="21"/>
      <c r="BHW33" s="21"/>
      <c r="BHX33" s="21"/>
      <c r="BHY33" s="21"/>
      <c r="BHZ33" s="21"/>
      <c r="BIA33" s="21"/>
      <c r="BIB33" s="21"/>
      <c r="BIC33" s="21"/>
      <c r="BID33" s="21"/>
      <c r="BIE33" s="21"/>
      <c r="BIF33" s="21"/>
      <c r="BIG33" s="21"/>
      <c r="BIH33" s="21"/>
      <c r="BII33" s="21"/>
      <c r="BIJ33" s="21"/>
      <c r="BIK33" s="21"/>
      <c r="BIL33" s="21"/>
      <c r="BIM33" s="21"/>
      <c r="BIN33" s="21"/>
      <c r="BIO33" s="21"/>
      <c r="BIP33" s="21"/>
      <c r="BIQ33" s="21"/>
      <c r="BIR33" s="21"/>
      <c r="BIS33" s="21"/>
      <c r="BIT33" s="21"/>
      <c r="BIU33" s="21"/>
      <c r="BIV33" s="21"/>
      <c r="BIW33" s="21"/>
      <c r="BIX33" s="21"/>
      <c r="BIY33" s="21"/>
      <c r="BIZ33" s="21"/>
      <c r="BJA33" s="21"/>
      <c r="BJB33" s="21"/>
      <c r="BJC33" s="21"/>
      <c r="BJD33" s="21"/>
      <c r="BJE33" s="21"/>
      <c r="BJF33" s="21"/>
      <c r="BJG33" s="21"/>
      <c r="BJH33" s="21"/>
      <c r="BJI33" s="21"/>
      <c r="BJJ33" s="21"/>
      <c r="BJK33" s="21"/>
      <c r="BJL33" s="21"/>
      <c r="BJM33" s="21"/>
      <c r="BJN33" s="21"/>
      <c r="BJO33" s="21"/>
      <c r="BJP33" s="21"/>
      <c r="BJQ33" s="21"/>
      <c r="BJR33" s="21"/>
      <c r="BJS33" s="21"/>
      <c r="BJT33" s="21"/>
      <c r="BJU33" s="21"/>
      <c r="BJV33" s="21"/>
      <c r="BJW33" s="21"/>
      <c r="BJX33" s="21"/>
      <c r="BJY33" s="21"/>
      <c r="BJZ33" s="21"/>
      <c r="BKA33" s="21"/>
      <c r="BKB33" s="21"/>
      <c r="BKC33" s="21"/>
      <c r="BKD33" s="21"/>
      <c r="BKE33" s="21"/>
      <c r="BKF33" s="21"/>
      <c r="BKG33" s="21"/>
      <c r="BKH33" s="21"/>
      <c r="BKI33" s="21"/>
      <c r="BKJ33" s="21"/>
      <c r="BKK33" s="21"/>
      <c r="BKL33" s="21"/>
      <c r="BKM33" s="21"/>
      <c r="BKN33" s="21"/>
      <c r="BKO33" s="21"/>
      <c r="BKP33" s="21"/>
      <c r="BKQ33" s="21"/>
      <c r="BKR33" s="21"/>
      <c r="BKS33" s="21"/>
      <c r="BKT33" s="21"/>
      <c r="BKU33" s="21"/>
      <c r="BKV33" s="21"/>
      <c r="BKW33" s="21"/>
      <c r="BKX33" s="21"/>
      <c r="BKY33" s="21"/>
      <c r="BKZ33" s="21"/>
      <c r="BLA33" s="21"/>
      <c r="BLB33" s="21"/>
      <c r="BLC33" s="21"/>
      <c r="BLD33" s="21"/>
      <c r="BLE33" s="21"/>
      <c r="BLF33" s="21"/>
      <c r="BLG33" s="21"/>
      <c r="BLH33" s="21"/>
      <c r="BLI33" s="21"/>
      <c r="BLJ33" s="21"/>
      <c r="BLK33" s="21"/>
      <c r="BLL33" s="21"/>
      <c r="BLM33" s="21"/>
      <c r="BLN33" s="21"/>
      <c r="BLO33" s="21"/>
      <c r="BLP33" s="21"/>
      <c r="BLQ33" s="21"/>
      <c r="BLR33" s="21"/>
      <c r="BLS33" s="21"/>
      <c r="BLT33" s="21"/>
      <c r="BLU33" s="21"/>
      <c r="BLV33" s="21"/>
      <c r="BLW33" s="21"/>
      <c r="BLX33" s="21"/>
      <c r="BLY33" s="21"/>
      <c r="BLZ33" s="21"/>
      <c r="BMA33" s="21"/>
      <c r="BMB33" s="21"/>
      <c r="BMC33" s="21"/>
      <c r="BMD33" s="21"/>
      <c r="BME33" s="21"/>
      <c r="BMF33" s="21"/>
      <c r="BMG33" s="21"/>
      <c r="BMH33" s="21"/>
      <c r="BMI33" s="21"/>
      <c r="BMJ33" s="21"/>
      <c r="BMK33" s="21"/>
      <c r="BML33" s="21"/>
      <c r="BMM33" s="21"/>
      <c r="BMN33" s="21"/>
      <c r="BMO33" s="21"/>
      <c r="BMP33" s="21"/>
      <c r="BMQ33" s="21"/>
      <c r="BMR33" s="21"/>
      <c r="BMS33" s="21"/>
      <c r="BMT33" s="21"/>
      <c r="BMU33" s="21"/>
      <c r="BMV33" s="21"/>
      <c r="BMW33" s="21"/>
      <c r="BMX33" s="21"/>
      <c r="BMY33" s="21"/>
      <c r="BMZ33" s="21"/>
      <c r="BNA33" s="21"/>
      <c r="BNB33" s="21"/>
      <c r="BNC33" s="21"/>
      <c r="BND33" s="21"/>
      <c r="BNE33" s="21"/>
      <c r="BNF33" s="21"/>
      <c r="BNG33" s="21"/>
      <c r="BNH33" s="21"/>
      <c r="BNI33" s="21"/>
      <c r="BNJ33" s="21"/>
      <c r="BNK33" s="21"/>
      <c r="BNL33" s="21"/>
      <c r="BNM33" s="21"/>
      <c r="BNN33" s="21"/>
      <c r="BNO33" s="21"/>
      <c r="BNP33" s="21"/>
      <c r="BNQ33" s="21"/>
      <c r="BNR33" s="21"/>
      <c r="BNS33" s="21"/>
      <c r="BNT33" s="21"/>
      <c r="BNU33" s="21"/>
      <c r="BNV33" s="21"/>
      <c r="BNW33" s="21"/>
      <c r="BNX33" s="21"/>
      <c r="BNY33" s="21"/>
      <c r="BNZ33" s="21"/>
      <c r="BOA33" s="21"/>
      <c r="BOB33" s="21"/>
      <c r="BOC33" s="21"/>
      <c r="BOD33" s="21"/>
      <c r="BOE33" s="21"/>
      <c r="BOF33" s="21"/>
      <c r="BOG33" s="21"/>
      <c r="BOH33" s="21"/>
      <c r="BOI33" s="21"/>
      <c r="BOJ33" s="21"/>
      <c r="BOK33" s="21"/>
      <c r="BOL33" s="21"/>
      <c r="BOM33" s="21"/>
      <c r="BON33" s="21"/>
      <c r="BOO33" s="21"/>
      <c r="BOP33" s="21"/>
      <c r="BOQ33" s="21"/>
      <c r="BOR33" s="21"/>
      <c r="BOS33" s="21"/>
      <c r="BOT33" s="21"/>
      <c r="BOU33" s="21"/>
      <c r="BOV33" s="21"/>
      <c r="BOW33" s="21"/>
      <c r="BOX33" s="21"/>
      <c r="BOY33" s="21"/>
      <c r="BOZ33" s="21"/>
      <c r="BPA33" s="21"/>
      <c r="BPB33" s="21"/>
      <c r="BPC33" s="21"/>
      <c r="BPD33" s="21"/>
      <c r="BPE33" s="21"/>
      <c r="BPF33" s="21"/>
      <c r="BPG33" s="21"/>
      <c r="BPH33" s="21"/>
      <c r="BPI33" s="21"/>
      <c r="BPJ33" s="21"/>
      <c r="BPK33" s="21"/>
      <c r="BPL33" s="21"/>
      <c r="BPM33" s="21"/>
      <c r="BPN33" s="21"/>
      <c r="BPO33" s="21"/>
      <c r="BPP33" s="21"/>
      <c r="BPQ33" s="21"/>
      <c r="BPR33" s="21"/>
      <c r="BPS33" s="21"/>
      <c r="BPT33" s="21"/>
      <c r="BPU33" s="21"/>
      <c r="BPV33" s="21"/>
      <c r="BPW33" s="21"/>
      <c r="BPX33" s="21"/>
      <c r="BPY33" s="21"/>
      <c r="BPZ33" s="21"/>
      <c r="BQA33" s="21"/>
      <c r="BQB33" s="21"/>
      <c r="BQC33" s="21"/>
      <c r="BQD33" s="21"/>
      <c r="BQE33" s="21"/>
      <c r="BQF33" s="21"/>
      <c r="BQG33" s="21"/>
      <c r="BQH33" s="21"/>
      <c r="BQI33" s="21"/>
      <c r="BQJ33" s="21"/>
      <c r="BQK33" s="21"/>
      <c r="BQL33" s="21"/>
      <c r="BQM33" s="21"/>
      <c r="BQN33" s="21"/>
      <c r="BQO33" s="21"/>
      <c r="BQP33" s="21"/>
      <c r="BQQ33" s="21"/>
      <c r="BQR33" s="21"/>
      <c r="BQS33" s="21"/>
      <c r="BQT33" s="21"/>
      <c r="BQU33" s="21"/>
      <c r="BQV33" s="21"/>
      <c r="BQW33" s="21"/>
      <c r="BQX33" s="21"/>
      <c r="BQY33" s="21"/>
      <c r="BQZ33" s="21"/>
      <c r="BRA33" s="21"/>
      <c r="BRB33" s="21"/>
      <c r="BRC33" s="21"/>
      <c r="BRD33" s="21"/>
      <c r="BRE33" s="21"/>
      <c r="BRF33" s="21"/>
      <c r="BRG33" s="21"/>
      <c r="BRH33" s="21"/>
      <c r="BRI33" s="21"/>
      <c r="BRJ33" s="21"/>
      <c r="BRK33" s="21"/>
      <c r="BRL33" s="21"/>
      <c r="BRM33" s="21"/>
      <c r="BRN33" s="21"/>
      <c r="BRO33" s="21"/>
      <c r="BRP33" s="21"/>
      <c r="BRQ33" s="21"/>
      <c r="BRR33" s="21"/>
      <c r="BRS33" s="21"/>
      <c r="BRT33" s="21"/>
      <c r="BRU33" s="21"/>
      <c r="BRV33" s="21"/>
      <c r="BRW33" s="21"/>
      <c r="BRX33" s="21"/>
      <c r="BRY33" s="21"/>
      <c r="BRZ33" s="21"/>
      <c r="BSA33" s="21"/>
      <c r="BSB33" s="21"/>
      <c r="BSC33" s="21"/>
      <c r="BSD33" s="21"/>
      <c r="BSE33" s="21"/>
      <c r="BSF33" s="21"/>
      <c r="BSG33" s="21"/>
      <c r="BSH33" s="21"/>
      <c r="BSI33" s="21"/>
      <c r="BSJ33" s="21"/>
      <c r="BSK33" s="21"/>
      <c r="BSL33" s="21"/>
      <c r="BSM33" s="21"/>
      <c r="BSN33" s="21"/>
      <c r="BSO33" s="21"/>
      <c r="BSP33" s="21"/>
      <c r="BSQ33" s="21"/>
      <c r="BSR33" s="21"/>
      <c r="BSS33" s="21"/>
      <c r="BST33" s="21"/>
      <c r="BSU33" s="21"/>
      <c r="BSV33" s="21"/>
      <c r="BSW33" s="21"/>
      <c r="BSX33" s="21"/>
      <c r="BSY33" s="21"/>
      <c r="BSZ33" s="21"/>
      <c r="BTA33" s="21"/>
      <c r="BTB33" s="21"/>
      <c r="BTC33" s="21"/>
      <c r="BTD33" s="21"/>
      <c r="BTE33" s="21"/>
      <c r="BTF33" s="21"/>
      <c r="BTG33" s="21"/>
      <c r="BTH33" s="21"/>
      <c r="BTI33" s="21"/>
      <c r="BTJ33" s="21"/>
      <c r="BTK33" s="21"/>
      <c r="BTL33" s="21"/>
      <c r="BTM33" s="21"/>
      <c r="BTN33" s="21"/>
      <c r="BTO33" s="21"/>
      <c r="BTP33" s="21"/>
      <c r="BTQ33" s="21"/>
      <c r="BTR33" s="21"/>
      <c r="BTS33" s="21"/>
      <c r="BTT33" s="21"/>
      <c r="BTU33" s="21"/>
      <c r="BTV33" s="21"/>
      <c r="BTW33" s="21"/>
      <c r="BTX33" s="21"/>
      <c r="BTY33" s="21"/>
      <c r="BTZ33" s="21"/>
      <c r="BUA33" s="21"/>
      <c r="BUB33" s="21"/>
      <c r="BUC33" s="21"/>
      <c r="BUD33" s="21"/>
      <c r="BUE33" s="21"/>
      <c r="BUF33" s="21"/>
      <c r="BUG33" s="21"/>
      <c r="BUH33" s="21"/>
      <c r="BUI33" s="21"/>
      <c r="BUJ33" s="21"/>
      <c r="BUK33" s="21"/>
      <c r="BUL33" s="21"/>
      <c r="BUM33" s="21"/>
      <c r="BUN33" s="21"/>
      <c r="BUO33" s="21"/>
      <c r="BUP33" s="21"/>
      <c r="BUQ33" s="21"/>
      <c r="BUR33" s="21"/>
      <c r="BUS33" s="21"/>
      <c r="BUT33" s="21"/>
      <c r="BUU33" s="21"/>
      <c r="BUV33" s="21"/>
      <c r="BUW33" s="21"/>
      <c r="BUX33" s="21"/>
      <c r="BUY33" s="21"/>
      <c r="BUZ33" s="21"/>
      <c r="BVA33" s="21"/>
      <c r="BVB33" s="21"/>
      <c r="BVC33" s="21"/>
      <c r="BVD33" s="21"/>
      <c r="BVE33" s="21"/>
      <c r="BVF33" s="21"/>
      <c r="BVG33" s="21"/>
      <c r="BVH33" s="21"/>
      <c r="BVI33" s="21"/>
      <c r="BVJ33" s="21"/>
      <c r="BVK33" s="21"/>
      <c r="BVL33" s="21"/>
      <c r="BVM33" s="21"/>
      <c r="BVN33" s="21"/>
      <c r="BVO33" s="21"/>
      <c r="BVP33" s="21"/>
      <c r="BVQ33" s="21"/>
      <c r="BVR33" s="21"/>
      <c r="BVS33" s="21"/>
      <c r="BVT33" s="21"/>
      <c r="BVU33" s="21"/>
      <c r="BVV33" s="21"/>
      <c r="BVW33" s="21"/>
      <c r="BVX33" s="21"/>
      <c r="BVY33" s="21"/>
      <c r="BVZ33" s="21"/>
      <c r="BWA33" s="21"/>
      <c r="BWB33" s="21"/>
      <c r="BWC33" s="21"/>
      <c r="BWD33" s="21"/>
      <c r="BWE33" s="21"/>
      <c r="BWF33" s="21"/>
      <c r="BWG33" s="21"/>
      <c r="BWH33" s="21"/>
      <c r="BWI33" s="21"/>
      <c r="BWJ33" s="21"/>
      <c r="BWK33" s="21"/>
      <c r="BWL33" s="21"/>
      <c r="BWM33" s="21"/>
      <c r="BWN33" s="21"/>
      <c r="BWO33" s="21"/>
      <c r="BWP33" s="21"/>
      <c r="BWQ33" s="21"/>
      <c r="BWR33" s="21"/>
      <c r="BWS33" s="21"/>
      <c r="BWT33" s="21"/>
      <c r="BWU33" s="21"/>
      <c r="BWV33" s="21"/>
      <c r="BWW33" s="21"/>
      <c r="BWX33" s="21"/>
      <c r="BWY33" s="21"/>
      <c r="BWZ33" s="21"/>
      <c r="BXA33" s="21"/>
      <c r="BXB33" s="21"/>
      <c r="BXC33" s="21"/>
      <c r="BXD33" s="21"/>
      <c r="BXE33" s="21"/>
      <c r="BXF33" s="21"/>
      <c r="BXG33" s="21"/>
      <c r="BXH33" s="21"/>
      <c r="BXI33" s="21"/>
      <c r="BXJ33" s="21"/>
      <c r="BXK33" s="21"/>
      <c r="BXL33" s="21"/>
      <c r="BXM33" s="21"/>
      <c r="BXN33" s="21"/>
      <c r="BXO33" s="21"/>
      <c r="BXP33" s="21"/>
      <c r="BXQ33" s="21"/>
      <c r="BXR33" s="21"/>
      <c r="BXS33" s="21"/>
      <c r="BXT33" s="21"/>
      <c r="BXU33" s="21"/>
      <c r="BXV33" s="21"/>
      <c r="BXW33" s="21"/>
      <c r="BXX33" s="21"/>
      <c r="BXY33" s="21"/>
      <c r="BXZ33" s="21"/>
      <c r="BYA33" s="21"/>
      <c r="BYB33" s="21"/>
      <c r="BYC33" s="21"/>
      <c r="BYD33" s="21"/>
      <c r="BYE33" s="21"/>
      <c r="BYF33" s="21"/>
      <c r="BYG33" s="21"/>
      <c r="BYH33" s="21"/>
      <c r="BYI33" s="21"/>
      <c r="BYJ33" s="21"/>
      <c r="BYK33" s="21"/>
      <c r="BYL33" s="21"/>
      <c r="BYM33" s="21"/>
      <c r="BYN33" s="21"/>
      <c r="BYO33" s="21"/>
      <c r="BYP33" s="21"/>
      <c r="BYQ33" s="21"/>
      <c r="BYR33" s="21"/>
      <c r="BYS33" s="21"/>
      <c r="BYT33" s="21"/>
      <c r="BYU33" s="21"/>
      <c r="BYV33" s="21"/>
      <c r="BYW33" s="21"/>
      <c r="BYX33" s="21"/>
      <c r="BYY33" s="21"/>
      <c r="BYZ33" s="21"/>
      <c r="BZA33" s="21"/>
      <c r="BZB33" s="21"/>
      <c r="BZC33" s="21"/>
      <c r="BZD33" s="21"/>
      <c r="BZE33" s="21"/>
      <c r="BZF33" s="21"/>
      <c r="BZG33" s="21"/>
      <c r="BZH33" s="21"/>
      <c r="BZI33" s="21"/>
      <c r="BZJ33" s="21"/>
      <c r="BZK33" s="21"/>
      <c r="BZL33" s="21"/>
      <c r="BZM33" s="21"/>
      <c r="BZN33" s="21"/>
      <c r="BZO33" s="21"/>
      <c r="BZP33" s="21"/>
      <c r="BZQ33" s="21"/>
      <c r="BZR33" s="21"/>
      <c r="BZS33" s="21"/>
      <c r="BZT33" s="21"/>
      <c r="BZU33" s="21"/>
      <c r="BZV33" s="21"/>
      <c r="BZW33" s="21"/>
      <c r="BZX33" s="21"/>
      <c r="BZY33" s="21"/>
      <c r="BZZ33" s="21"/>
      <c r="CAA33" s="21"/>
      <c r="CAB33" s="21"/>
      <c r="CAC33" s="21"/>
      <c r="CAD33" s="21"/>
      <c r="CAE33" s="21"/>
      <c r="CAF33" s="21"/>
      <c r="CAG33" s="21"/>
      <c r="CAH33" s="21"/>
      <c r="CAI33" s="21"/>
      <c r="CAJ33" s="21"/>
      <c r="CAK33" s="21"/>
      <c r="CAL33" s="21"/>
      <c r="CAM33" s="21"/>
      <c r="CAN33" s="21"/>
      <c r="CAO33" s="21"/>
      <c r="CAP33" s="21"/>
      <c r="CAQ33" s="21"/>
      <c r="CAR33" s="21"/>
      <c r="CAS33" s="21"/>
      <c r="CAT33" s="21"/>
      <c r="CAU33" s="21"/>
      <c r="CAV33" s="21"/>
      <c r="CAW33" s="21"/>
      <c r="CAX33" s="21"/>
      <c r="CAY33" s="21"/>
      <c r="CAZ33" s="21"/>
      <c r="CBA33" s="21"/>
      <c r="CBB33" s="21"/>
      <c r="CBC33" s="21"/>
      <c r="CBD33" s="21"/>
      <c r="CBE33" s="21"/>
      <c r="CBF33" s="21"/>
      <c r="CBG33" s="21"/>
      <c r="CBH33" s="21"/>
      <c r="CBI33" s="21"/>
      <c r="CBJ33" s="21"/>
      <c r="CBK33" s="21"/>
      <c r="CBL33" s="21"/>
      <c r="CBM33" s="21"/>
      <c r="CBN33" s="21"/>
      <c r="CBO33" s="21"/>
      <c r="CBP33" s="21"/>
      <c r="CBQ33" s="21"/>
      <c r="CBR33" s="21"/>
      <c r="CBS33" s="21"/>
      <c r="CBT33" s="21"/>
      <c r="CBU33" s="21"/>
      <c r="CBV33" s="21"/>
      <c r="CBW33" s="21"/>
      <c r="CBX33" s="21"/>
      <c r="CBY33" s="21"/>
      <c r="CBZ33" s="21"/>
      <c r="CCA33" s="21"/>
      <c r="CCB33" s="21"/>
      <c r="CCC33" s="21"/>
      <c r="CCD33" s="21"/>
      <c r="CCE33" s="21"/>
      <c r="CCF33" s="21"/>
      <c r="CCG33" s="21"/>
      <c r="CCH33" s="21"/>
      <c r="CCI33" s="21"/>
      <c r="CCJ33" s="21"/>
      <c r="CCK33" s="21"/>
      <c r="CCL33" s="21"/>
      <c r="CCM33" s="21"/>
      <c r="CCN33" s="21"/>
      <c r="CCO33" s="21"/>
      <c r="CCP33" s="21"/>
      <c r="CCQ33" s="21"/>
      <c r="CCR33" s="21"/>
      <c r="CCS33" s="21"/>
      <c r="CCT33" s="21"/>
      <c r="CCU33" s="21"/>
      <c r="CCV33" s="21"/>
      <c r="CCW33" s="21"/>
      <c r="CCX33" s="21"/>
      <c r="CCY33" s="21"/>
      <c r="CCZ33" s="21"/>
      <c r="CDA33" s="21"/>
      <c r="CDB33" s="21"/>
      <c r="CDC33" s="21"/>
      <c r="CDD33" s="21"/>
      <c r="CDE33" s="21"/>
      <c r="CDF33" s="21"/>
      <c r="CDG33" s="21"/>
      <c r="CDH33" s="21"/>
      <c r="CDI33" s="21"/>
      <c r="CDJ33" s="21"/>
      <c r="CDK33" s="21"/>
      <c r="CDL33" s="21"/>
      <c r="CDM33" s="21"/>
      <c r="CDN33" s="21"/>
      <c r="CDO33" s="21"/>
      <c r="CDP33" s="21"/>
      <c r="CDQ33" s="21"/>
      <c r="CDR33" s="21"/>
      <c r="CDS33" s="21"/>
      <c r="CDT33" s="21"/>
      <c r="CDU33" s="21"/>
      <c r="CDV33" s="21"/>
      <c r="CDW33" s="21"/>
      <c r="CDX33" s="21"/>
      <c r="CDY33" s="21"/>
      <c r="CDZ33" s="21"/>
      <c r="CEA33" s="21"/>
      <c r="CEB33" s="21"/>
      <c r="CEC33" s="21"/>
      <c r="CED33" s="21"/>
      <c r="CEE33" s="21"/>
      <c r="CEF33" s="21"/>
      <c r="CEG33" s="21"/>
      <c r="CEH33" s="21"/>
      <c r="CEI33" s="21"/>
      <c r="CEJ33" s="21"/>
      <c r="CEK33" s="21"/>
      <c r="CEL33" s="21"/>
      <c r="CEM33" s="21"/>
      <c r="CEN33" s="21"/>
      <c r="CEO33" s="21"/>
      <c r="CEP33" s="21"/>
      <c r="CEQ33" s="21"/>
      <c r="CER33" s="21"/>
      <c r="CES33" s="21"/>
      <c r="CET33" s="21"/>
      <c r="CEU33" s="21"/>
      <c r="CEV33" s="21"/>
      <c r="CEW33" s="21"/>
      <c r="CEX33" s="21"/>
      <c r="CEY33" s="21"/>
      <c r="CEZ33" s="21"/>
      <c r="CFA33" s="21"/>
      <c r="CFB33" s="21"/>
      <c r="CFC33" s="21"/>
      <c r="CFD33" s="21"/>
      <c r="CFE33" s="21"/>
      <c r="CFF33" s="21"/>
      <c r="CFG33" s="21"/>
      <c r="CFH33" s="21"/>
      <c r="CFI33" s="21"/>
      <c r="CFJ33" s="21"/>
      <c r="CFK33" s="21"/>
      <c r="CFL33" s="21"/>
      <c r="CFM33" s="21"/>
      <c r="CFN33" s="21"/>
      <c r="CFO33" s="21"/>
      <c r="CFP33" s="21"/>
      <c r="CFQ33" s="21"/>
      <c r="CFR33" s="21"/>
      <c r="CFS33" s="21"/>
      <c r="CFT33" s="21"/>
      <c r="CFU33" s="21"/>
      <c r="CFV33" s="21"/>
      <c r="CFW33" s="21"/>
      <c r="CFX33" s="21"/>
      <c r="CFY33" s="21"/>
      <c r="CFZ33" s="21"/>
      <c r="CGA33" s="21"/>
      <c r="CGB33" s="21"/>
      <c r="CGC33" s="21"/>
      <c r="CGD33" s="21"/>
      <c r="CGE33" s="21"/>
      <c r="CGF33" s="21"/>
      <c r="CGG33" s="21"/>
      <c r="CGH33" s="21"/>
      <c r="CGI33" s="21"/>
      <c r="CGJ33" s="21"/>
      <c r="CGK33" s="21"/>
      <c r="CGL33" s="21"/>
      <c r="CGM33" s="21"/>
      <c r="CGN33" s="21"/>
      <c r="CGO33" s="21"/>
      <c r="CGP33" s="21"/>
      <c r="CGQ33" s="21"/>
      <c r="CGR33" s="21"/>
      <c r="CGS33" s="21"/>
      <c r="CGT33" s="21"/>
      <c r="CGU33" s="21"/>
      <c r="CGV33" s="21"/>
      <c r="CGW33" s="21"/>
      <c r="CGX33" s="21"/>
      <c r="CGY33" s="21"/>
      <c r="CGZ33" s="21"/>
      <c r="CHA33" s="21"/>
      <c r="CHB33" s="21"/>
      <c r="CHC33" s="21"/>
      <c r="CHD33" s="21"/>
      <c r="CHE33" s="21"/>
      <c r="CHF33" s="21"/>
      <c r="CHG33" s="21"/>
      <c r="CHH33" s="21"/>
      <c r="CHI33" s="21"/>
      <c r="CHJ33" s="21"/>
      <c r="CHK33" s="21"/>
      <c r="CHL33" s="21"/>
      <c r="CHM33" s="21"/>
      <c r="CHN33" s="21"/>
      <c r="CHO33" s="21"/>
      <c r="CHP33" s="21"/>
      <c r="CHQ33" s="21"/>
      <c r="CHR33" s="21"/>
      <c r="CHS33" s="21"/>
      <c r="CHT33" s="21"/>
      <c r="CHU33" s="21"/>
      <c r="CHV33" s="21"/>
      <c r="CHW33" s="21"/>
      <c r="CHX33" s="21"/>
      <c r="CHY33" s="21"/>
      <c r="CHZ33" s="21"/>
      <c r="CIA33" s="21"/>
      <c r="CIB33" s="21"/>
      <c r="CIC33" s="21"/>
      <c r="CID33" s="21"/>
      <c r="CIE33" s="21"/>
      <c r="CIF33" s="21"/>
      <c r="CIG33" s="21"/>
      <c r="CIH33" s="21"/>
      <c r="CII33" s="21"/>
      <c r="CIJ33" s="21"/>
      <c r="CIK33" s="21"/>
      <c r="CIL33" s="21"/>
      <c r="CIM33" s="21"/>
      <c r="CIN33" s="21"/>
      <c r="CIO33" s="21"/>
      <c r="CIP33" s="21"/>
      <c r="CIQ33" s="21"/>
      <c r="CIR33" s="21"/>
      <c r="CIS33" s="21"/>
      <c r="CIT33" s="21"/>
      <c r="CIU33" s="21"/>
      <c r="CIV33" s="21"/>
      <c r="CIW33" s="21"/>
      <c r="CIX33" s="21"/>
      <c r="CIY33" s="21"/>
      <c r="CIZ33" s="21"/>
      <c r="CJA33" s="21"/>
      <c r="CJB33" s="21"/>
      <c r="CJC33" s="21"/>
      <c r="CJD33" s="21"/>
      <c r="CJE33" s="21"/>
      <c r="CJF33" s="21"/>
      <c r="CJG33" s="21"/>
      <c r="CJH33" s="21"/>
      <c r="CJI33" s="21"/>
      <c r="CJJ33" s="21"/>
      <c r="CJK33" s="21"/>
      <c r="CJL33" s="21"/>
      <c r="CJM33" s="21"/>
      <c r="CJN33" s="21"/>
      <c r="CJO33" s="21"/>
      <c r="CJP33" s="21"/>
      <c r="CJQ33" s="21"/>
      <c r="CJR33" s="21"/>
      <c r="CJS33" s="21"/>
      <c r="CJT33" s="21"/>
      <c r="CJU33" s="21"/>
      <c r="CJV33" s="21"/>
      <c r="CJW33" s="21"/>
      <c r="CJX33" s="21"/>
      <c r="CJY33" s="21"/>
      <c r="CJZ33" s="21"/>
      <c r="CKA33" s="21"/>
      <c r="CKB33" s="21"/>
      <c r="CKC33" s="21"/>
      <c r="CKD33" s="21"/>
      <c r="CKE33" s="21"/>
      <c r="CKF33" s="21"/>
      <c r="CKG33" s="21"/>
      <c r="CKH33" s="21"/>
      <c r="CKI33" s="21"/>
      <c r="CKJ33" s="21"/>
      <c r="CKK33" s="21"/>
      <c r="CKL33" s="21"/>
      <c r="CKM33" s="21"/>
      <c r="CKN33" s="21"/>
      <c r="CKO33" s="21"/>
      <c r="CKP33" s="21"/>
      <c r="CKQ33" s="21"/>
      <c r="CKR33" s="21"/>
      <c r="CKS33" s="21"/>
      <c r="CKT33" s="21"/>
      <c r="CKU33" s="21"/>
      <c r="CKV33" s="21"/>
      <c r="CKW33" s="21"/>
      <c r="CKX33" s="21"/>
      <c r="CKY33" s="21"/>
      <c r="CKZ33" s="21"/>
      <c r="CLA33" s="21"/>
      <c r="CLB33" s="21"/>
      <c r="CLC33" s="21"/>
      <c r="CLD33" s="21"/>
      <c r="CLE33" s="21"/>
      <c r="CLF33" s="21"/>
      <c r="CLG33" s="21"/>
      <c r="CLH33" s="21"/>
      <c r="CLI33" s="21"/>
      <c r="CLJ33" s="21"/>
      <c r="CLK33" s="21"/>
      <c r="CLL33" s="21"/>
      <c r="CLM33" s="21"/>
      <c r="CLN33" s="21"/>
      <c r="CLO33" s="21"/>
      <c r="CLP33" s="21"/>
      <c r="CLQ33" s="21"/>
      <c r="CLR33" s="21"/>
      <c r="CLS33" s="21"/>
      <c r="CLT33" s="21"/>
      <c r="CLU33" s="21"/>
      <c r="CLV33" s="21"/>
      <c r="CLW33" s="21"/>
      <c r="CLX33" s="21"/>
      <c r="CLY33" s="21"/>
      <c r="CLZ33" s="21"/>
      <c r="CMA33" s="21"/>
      <c r="CMB33" s="21"/>
      <c r="CMC33" s="21"/>
      <c r="CMD33" s="21"/>
      <c r="CME33" s="21"/>
      <c r="CMF33" s="21"/>
      <c r="CMG33" s="21"/>
      <c r="CMH33" s="21"/>
      <c r="CMI33" s="21"/>
      <c r="CMJ33" s="21"/>
      <c r="CMK33" s="21"/>
      <c r="CML33" s="21"/>
      <c r="CMM33" s="21"/>
      <c r="CMN33" s="21"/>
      <c r="CMO33" s="21"/>
      <c r="CMP33" s="21"/>
      <c r="CMQ33" s="21"/>
      <c r="CMR33" s="21"/>
      <c r="CMS33" s="21"/>
      <c r="CMT33" s="21"/>
      <c r="CMU33" s="21"/>
      <c r="CMV33" s="21"/>
      <c r="CMW33" s="21"/>
      <c r="CMX33" s="21"/>
      <c r="CMY33" s="21"/>
      <c r="CMZ33" s="21"/>
      <c r="CNA33" s="21"/>
      <c r="CNB33" s="21"/>
      <c r="CNC33" s="21"/>
      <c r="CND33" s="21"/>
      <c r="CNE33" s="21"/>
      <c r="CNF33" s="21"/>
      <c r="CNG33" s="21"/>
      <c r="CNH33" s="21"/>
      <c r="CNI33" s="21"/>
      <c r="CNJ33" s="21"/>
      <c r="CNK33" s="21"/>
      <c r="CNL33" s="21"/>
      <c r="CNM33" s="21"/>
      <c r="CNN33" s="21"/>
      <c r="CNO33" s="21"/>
      <c r="CNP33" s="21"/>
      <c r="CNQ33" s="21"/>
      <c r="CNR33" s="21"/>
      <c r="CNS33" s="21"/>
      <c r="CNT33" s="21"/>
      <c r="CNU33" s="21"/>
      <c r="CNV33" s="21"/>
      <c r="CNW33" s="21"/>
      <c r="CNX33" s="21"/>
      <c r="CNY33" s="21"/>
      <c r="CNZ33" s="21"/>
      <c r="COA33" s="21"/>
      <c r="COB33" s="21"/>
      <c r="COC33" s="21"/>
      <c r="COD33" s="21"/>
      <c r="COE33" s="21"/>
      <c r="COF33" s="21"/>
      <c r="COG33" s="21"/>
      <c r="COH33" s="21"/>
      <c r="COI33" s="21"/>
      <c r="COJ33" s="21"/>
      <c r="COK33" s="21"/>
      <c r="COL33" s="21"/>
      <c r="COM33" s="21"/>
      <c r="CON33" s="21"/>
      <c r="COO33" s="21"/>
      <c r="COP33" s="21"/>
      <c r="COQ33" s="21"/>
      <c r="COR33" s="21"/>
      <c r="COS33" s="21"/>
      <c r="COT33" s="21"/>
      <c r="COU33" s="21"/>
      <c r="COV33" s="21"/>
      <c r="COW33" s="21"/>
      <c r="COX33" s="21"/>
      <c r="COY33" s="21"/>
      <c r="COZ33" s="21"/>
      <c r="CPA33" s="21"/>
      <c r="CPB33" s="21"/>
      <c r="CPC33" s="21"/>
      <c r="CPD33" s="21"/>
      <c r="CPE33" s="21"/>
      <c r="CPF33" s="21"/>
      <c r="CPG33" s="21"/>
      <c r="CPH33" s="21"/>
      <c r="CPI33" s="21"/>
      <c r="CPJ33" s="21"/>
      <c r="CPK33" s="21"/>
      <c r="CPL33" s="21"/>
      <c r="CPM33" s="21"/>
      <c r="CPN33" s="21"/>
      <c r="CPO33" s="21"/>
      <c r="CPP33" s="21"/>
      <c r="CPQ33" s="21"/>
      <c r="CPR33" s="21"/>
      <c r="CPS33" s="21"/>
      <c r="CPT33" s="21"/>
      <c r="CPU33" s="21"/>
      <c r="CPV33" s="21"/>
      <c r="CPW33" s="21"/>
      <c r="CPX33" s="21"/>
      <c r="CPY33" s="21"/>
      <c r="CPZ33" s="21"/>
      <c r="CQA33" s="21"/>
      <c r="CQB33" s="21"/>
      <c r="CQC33" s="21"/>
      <c r="CQD33" s="21"/>
      <c r="CQE33" s="21"/>
      <c r="CQF33" s="21"/>
      <c r="CQG33" s="21"/>
      <c r="CQH33" s="21"/>
      <c r="CQI33" s="21"/>
      <c r="CQJ33" s="21"/>
      <c r="CQK33" s="21"/>
      <c r="CQL33" s="21"/>
      <c r="CQM33" s="21"/>
      <c r="CQN33" s="21"/>
      <c r="CQO33" s="21"/>
      <c r="CQP33" s="21"/>
      <c r="CQQ33" s="21"/>
      <c r="CQR33" s="21"/>
      <c r="CQS33" s="21"/>
      <c r="CQT33" s="21"/>
      <c r="CQU33" s="21"/>
      <c r="CQV33" s="21"/>
      <c r="CQW33" s="21"/>
      <c r="CQX33" s="21"/>
      <c r="CQY33" s="21"/>
      <c r="CQZ33" s="21"/>
      <c r="CRA33" s="21"/>
      <c r="CRB33" s="21"/>
      <c r="CRC33" s="21"/>
      <c r="CRD33" s="21"/>
      <c r="CRE33" s="21"/>
      <c r="CRF33" s="21"/>
      <c r="CRG33" s="21"/>
      <c r="CRH33" s="21"/>
      <c r="CRI33" s="21"/>
      <c r="CRJ33" s="21"/>
      <c r="CRK33" s="21"/>
      <c r="CRL33" s="21"/>
      <c r="CRM33" s="21"/>
      <c r="CRN33" s="21"/>
      <c r="CRO33" s="21"/>
      <c r="CRP33" s="21"/>
      <c r="CRQ33" s="21"/>
      <c r="CRR33" s="21"/>
      <c r="CRS33" s="21"/>
      <c r="CRT33" s="21"/>
      <c r="CRU33" s="21"/>
      <c r="CRV33" s="21"/>
      <c r="CRW33" s="21"/>
      <c r="CRX33" s="21"/>
      <c r="CRY33" s="21"/>
      <c r="CRZ33" s="21"/>
      <c r="CSA33" s="21"/>
      <c r="CSB33" s="21"/>
      <c r="CSC33" s="21"/>
      <c r="CSD33" s="21"/>
      <c r="CSE33" s="21"/>
      <c r="CSF33" s="21"/>
      <c r="CSG33" s="21"/>
      <c r="CSH33" s="21"/>
      <c r="CSI33" s="21"/>
      <c r="CSJ33" s="21"/>
      <c r="CSK33" s="21"/>
      <c r="CSL33" s="21"/>
      <c r="CSM33" s="21"/>
      <c r="CSN33" s="21"/>
      <c r="CSO33" s="21"/>
      <c r="CSP33" s="21"/>
      <c r="CSQ33" s="21"/>
      <c r="CSR33" s="21"/>
      <c r="CSS33" s="21"/>
      <c r="CST33" s="21"/>
      <c r="CSU33" s="21"/>
      <c r="CSV33" s="21"/>
      <c r="CSW33" s="21"/>
      <c r="CSX33" s="21"/>
      <c r="CSY33" s="21"/>
      <c r="CSZ33" s="21"/>
      <c r="CTA33" s="21"/>
      <c r="CTB33" s="21"/>
      <c r="CTC33" s="21"/>
      <c r="CTD33" s="21"/>
      <c r="CTE33" s="21"/>
      <c r="CTF33" s="21"/>
      <c r="CTG33" s="21"/>
      <c r="CTH33" s="21"/>
      <c r="CTI33" s="21"/>
      <c r="CTJ33" s="21"/>
      <c r="CTK33" s="21"/>
      <c r="CTL33" s="21"/>
      <c r="CTM33" s="21"/>
      <c r="CTN33" s="21"/>
      <c r="CTO33" s="21"/>
      <c r="CTP33" s="21"/>
      <c r="CTQ33" s="21"/>
      <c r="CTR33" s="21"/>
      <c r="CTS33" s="21"/>
      <c r="CTT33" s="21"/>
      <c r="CTU33" s="21"/>
      <c r="CTV33" s="21"/>
      <c r="CTW33" s="21"/>
      <c r="CTX33" s="21"/>
      <c r="CTY33" s="21"/>
      <c r="CTZ33" s="21"/>
      <c r="CUA33" s="21"/>
      <c r="CUB33" s="21"/>
      <c r="CUC33" s="21"/>
      <c r="CUD33" s="21"/>
      <c r="CUE33" s="21"/>
      <c r="CUF33" s="21"/>
      <c r="CUG33" s="21"/>
      <c r="CUH33" s="21"/>
      <c r="CUI33" s="21"/>
      <c r="CUJ33" s="21"/>
      <c r="CUK33" s="21"/>
      <c r="CUL33" s="21"/>
      <c r="CUM33" s="21"/>
      <c r="CUN33" s="21"/>
      <c r="CUO33" s="21"/>
      <c r="CUP33" s="21"/>
      <c r="CUQ33" s="21"/>
      <c r="CUR33" s="21"/>
      <c r="CUS33" s="21"/>
      <c r="CUT33" s="21"/>
      <c r="CUU33" s="21"/>
      <c r="CUV33" s="21"/>
      <c r="CUW33" s="21"/>
      <c r="CUX33" s="21"/>
      <c r="CUY33" s="21"/>
      <c r="CUZ33" s="21"/>
      <c r="CVA33" s="21"/>
      <c r="CVB33" s="21"/>
      <c r="CVC33" s="21"/>
      <c r="CVD33" s="21"/>
      <c r="CVE33" s="21"/>
      <c r="CVF33" s="21"/>
      <c r="CVG33" s="21"/>
      <c r="CVH33" s="21"/>
      <c r="CVI33" s="21"/>
      <c r="CVJ33" s="21"/>
      <c r="CVK33" s="21"/>
      <c r="CVL33" s="21"/>
      <c r="CVM33" s="21"/>
      <c r="CVN33" s="21"/>
      <c r="CVO33" s="21"/>
      <c r="CVP33" s="21"/>
      <c r="CVQ33" s="21"/>
      <c r="CVR33" s="21"/>
      <c r="CVS33" s="21"/>
      <c r="CVT33" s="21"/>
      <c r="CVU33" s="21"/>
      <c r="CVV33" s="21"/>
      <c r="CVW33" s="21"/>
      <c r="CVX33" s="21"/>
      <c r="CVY33" s="21"/>
      <c r="CVZ33" s="21"/>
      <c r="CWA33" s="21"/>
      <c r="CWB33" s="21"/>
      <c r="CWC33" s="21"/>
      <c r="CWD33" s="21"/>
      <c r="CWE33" s="21"/>
      <c r="CWF33" s="21"/>
      <c r="CWG33" s="21"/>
      <c r="CWH33" s="21"/>
      <c r="CWI33" s="21"/>
      <c r="CWJ33" s="21"/>
      <c r="CWK33" s="21"/>
      <c r="CWL33" s="21"/>
      <c r="CWM33" s="21"/>
      <c r="CWN33" s="21"/>
      <c r="CWO33" s="21"/>
      <c r="CWP33" s="21"/>
      <c r="CWQ33" s="21"/>
      <c r="CWR33" s="21"/>
      <c r="CWS33" s="21"/>
      <c r="CWT33" s="21"/>
      <c r="CWU33" s="21"/>
      <c r="CWV33" s="21"/>
      <c r="CWW33" s="21"/>
      <c r="CWX33" s="21"/>
      <c r="CWY33" s="21"/>
      <c r="CWZ33" s="21"/>
      <c r="CXA33" s="21"/>
      <c r="CXB33" s="21"/>
      <c r="CXC33" s="21"/>
      <c r="CXD33" s="21"/>
      <c r="CXE33" s="21"/>
      <c r="CXF33" s="21"/>
      <c r="CXG33" s="21"/>
      <c r="CXH33" s="21"/>
      <c r="CXI33" s="21"/>
      <c r="CXJ33" s="21"/>
      <c r="CXK33" s="21"/>
      <c r="CXL33" s="21"/>
      <c r="CXM33" s="21"/>
      <c r="CXN33" s="21"/>
      <c r="CXO33" s="21"/>
      <c r="CXP33" s="21"/>
      <c r="CXQ33" s="21"/>
      <c r="CXR33" s="21"/>
      <c r="CXS33" s="21"/>
      <c r="CXT33" s="21"/>
      <c r="CXU33" s="21"/>
      <c r="CXV33" s="21"/>
      <c r="CXW33" s="21"/>
      <c r="CXX33" s="21"/>
      <c r="CXY33" s="21"/>
      <c r="CXZ33" s="21"/>
      <c r="CYA33" s="21"/>
      <c r="CYB33" s="21"/>
      <c r="CYC33" s="21"/>
      <c r="CYD33" s="21"/>
      <c r="CYE33" s="21"/>
      <c r="CYF33" s="21"/>
      <c r="CYG33" s="21"/>
      <c r="CYH33" s="21"/>
      <c r="CYI33" s="21"/>
      <c r="CYJ33" s="21"/>
      <c r="CYK33" s="21"/>
      <c r="CYL33" s="21"/>
      <c r="CYM33" s="21"/>
      <c r="CYN33" s="21"/>
      <c r="CYO33" s="21"/>
      <c r="CYP33" s="21"/>
      <c r="CYQ33" s="21"/>
      <c r="CYR33" s="21"/>
      <c r="CYS33" s="21"/>
      <c r="CYT33" s="21"/>
      <c r="CYU33" s="21"/>
      <c r="CYV33" s="21"/>
      <c r="CYW33" s="21"/>
      <c r="CYX33" s="21"/>
      <c r="CYY33" s="21"/>
      <c r="CYZ33" s="21"/>
      <c r="CZA33" s="21"/>
      <c r="CZB33" s="21"/>
      <c r="CZC33" s="21"/>
      <c r="CZD33" s="21"/>
      <c r="CZE33" s="21"/>
      <c r="CZF33" s="21"/>
      <c r="CZG33" s="21"/>
      <c r="CZH33" s="21"/>
      <c r="CZI33" s="21"/>
      <c r="CZJ33" s="21"/>
      <c r="CZK33" s="21"/>
      <c r="CZL33" s="21"/>
      <c r="CZM33" s="21"/>
      <c r="CZN33" s="21"/>
      <c r="CZO33" s="21"/>
      <c r="CZP33" s="21"/>
      <c r="CZQ33" s="21"/>
      <c r="CZR33" s="21"/>
      <c r="CZS33" s="21"/>
      <c r="CZT33" s="21"/>
      <c r="CZU33" s="21"/>
      <c r="CZV33" s="21"/>
      <c r="CZW33" s="21"/>
      <c r="CZX33" s="21"/>
      <c r="CZY33" s="21"/>
      <c r="CZZ33" s="21"/>
      <c r="DAA33" s="21"/>
      <c r="DAB33" s="21"/>
      <c r="DAC33" s="21"/>
      <c r="DAD33" s="21"/>
      <c r="DAE33" s="21"/>
      <c r="DAF33" s="21"/>
      <c r="DAG33" s="21"/>
      <c r="DAH33" s="21"/>
      <c r="DAI33" s="21"/>
      <c r="DAJ33" s="21"/>
      <c r="DAK33" s="21"/>
      <c r="DAL33" s="21"/>
      <c r="DAM33" s="21"/>
      <c r="DAN33" s="21"/>
      <c r="DAO33" s="21"/>
      <c r="DAP33" s="21"/>
      <c r="DAQ33" s="21"/>
      <c r="DAR33" s="21"/>
      <c r="DAS33" s="21"/>
      <c r="DAT33" s="21"/>
      <c r="DAU33" s="21"/>
      <c r="DAV33" s="21"/>
      <c r="DAW33" s="21"/>
      <c r="DAX33" s="21"/>
      <c r="DAY33" s="21"/>
      <c r="DAZ33" s="21"/>
      <c r="DBA33" s="21"/>
      <c r="DBB33" s="21"/>
      <c r="DBC33" s="21"/>
      <c r="DBD33" s="21"/>
      <c r="DBE33" s="21"/>
      <c r="DBF33" s="21"/>
      <c r="DBG33" s="21"/>
      <c r="DBH33" s="21"/>
      <c r="DBI33" s="21"/>
      <c r="DBJ33" s="21"/>
      <c r="DBK33" s="21"/>
      <c r="DBL33" s="21"/>
      <c r="DBM33" s="21"/>
      <c r="DBN33" s="21"/>
      <c r="DBO33" s="21"/>
      <c r="DBP33" s="21"/>
      <c r="DBQ33" s="21"/>
      <c r="DBR33" s="21"/>
      <c r="DBS33" s="21"/>
      <c r="DBT33" s="21"/>
      <c r="DBU33" s="21"/>
      <c r="DBV33" s="21"/>
      <c r="DBW33" s="21"/>
      <c r="DBX33" s="21"/>
      <c r="DBY33" s="21"/>
      <c r="DBZ33" s="21"/>
      <c r="DCA33" s="21"/>
      <c r="DCB33" s="21"/>
      <c r="DCC33" s="21"/>
      <c r="DCD33" s="21"/>
      <c r="DCE33" s="21"/>
      <c r="DCF33" s="21"/>
      <c r="DCG33" s="21"/>
      <c r="DCH33" s="21"/>
      <c r="DCI33" s="21"/>
      <c r="DCJ33" s="21"/>
      <c r="DCK33" s="21"/>
      <c r="DCL33" s="21"/>
      <c r="DCM33" s="21"/>
      <c r="DCN33" s="21"/>
      <c r="DCO33" s="21"/>
      <c r="DCP33" s="21"/>
      <c r="DCQ33" s="21"/>
      <c r="DCR33" s="21"/>
      <c r="DCS33" s="21"/>
      <c r="DCT33" s="21"/>
      <c r="DCU33" s="21"/>
      <c r="DCV33" s="21"/>
      <c r="DCW33" s="21"/>
      <c r="DCX33" s="21"/>
      <c r="DCY33" s="21"/>
      <c r="DCZ33" s="21"/>
      <c r="DDA33" s="21"/>
      <c r="DDB33" s="21"/>
      <c r="DDC33" s="21"/>
      <c r="DDD33" s="21"/>
      <c r="DDE33" s="21"/>
      <c r="DDF33" s="21"/>
      <c r="DDG33" s="21"/>
      <c r="DDH33" s="21"/>
      <c r="DDI33" s="21"/>
      <c r="DDJ33" s="21"/>
      <c r="DDK33" s="21"/>
      <c r="DDL33" s="21"/>
      <c r="DDM33" s="21"/>
      <c r="DDN33" s="21"/>
      <c r="DDO33" s="21"/>
      <c r="DDP33" s="21"/>
      <c r="DDQ33" s="21"/>
      <c r="DDR33" s="21"/>
      <c r="DDS33" s="21"/>
      <c r="DDT33" s="21"/>
      <c r="DDU33" s="21"/>
      <c r="DDV33" s="21"/>
      <c r="DDW33" s="21"/>
      <c r="DDX33" s="21"/>
      <c r="DDY33" s="21"/>
      <c r="DDZ33" s="21"/>
      <c r="DEA33" s="21"/>
      <c r="DEB33" s="21"/>
      <c r="DEC33" s="21"/>
      <c r="DED33" s="21"/>
      <c r="DEE33" s="21"/>
      <c r="DEF33" s="21"/>
      <c r="DEG33" s="21"/>
      <c r="DEH33" s="21"/>
      <c r="DEI33" s="21"/>
      <c r="DEJ33" s="21"/>
      <c r="DEK33" s="21"/>
      <c r="DEL33" s="21"/>
      <c r="DEM33" s="21"/>
      <c r="DEN33" s="21"/>
      <c r="DEO33" s="21"/>
      <c r="DEP33" s="21"/>
      <c r="DEQ33" s="21"/>
      <c r="DER33" s="21"/>
      <c r="DES33" s="21"/>
      <c r="DET33" s="21"/>
      <c r="DEU33" s="21"/>
      <c r="DEV33" s="21"/>
      <c r="DEW33" s="21"/>
      <c r="DEX33" s="21"/>
      <c r="DEY33" s="21"/>
      <c r="DEZ33" s="21"/>
      <c r="DFA33" s="21"/>
      <c r="DFB33" s="21"/>
      <c r="DFC33" s="21"/>
      <c r="DFD33" s="21"/>
      <c r="DFE33" s="21"/>
      <c r="DFF33" s="21"/>
      <c r="DFG33" s="21"/>
      <c r="DFH33" s="21"/>
      <c r="DFI33" s="21"/>
      <c r="DFJ33" s="21"/>
      <c r="DFK33" s="21"/>
      <c r="DFL33" s="21"/>
      <c r="DFM33" s="21"/>
      <c r="DFN33" s="21"/>
      <c r="DFO33" s="21"/>
      <c r="DFP33" s="21"/>
      <c r="DFQ33" s="21"/>
      <c r="DFR33" s="21"/>
      <c r="DFS33" s="21"/>
      <c r="DFT33" s="21"/>
      <c r="DFU33" s="21"/>
      <c r="DFV33" s="21"/>
      <c r="DFW33" s="21"/>
      <c r="DFX33" s="21"/>
      <c r="DFY33" s="21"/>
      <c r="DFZ33" s="21"/>
      <c r="DGA33" s="21"/>
      <c r="DGB33" s="21"/>
      <c r="DGC33" s="21"/>
      <c r="DGD33" s="21"/>
      <c r="DGE33" s="21"/>
      <c r="DGF33" s="21"/>
      <c r="DGG33" s="21"/>
      <c r="DGH33" s="21"/>
      <c r="DGI33" s="21"/>
      <c r="DGJ33" s="21"/>
      <c r="DGK33" s="21"/>
      <c r="DGL33" s="21"/>
      <c r="DGM33" s="21"/>
      <c r="DGN33" s="21"/>
      <c r="DGO33" s="21"/>
      <c r="DGP33" s="21"/>
      <c r="DGQ33" s="21"/>
      <c r="DGR33" s="21"/>
      <c r="DGS33" s="21"/>
      <c r="DGT33" s="21"/>
      <c r="DGU33" s="21"/>
      <c r="DGV33" s="21"/>
      <c r="DGW33" s="21"/>
      <c r="DGX33" s="21"/>
      <c r="DGY33" s="21"/>
      <c r="DGZ33" s="21"/>
      <c r="DHA33" s="21"/>
      <c r="DHB33" s="21"/>
      <c r="DHC33" s="21"/>
      <c r="DHD33" s="21"/>
      <c r="DHE33" s="21"/>
      <c r="DHF33" s="21"/>
      <c r="DHG33" s="21"/>
      <c r="DHH33" s="21"/>
      <c r="DHI33" s="21"/>
      <c r="DHJ33" s="21"/>
      <c r="DHK33" s="21"/>
      <c r="DHL33" s="21"/>
      <c r="DHM33" s="21"/>
      <c r="DHN33" s="21"/>
      <c r="DHO33" s="21"/>
      <c r="DHP33" s="21"/>
      <c r="DHQ33" s="21"/>
      <c r="DHR33" s="21"/>
      <c r="DHS33" s="21"/>
      <c r="DHT33" s="21"/>
      <c r="DHU33" s="21"/>
      <c r="DHV33" s="21"/>
      <c r="DHW33" s="21"/>
      <c r="DHX33" s="21"/>
      <c r="DHY33" s="21"/>
      <c r="DHZ33" s="21"/>
      <c r="DIA33" s="21"/>
      <c r="DIB33" s="21"/>
      <c r="DIC33" s="21"/>
      <c r="DID33" s="21"/>
      <c r="DIE33" s="21"/>
      <c r="DIF33" s="21"/>
      <c r="DIG33" s="21"/>
      <c r="DIH33" s="21"/>
      <c r="DII33" s="21"/>
      <c r="DIJ33" s="21"/>
      <c r="DIK33" s="21"/>
      <c r="DIL33" s="21"/>
      <c r="DIM33" s="21"/>
      <c r="DIN33" s="21"/>
      <c r="DIO33" s="21"/>
      <c r="DIP33" s="21"/>
      <c r="DIQ33" s="21"/>
      <c r="DIR33" s="21"/>
      <c r="DIS33" s="21"/>
      <c r="DIT33" s="21"/>
      <c r="DIU33" s="21"/>
      <c r="DIV33" s="21"/>
      <c r="DIW33" s="21"/>
      <c r="DIX33" s="21"/>
      <c r="DIY33" s="21"/>
      <c r="DIZ33" s="21"/>
      <c r="DJA33" s="21"/>
      <c r="DJB33" s="21"/>
      <c r="DJC33" s="21"/>
      <c r="DJD33" s="21"/>
      <c r="DJE33" s="21"/>
      <c r="DJF33" s="21"/>
      <c r="DJG33" s="21"/>
      <c r="DJH33" s="21"/>
      <c r="DJI33" s="21"/>
      <c r="DJJ33" s="21"/>
      <c r="DJK33" s="21"/>
      <c r="DJL33" s="21"/>
      <c r="DJM33" s="21"/>
      <c r="DJN33" s="21"/>
      <c r="DJO33" s="21"/>
      <c r="DJP33" s="21"/>
      <c r="DJQ33" s="21"/>
      <c r="DJR33" s="21"/>
      <c r="DJS33" s="21"/>
      <c r="DJT33" s="21"/>
      <c r="DJU33" s="21"/>
      <c r="DJV33" s="21"/>
      <c r="DJW33" s="21"/>
      <c r="DJX33" s="21"/>
      <c r="DJY33" s="21"/>
      <c r="DJZ33" s="21"/>
      <c r="DKA33" s="21"/>
      <c r="DKB33" s="21"/>
      <c r="DKC33" s="21"/>
      <c r="DKD33" s="21"/>
      <c r="DKE33" s="21"/>
      <c r="DKF33" s="21"/>
      <c r="DKG33" s="21"/>
      <c r="DKH33" s="21"/>
      <c r="DKI33" s="21"/>
      <c r="DKJ33" s="21"/>
      <c r="DKK33" s="21"/>
      <c r="DKL33" s="21"/>
      <c r="DKM33" s="21"/>
      <c r="DKN33" s="21"/>
      <c r="DKO33" s="21"/>
      <c r="DKP33" s="21"/>
      <c r="DKQ33" s="21"/>
      <c r="DKR33" s="21"/>
      <c r="DKS33" s="21"/>
      <c r="DKT33" s="21"/>
      <c r="DKU33" s="21"/>
      <c r="DKV33" s="21"/>
      <c r="DKW33" s="21"/>
      <c r="DKX33" s="21"/>
      <c r="DKY33" s="21"/>
      <c r="DKZ33" s="21"/>
      <c r="DLA33" s="21"/>
      <c r="DLB33" s="21"/>
      <c r="DLC33" s="21"/>
      <c r="DLD33" s="21"/>
      <c r="DLE33" s="21"/>
      <c r="DLF33" s="21"/>
      <c r="DLG33" s="21"/>
      <c r="DLH33" s="21"/>
      <c r="DLI33" s="21"/>
      <c r="DLJ33" s="21"/>
      <c r="DLK33" s="21"/>
      <c r="DLL33" s="21"/>
      <c r="DLM33" s="21"/>
      <c r="DLN33" s="21"/>
      <c r="DLO33" s="21"/>
      <c r="DLP33" s="21"/>
      <c r="DLQ33" s="21"/>
      <c r="DLR33" s="21"/>
      <c r="DLS33" s="21"/>
      <c r="DLT33" s="21"/>
      <c r="DLU33" s="21"/>
      <c r="DLV33" s="21"/>
      <c r="DLW33" s="21"/>
      <c r="DLX33" s="21"/>
      <c r="DLY33" s="21"/>
      <c r="DLZ33" s="21"/>
      <c r="DMA33" s="21"/>
      <c r="DMB33" s="21"/>
      <c r="DMC33" s="21"/>
      <c r="DMD33" s="21"/>
      <c r="DME33" s="21"/>
      <c r="DMF33" s="21"/>
      <c r="DMG33" s="21"/>
      <c r="DMH33" s="21"/>
      <c r="DMI33" s="21"/>
      <c r="DMJ33" s="21"/>
      <c r="DMK33" s="21"/>
      <c r="DML33" s="21"/>
      <c r="DMM33" s="21"/>
      <c r="DMN33" s="21"/>
      <c r="DMO33" s="21"/>
      <c r="DMP33" s="21"/>
      <c r="DMQ33" s="21"/>
      <c r="DMR33" s="21"/>
      <c r="DMS33" s="21"/>
      <c r="DMT33" s="21"/>
      <c r="DMU33" s="21"/>
      <c r="DMV33" s="21"/>
      <c r="DMW33" s="21"/>
      <c r="DMX33" s="21"/>
      <c r="DMY33" s="21"/>
      <c r="DMZ33" s="21"/>
      <c r="DNA33" s="21"/>
      <c r="DNB33" s="21"/>
      <c r="DNC33" s="21"/>
      <c r="DND33" s="21"/>
      <c r="DNE33" s="21"/>
      <c r="DNF33" s="21"/>
      <c r="DNG33" s="21"/>
      <c r="DNH33" s="21"/>
      <c r="DNI33" s="21"/>
      <c r="DNJ33" s="21"/>
      <c r="DNK33" s="21"/>
      <c r="DNL33" s="21"/>
      <c r="DNM33" s="21"/>
      <c r="DNN33" s="21"/>
      <c r="DNO33" s="21"/>
      <c r="DNP33" s="21"/>
      <c r="DNQ33" s="21"/>
      <c r="DNR33" s="21"/>
      <c r="DNS33" s="21"/>
      <c r="DNT33" s="21"/>
      <c r="DNU33" s="21"/>
      <c r="DNV33" s="21"/>
      <c r="DNW33" s="21"/>
      <c r="DNX33" s="21"/>
      <c r="DNY33" s="21"/>
      <c r="DNZ33" s="21"/>
      <c r="DOA33" s="21"/>
      <c r="DOB33" s="21"/>
      <c r="DOC33" s="21"/>
      <c r="DOD33" s="21"/>
      <c r="DOE33" s="21"/>
      <c r="DOF33" s="21"/>
      <c r="DOG33" s="21"/>
      <c r="DOH33" s="21"/>
      <c r="DOI33" s="21"/>
      <c r="DOJ33" s="21"/>
      <c r="DOK33" s="21"/>
      <c r="DOL33" s="21"/>
      <c r="DOM33" s="21"/>
      <c r="DON33" s="21"/>
      <c r="DOO33" s="21"/>
      <c r="DOP33" s="21"/>
      <c r="DOQ33" s="21"/>
      <c r="DOR33" s="21"/>
      <c r="DOS33" s="21"/>
      <c r="DOT33" s="21"/>
      <c r="DOU33" s="21"/>
      <c r="DOV33" s="21"/>
      <c r="DOW33" s="21"/>
      <c r="DOX33" s="21"/>
      <c r="DOY33" s="21"/>
      <c r="DOZ33" s="21"/>
      <c r="DPA33" s="21"/>
      <c r="DPB33" s="21"/>
      <c r="DPC33" s="21"/>
      <c r="DPD33" s="21"/>
      <c r="DPE33" s="21"/>
      <c r="DPF33" s="21"/>
      <c r="DPG33" s="21"/>
      <c r="DPH33" s="21"/>
      <c r="DPI33" s="21"/>
      <c r="DPJ33" s="21"/>
      <c r="DPK33" s="21"/>
      <c r="DPL33" s="21"/>
      <c r="DPM33" s="21"/>
      <c r="DPN33" s="21"/>
      <c r="DPO33" s="21"/>
      <c r="DPP33" s="21"/>
      <c r="DPQ33" s="21"/>
      <c r="DPR33" s="21"/>
      <c r="DPS33" s="21"/>
      <c r="DPT33" s="21"/>
      <c r="DPU33" s="21"/>
      <c r="DPV33" s="21"/>
      <c r="DPW33" s="21"/>
      <c r="DPX33" s="21"/>
      <c r="DPY33" s="21"/>
      <c r="DPZ33" s="21"/>
      <c r="DQA33" s="21"/>
      <c r="DQB33" s="21"/>
      <c r="DQC33" s="21"/>
      <c r="DQD33" s="21"/>
      <c r="DQE33" s="21"/>
      <c r="DQF33" s="21"/>
      <c r="DQG33" s="21"/>
      <c r="DQH33" s="21"/>
      <c r="DQI33" s="21"/>
      <c r="DQJ33" s="21"/>
      <c r="DQK33" s="21"/>
      <c r="DQL33" s="21"/>
      <c r="DQM33" s="21"/>
      <c r="DQN33" s="21"/>
      <c r="DQO33" s="21"/>
      <c r="DQP33" s="21"/>
      <c r="DQQ33" s="21"/>
      <c r="DQR33" s="21"/>
      <c r="DQS33" s="21"/>
      <c r="DQT33" s="21"/>
      <c r="DQU33" s="21"/>
      <c r="DQV33" s="21"/>
      <c r="DQW33" s="21"/>
      <c r="DQX33" s="21"/>
      <c r="DQY33" s="21"/>
      <c r="DQZ33" s="21"/>
      <c r="DRA33" s="21"/>
      <c r="DRB33" s="21"/>
      <c r="DRC33" s="21"/>
      <c r="DRD33" s="21"/>
      <c r="DRE33" s="21"/>
      <c r="DRF33" s="21"/>
      <c r="DRG33" s="21"/>
      <c r="DRH33" s="21"/>
      <c r="DRI33" s="21"/>
      <c r="DRJ33" s="21"/>
      <c r="DRK33" s="21"/>
      <c r="DRL33" s="21"/>
      <c r="DRM33" s="21"/>
      <c r="DRN33" s="21"/>
      <c r="DRO33" s="21"/>
      <c r="DRP33" s="21"/>
      <c r="DRQ33" s="21"/>
      <c r="DRR33" s="21"/>
      <c r="DRS33" s="21"/>
      <c r="DRT33" s="21"/>
      <c r="DRU33" s="21"/>
      <c r="DRV33" s="21"/>
      <c r="DRW33" s="21"/>
      <c r="DRX33" s="21"/>
      <c r="DRY33" s="21"/>
      <c r="DRZ33" s="21"/>
      <c r="DSA33" s="21"/>
      <c r="DSB33" s="21"/>
      <c r="DSC33" s="21"/>
      <c r="DSD33" s="21"/>
      <c r="DSE33" s="21"/>
      <c r="DSF33" s="21"/>
      <c r="DSG33" s="21"/>
      <c r="DSH33" s="21"/>
      <c r="DSI33" s="21"/>
      <c r="DSJ33" s="21"/>
      <c r="DSK33" s="21"/>
      <c r="DSL33" s="21"/>
      <c r="DSM33" s="21"/>
      <c r="DSN33" s="21"/>
      <c r="DSO33" s="21"/>
      <c r="DSP33" s="21"/>
      <c r="DSQ33" s="21"/>
      <c r="DSR33" s="21"/>
      <c r="DSS33" s="21"/>
      <c r="DST33" s="21"/>
      <c r="DSU33" s="21"/>
      <c r="DSV33" s="21"/>
      <c r="DSW33" s="21"/>
      <c r="DSX33" s="21"/>
      <c r="DSY33" s="21"/>
      <c r="DSZ33" s="21"/>
      <c r="DTA33" s="21"/>
      <c r="DTB33" s="21"/>
      <c r="DTC33" s="21"/>
      <c r="DTD33" s="21"/>
      <c r="DTE33" s="21"/>
      <c r="DTF33" s="21"/>
      <c r="DTG33" s="21"/>
      <c r="DTH33" s="21"/>
      <c r="DTI33" s="21"/>
      <c r="DTJ33" s="21"/>
      <c r="DTK33" s="21"/>
      <c r="DTL33" s="21"/>
      <c r="DTM33" s="21"/>
      <c r="DTN33" s="21"/>
      <c r="DTO33" s="21"/>
      <c r="DTP33" s="21"/>
      <c r="DTQ33" s="21"/>
      <c r="DTR33" s="21"/>
      <c r="DTS33" s="21"/>
      <c r="DTT33" s="21"/>
      <c r="DTU33" s="21"/>
      <c r="DTV33" s="21"/>
      <c r="DTW33" s="21"/>
      <c r="DTX33" s="21"/>
      <c r="DTY33" s="21"/>
      <c r="DTZ33" s="21"/>
      <c r="DUA33" s="21"/>
      <c r="DUB33" s="21"/>
      <c r="DUC33" s="21"/>
      <c r="DUD33" s="21"/>
      <c r="DUE33" s="21"/>
      <c r="DUF33" s="21"/>
      <c r="DUG33" s="21"/>
      <c r="DUH33" s="21"/>
      <c r="DUI33" s="21"/>
      <c r="DUJ33" s="21"/>
      <c r="DUK33" s="21"/>
      <c r="DUL33" s="21"/>
      <c r="DUM33" s="21"/>
      <c r="DUN33" s="21"/>
      <c r="DUO33" s="21"/>
      <c r="DUP33" s="21"/>
      <c r="DUQ33" s="21"/>
      <c r="DUR33" s="21"/>
      <c r="DUS33" s="21"/>
      <c r="DUT33" s="21"/>
      <c r="DUU33" s="21"/>
      <c r="DUV33" s="21"/>
      <c r="DUW33" s="21"/>
      <c r="DUX33" s="21"/>
      <c r="DUY33" s="21"/>
      <c r="DUZ33" s="21"/>
      <c r="DVA33" s="21"/>
      <c r="DVB33" s="21"/>
      <c r="DVC33" s="21"/>
      <c r="DVD33" s="21"/>
      <c r="DVE33" s="21"/>
      <c r="DVF33" s="21"/>
      <c r="DVG33" s="21"/>
      <c r="DVH33" s="21"/>
      <c r="DVI33" s="21"/>
      <c r="DVJ33" s="21"/>
      <c r="DVK33" s="21"/>
      <c r="DVL33" s="21"/>
      <c r="DVM33" s="21"/>
      <c r="DVN33" s="21"/>
      <c r="DVO33" s="21"/>
      <c r="DVP33" s="21"/>
      <c r="DVQ33" s="21"/>
      <c r="DVR33" s="21"/>
      <c r="DVS33" s="21"/>
      <c r="DVT33" s="21"/>
      <c r="DVU33" s="21"/>
      <c r="DVV33" s="21"/>
      <c r="DVW33" s="21"/>
      <c r="DVX33" s="21"/>
      <c r="DVY33" s="21"/>
      <c r="DVZ33" s="21"/>
      <c r="DWA33" s="21"/>
      <c r="DWB33" s="21"/>
      <c r="DWC33" s="21"/>
      <c r="DWD33" s="21"/>
      <c r="DWE33" s="21"/>
      <c r="DWF33" s="21"/>
      <c r="DWG33" s="21"/>
      <c r="DWH33" s="21"/>
      <c r="DWI33" s="21"/>
      <c r="DWJ33" s="21"/>
      <c r="DWK33" s="21"/>
      <c r="DWL33" s="21"/>
      <c r="DWM33" s="21"/>
      <c r="DWN33" s="21"/>
      <c r="DWO33" s="21"/>
      <c r="DWP33" s="21"/>
      <c r="DWQ33" s="21"/>
      <c r="DWR33" s="21"/>
      <c r="DWS33" s="21"/>
      <c r="DWT33" s="21"/>
      <c r="DWU33" s="21"/>
      <c r="DWV33" s="21"/>
      <c r="DWW33" s="21"/>
      <c r="DWX33" s="21"/>
      <c r="DWY33" s="21"/>
      <c r="DWZ33" s="21"/>
      <c r="DXA33" s="21"/>
      <c r="DXB33" s="21"/>
      <c r="DXC33" s="21"/>
      <c r="DXD33" s="21"/>
      <c r="DXE33" s="21"/>
      <c r="DXF33" s="21"/>
      <c r="DXG33" s="21"/>
      <c r="DXH33" s="21"/>
      <c r="DXI33" s="21"/>
      <c r="DXJ33" s="21"/>
      <c r="DXK33" s="21"/>
      <c r="DXL33" s="21"/>
      <c r="DXM33" s="21"/>
      <c r="DXN33" s="21"/>
      <c r="DXO33" s="21"/>
      <c r="DXP33" s="21"/>
      <c r="DXQ33" s="21"/>
      <c r="DXR33" s="21"/>
      <c r="DXS33" s="21"/>
      <c r="DXT33" s="21"/>
      <c r="DXU33" s="21"/>
      <c r="DXV33" s="21"/>
      <c r="DXW33" s="21"/>
      <c r="DXX33" s="21"/>
      <c r="DXY33" s="21"/>
      <c r="DXZ33" s="21"/>
      <c r="DYA33" s="21"/>
      <c r="DYB33" s="21"/>
      <c r="DYC33" s="21"/>
      <c r="DYD33" s="21"/>
      <c r="DYE33" s="21"/>
      <c r="DYF33" s="21"/>
      <c r="DYG33" s="21"/>
      <c r="DYH33" s="21"/>
      <c r="DYI33" s="21"/>
      <c r="DYJ33" s="21"/>
      <c r="DYK33" s="21"/>
      <c r="DYL33" s="21"/>
      <c r="DYM33" s="21"/>
      <c r="DYN33" s="21"/>
      <c r="DYO33" s="21"/>
      <c r="DYP33" s="21"/>
      <c r="DYQ33" s="21"/>
      <c r="DYR33" s="21"/>
      <c r="DYS33" s="21"/>
      <c r="DYT33" s="21"/>
      <c r="DYU33" s="21"/>
      <c r="DYV33" s="21"/>
      <c r="DYW33" s="21"/>
      <c r="DYX33" s="21"/>
      <c r="DYY33" s="21"/>
      <c r="DYZ33" s="21"/>
      <c r="DZA33" s="21"/>
      <c r="DZB33" s="21"/>
      <c r="DZC33" s="21"/>
      <c r="DZD33" s="21"/>
      <c r="DZE33" s="21"/>
      <c r="DZF33" s="21"/>
      <c r="DZG33" s="21"/>
      <c r="DZH33" s="21"/>
      <c r="DZI33" s="21"/>
      <c r="DZJ33" s="21"/>
      <c r="DZK33" s="21"/>
      <c r="DZL33" s="21"/>
      <c r="DZM33" s="21"/>
      <c r="DZN33" s="21"/>
      <c r="DZO33" s="21"/>
      <c r="DZP33" s="21"/>
      <c r="DZQ33" s="21"/>
      <c r="DZR33" s="21"/>
      <c r="DZS33" s="21"/>
      <c r="DZT33" s="21"/>
      <c r="DZU33" s="21"/>
      <c r="DZV33" s="21"/>
      <c r="DZW33" s="21"/>
      <c r="DZX33" s="21"/>
      <c r="DZY33" s="21"/>
      <c r="DZZ33" s="21"/>
      <c r="EAA33" s="21"/>
      <c r="EAB33" s="21"/>
      <c r="EAC33" s="21"/>
      <c r="EAD33" s="21"/>
      <c r="EAE33" s="21"/>
      <c r="EAF33" s="21"/>
      <c r="EAG33" s="21"/>
      <c r="EAH33" s="21"/>
      <c r="EAI33" s="21"/>
      <c r="EAJ33" s="21"/>
      <c r="EAK33" s="21"/>
      <c r="EAL33" s="21"/>
      <c r="EAM33" s="21"/>
      <c r="EAN33" s="21"/>
      <c r="EAO33" s="21"/>
      <c r="EAP33" s="21"/>
      <c r="EAQ33" s="21"/>
      <c r="EAR33" s="21"/>
      <c r="EAS33" s="21"/>
      <c r="EAT33" s="21"/>
      <c r="EAU33" s="21"/>
      <c r="EAV33" s="21"/>
      <c r="EAW33" s="21"/>
      <c r="EAX33" s="21"/>
      <c r="EAY33" s="21"/>
      <c r="EAZ33" s="21"/>
      <c r="EBA33" s="21"/>
      <c r="EBB33" s="21"/>
      <c r="EBC33" s="21"/>
      <c r="EBD33" s="21"/>
      <c r="EBE33" s="21"/>
      <c r="EBF33" s="21"/>
      <c r="EBG33" s="21"/>
      <c r="EBH33" s="21"/>
      <c r="EBI33" s="21"/>
      <c r="EBJ33" s="21"/>
      <c r="EBK33" s="21"/>
      <c r="EBL33" s="21"/>
      <c r="EBM33" s="21"/>
      <c r="EBN33" s="21"/>
      <c r="EBO33" s="21"/>
      <c r="EBP33" s="21"/>
      <c r="EBQ33" s="21"/>
      <c r="EBR33" s="21"/>
      <c r="EBS33" s="21"/>
      <c r="EBT33" s="21"/>
      <c r="EBU33" s="21"/>
      <c r="EBV33" s="21"/>
      <c r="EBW33" s="21"/>
      <c r="EBX33" s="21"/>
      <c r="EBY33" s="21"/>
      <c r="EBZ33" s="21"/>
      <c r="ECA33" s="21"/>
      <c r="ECB33" s="21"/>
      <c r="ECC33" s="21"/>
      <c r="ECD33" s="21"/>
      <c r="ECE33" s="21"/>
      <c r="ECF33" s="21"/>
      <c r="ECG33" s="21"/>
      <c r="ECH33" s="21"/>
      <c r="ECI33" s="21"/>
      <c r="ECJ33" s="21"/>
      <c r="ECK33" s="21"/>
      <c r="ECL33" s="21"/>
      <c r="ECM33" s="21"/>
      <c r="ECN33" s="21"/>
      <c r="ECO33" s="21"/>
      <c r="ECP33" s="21"/>
      <c r="ECQ33" s="21"/>
      <c r="ECR33" s="21"/>
      <c r="ECS33" s="21"/>
      <c r="ECT33" s="21"/>
      <c r="ECU33" s="21"/>
      <c r="ECV33" s="21"/>
      <c r="ECW33" s="21"/>
      <c r="ECX33" s="21"/>
      <c r="ECY33" s="21"/>
      <c r="ECZ33" s="21"/>
      <c r="EDA33" s="21"/>
      <c r="EDB33" s="21"/>
      <c r="EDC33" s="21"/>
      <c r="EDD33" s="21"/>
      <c r="EDE33" s="21"/>
      <c r="EDF33" s="21"/>
      <c r="EDG33" s="21"/>
      <c r="EDH33" s="21"/>
      <c r="EDI33" s="21"/>
      <c r="EDJ33" s="21"/>
      <c r="EDK33" s="21"/>
      <c r="EDL33" s="21"/>
      <c r="EDM33" s="21"/>
      <c r="EDN33" s="21"/>
      <c r="EDO33" s="21"/>
      <c r="EDP33" s="21"/>
      <c r="EDQ33" s="21"/>
      <c r="EDR33" s="21"/>
      <c r="EDS33" s="21"/>
      <c r="EDT33" s="21"/>
      <c r="EDU33" s="21"/>
      <c r="EDV33" s="21"/>
      <c r="EDW33" s="21"/>
      <c r="EDX33" s="21"/>
      <c r="EDY33" s="21"/>
      <c r="EDZ33" s="21"/>
      <c r="EEA33" s="21"/>
      <c r="EEB33" s="21"/>
      <c r="EEC33" s="21"/>
      <c r="EED33" s="21"/>
      <c r="EEE33" s="21"/>
      <c r="EEF33" s="21"/>
      <c r="EEG33" s="21"/>
      <c r="EEH33" s="21"/>
      <c r="EEI33" s="21"/>
      <c r="EEJ33" s="21"/>
      <c r="EEK33" s="21"/>
      <c r="EEL33" s="21"/>
      <c r="EEM33" s="21"/>
      <c r="EEN33" s="21"/>
      <c r="EEO33" s="21"/>
      <c r="EEP33" s="21"/>
      <c r="EEQ33" s="21"/>
      <c r="EER33" s="21"/>
      <c r="EES33" s="21"/>
      <c r="EET33" s="21"/>
      <c r="EEU33" s="21"/>
      <c r="EEV33" s="21"/>
      <c r="EEW33" s="21"/>
      <c r="EEX33" s="21"/>
      <c r="EEY33" s="21"/>
      <c r="EEZ33" s="21"/>
      <c r="EFA33" s="21"/>
      <c r="EFB33" s="21"/>
      <c r="EFC33" s="21"/>
      <c r="EFD33" s="21"/>
      <c r="EFE33" s="21"/>
      <c r="EFF33" s="21"/>
      <c r="EFG33" s="21"/>
      <c r="EFH33" s="21"/>
      <c r="EFI33" s="21"/>
      <c r="EFJ33" s="21"/>
      <c r="EFK33" s="21"/>
      <c r="EFL33" s="21"/>
      <c r="EFM33" s="21"/>
      <c r="EFN33" s="21"/>
      <c r="EFO33" s="21"/>
      <c r="EFP33" s="21"/>
      <c r="EFQ33" s="21"/>
      <c r="EFR33" s="21"/>
      <c r="EFS33" s="21"/>
      <c r="EFT33" s="21"/>
      <c r="EFU33" s="21"/>
      <c r="EFV33" s="21"/>
      <c r="EFW33" s="21"/>
      <c r="EFX33" s="21"/>
      <c r="EFY33" s="21"/>
      <c r="EFZ33" s="21"/>
      <c r="EGA33" s="21"/>
      <c r="EGB33" s="21"/>
      <c r="EGC33" s="21"/>
      <c r="EGD33" s="21"/>
      <c r="EGE33" s="21"/>
      <c r="EGF33" s="21"/>
      <c r="EGG33" s="21"/>
      <c r="EGH33" s="21"/>
      <c r="EGI33" s="21"/>
      <c r="EGJ33" s="21"/>
      <c r="EGK33" s="21"/>
      <c r="EGL33" s="21"/>
      <c r="EGM33" s="21"/>
      <c r="EGN33" s="21"/>
      <c r="EGO33" s="21"/>
      <c r="EGP33" s="21"/>
      <c r="EGQ33" s="21"/>
      <c r="EGR33" s="21"/>
      <c r="EGS33" s="21"/>
      <c r="EGT33" s="21"/>
      <c r="EGU33" s="21"/>
      <c r="EGV33" s="21"/>
      <c r="EGW33" s="21"/>
      <c r="EGX33" s="21"/>
      <c r="EGY33" s="21"/>
      <c r="EGZ33" s="21"/>
      <c r="EHA33" s="21"/>
      <c r="EHB33" s="21"/>
      <c r="EHC33" s="21"/>
      <c r="EHD33" s="21"/>
      <c r="EHE33" s="21"/>
      <c r="EHF33" s="21"/>
      <c r="EHG33" s="21"/>
      <c r="EHH33" s="21"/>
      <c r="EHI33" s="21"/>
      <c r="EHJ33" s="21"/>
      <c r="EHK33" s="21"/>
      <c r="EHL33" s="21"/>
      <c r="EHM33" s="21"/>
      <c r="EHN33" s="21"/>
      <c r="EHO33" s="21"/>
      <c r="EHP33" s="21"/>
      <c r="EHQ33" s="21"/>
      <c r="EHR33" s="21"/>
      <c r="EHS33" s="21"/>
      <c r="EHT33" s="21"/>
      <c r="EHU33" s="21"/>
      <c r="EHV33" s="21"/>
      <c r="EHW33" s="21"/>
      <c r="EHX33" s="21"/>
      <c r="EHY33" s="21"/>
      <c r="EHZ33" s="21"/>
      <c r="EIA33" s="21"/>
      <c r="EIB33" s="21"/>
      <c r="EIC33" s="21"/>
      <c r="EID33" s="21"/>
      <c r="EIE33" s="21"/>
      <c r="EIF33" s="21"/>
      <c r="EIG33" s="21"/>
      <c r="EIH33" s="21"/>
      <c r="EII33" s="21"/>
      <c r="EIJ33" s="21"/>
      <c r="EIK33" s="21"/>
      <c r="EIL33" s="21"/>
      <c r="EIM33" s="21"/>
      <c r="EIN33" s="21"/>
      <c r="EIO33" s="21"/>
      <c r="EIP33" s="21"/>
      <c r="EIQ33" s="21"/>
      <c r="EIR33" s="21"/>
      <c r="EIS33" s="21"/>
      <c r="EIT33" s="21"/>
      <c r="EIU33" s="21"/>
      <c r="EIV33" s="21"/>
      <c r="EIW33" s="21"/>
      <c r="EIX33" s="21"/>
      <c r="EIY33" s="21"/>
      <c r="EIZ33" s="21"/>
      <c r="EJA33" s="21"/>
      <c r="EJB33" s="21"/>
      <c r="EJC33" s="21"/>
      <c r="EJD33" s="21"/>
      <c r="EJE33" s="21"/>
      <c r="EJF33" s="21"/>
      <c r="EJG33" s="21"/>
      <c r="EJH33" s="21"/>
      <c r="EJI33" s="21"/>
      <c r="EJJ33" s="21"/>
      <c r="EJK33" s="21"/>
      <c r="EJL33" s="21"/>
      <c r="EJM33" s="21"/>
      <c r="EJN33" s="21"/>
      <c r="EJO33" s="21"/>
      <c r="EJP33" s="21"/>
      <c r="EJQ33" s="21"/>
      <c r="EJR33" s="21"/>
      <c r="EJS33" s="21"/>
      <c r="EJT33" s="21"/>
      <c r="EJU33" s="21"/>
      <c r="EJV33" s="21"/>
      <c r="EJW33" s="21"/>
      <c r="EJX33" s="21"/>
      <c r="EJY33" s="21"/>
      <c r="EJZ33" s="21"/>
      <c r="EKA33" s="21"/>
      <c r="EKB33" s="21"/>
      <c r="EKC33" s="21"/>
      <c r="EKD33" s="21"/>
      <c r="EKE33" s="21"/>
      <c r="EKF33" s="21"/>
      <c r="EKG33" s="21"/>
      <c r="EKH33" s="21"/>
      <c r="EKI33" s="21"/>
      <c r="EKJ33" s="21"/>
      <c r="EKK33" s="21"/>
      <c r="EKL33" s="21"/>
      <c r="EKM33" s="21"/>
      <c r="EKN33" s="21"/>
      <c r="EKO33" s="21"/>
      <c r="EKP33" s="21"/>
      <c r="EKQ33" s="21"/>
      <c r="EKR33" s="21"/>
      <c r="EKS33" s="21"/>
      <c r="EKT33" s="21"/>
      <c r="EKU33" s="21"/>
      <c r="EKV33" s="21"/>
      <c r="EKW33" s="21"/>
      <c r="EKX33" s="21"/>
      <c r="EKY33" s="21"/>
      <c r="EKZ33" s="21"/>
      <c r="ELA33" s="21"/>
      <c r="ELB33" s="21"/>
      <c r="ELC33" s="21"/>
      <c r="ELD33" s="21"/>
      <c r="ELE33" s="21"/>
      <c r="ELF33" s="21"/>
      <c r="ELG33" s="21"/>
      <c r="ELH33" s="21"/>
      <c r="ELI33" s="21"/>
      <c r="ELJ33" s="21"/>
      <c r="ELK33" s="21"/>
      <c r="ELL33" s="21"/>
      <c r="ELM33" s="21"/>
      <c r="ELN33" s="21"/>
      <c r="ELO33" s="21"/>
      <c r="ELP33" s="21"/>
      <c r="ELQ33" s="21"/>
      <c r="ELR33" s="21"/>
      <c r="ELS33" s="21"/>
      <c r="ELT33" s="21"/>
      <c r="ELU33" s="21"/>
      <c r="ELV33" s="21"/>
      <c r="ELW33" s="21"/>
      <c r="ELX33" s="21"/>
      <c r="ELY33" s="21"/>
      <c r="ELZ33" s="21"/>
      <c r="EMA33" s="21"/>
      <c r="EMB33" s="21"/>
      <c r="EMC33" s="21"/>
      <c r="EMD33" s="21"/>
      <c r="EME33" s="21"/>
      <c r="EMF33" s="21"/>
      <c r="EMG33" s="21"/>
      <c r="EMH33" s="21"/>
      <c r="EMI33" s="21"/>
      <c r="EMJ33" s="21"/>
      <c r="EMK33" s="21"/>
      <c r="EML33" s="21"/>
      <c r="EMM33" s="21"/>
      <c r="EMN33" s="21"/>
      <c r="EMO33" s="21"/>
      <c r="EMP33" s="21"/>
      <c r="EMQ33" s="21"/>
      <c r="EMR33" s="21"/>
      <c r="EMS33" s="21"/>
      <c r="EMT33" s="21"/>
      <c r="EMU33" s="21"/>
      <c r="EMV33" s="21"/>
      <c r="EMW33" s="21"/>
      <c r="EMX33" s="21"/>
      <c r="EMY33" s="21"/>
      <c r="EMZ33" s="21"/>
      <c r="ENA33" s="21"/>
      <c r="ENB33" s="21"/>
      <c r="ENC33" s="21"/>
      <c r="END33" s="21"/>
      <c r="ENE33" s="21"/>
      <c r="ENF33" s="21"/>
      <c r="ENG33" s="21"/>
      <c r="ENH33" s="21"/>
      <c r="ENI33" s="21"/>
      <c r="ENJ33" s="21"/>
      <c r="ENK33" s="21"/>
      <c r="ENL33" s="21"/>
      <c r="ENM33" s="21"/>
      <c r="ENN33" s="21"/>
      <c r="ENO33" s="21"/>
      <c r="ENP33" s="21"/>
      <c r="ENQ33" s="21"/>
      <c r="ENR33" s="21"/>
      <c r="ENS33" s="21"/>
      <c r="ENT33" s="21"/>
      <c r="ENU33" s="21"/>
      <c r="ENV33" s="21"/>
      <c r="ENW33" s="21"/>
      <c r="ENX33" s="21"/>
      <c r="ENY33" s="21"/>
      <c r="ENZ33" s="21"/>
      <c r="EOA33" s="21"/>
      <c r="EOB33" s="21"/>
      <c r="EOC33" s="21"/>
      <c r="EOD33" s="21"/>
      <c r="EOE33" s="21"/>
      <c r="EOF33" s="21"/>
      <c r="EOG33" s="21"/>
      <c r="EOH33" s="21"/>
      <c r="EOI33" s="21"/>
      <c r="EOJ33" s="21"/>
      <c r="EOK33" s="21"/>
      <c r="EOL33" s="21"/>
      <c r="EOM33" s="21"/>
      <c r="EON33" s="21"/>
      <c r="EOO33" s="21"/>
      <c r="EOP33" s="21"/>
      <c r="EOQ33" s="21"/>
      <c r="EOR33" s="21"/>
      <c r="EOS33" s="21"/>
      <c r="EOT33" s="21"/>
      <c r="EOU33" s="21"/>
      <c r="EOV33" s="21"/>
      <c r="EOW33" s="21"/>
      <c r="EOX33" s="21"/>
      <c r="EOY33" s="21"/>
      <c r="EOZ33" s="21"/>
      <c r="EPA33" s="21"/>
      <c r="EPB33" s="21"/>
      <c r="EPC33" s="21"/>
      <c r="EPD33" s="21"/>
      <c r="EPE33" s="21"/>
      <c r="EPF33" s="21"/>
      <c r="EPG33" s="21"/>
      <c r="EPH33" s="21"/>
      <c r="EPI33" s="21"/>
      <c r="EPJ33" s="21"/>
      <c r="EPK33" s="21"/>
      <c r="EPL33" s="21"/>
      <c r="EPM33" s="21"/>
      <c r="EPN33" s="21"/>
      <c r="EPO33" s="21"/>
      <c r="EPP33" s="21"/>
      <c r="EPQ33" s="21"/>
      <c r="EPR33" s="21"/>
      <c r="EPS33" s="21"/>
      <c r="EPT33" s="21"/>
      <c r="EPU33" s="21"/>
      <c r="EPV33" s="21"/>
      <c r="EPW33" s="21"/>
      <c r="EPX33" s="21"/>
      <c r="EPY33" s="21"/>
      <c r="EPZ33" s="21"/>
      <c r="EQA33" s="21"/>
      <c r="EQB33" s="21"/>
      <c r="EQC33" s="21"/>
      <c r="EQD33" s="21"/>
      <c r="EQE33" s="21"/>
      <c r="EQF33" s="21"/>
      <c r="EQG33" s="21"/>
      <c r="EQH33" s="21"/>
      <c r="EQI33" s="21"/>
      <c r="EQJ33" s="21"/>
      <c r="EQK33" s="21"/>
      <c r="EQL33" s="21"/>
      <c r="EQM33" s="21"/>
      <c r="EQN33" s="21"/>
      <c r="EQO33" s="21"/>
      <c r="EQP33" s="21"/>
      <c r="EQQ33" s="21"/>
      <c r="EQR33" s="21"/>
      <c r="EQS33" s="21"/>
      <c r="EQT33" s="21"/>
      <c r="EQU33" s="21"/>
      <c r="EQV33" s="21"/>
      <c r="EQW33" s="21"/>
      <c r="EQX33" s="21"/>
      <c r="EQY33" s="21"/>
      <c r="EQZ33" s="21"/>
      <c r="ERA33" s="21"/>
      <c r="ERB33" s="21"/>
      <c r="ERC33" s="21"/>
      <c r="ERD33" s="21"/>
      <c r="ERE33" s="21"/>
      <c r="ERF33" s="21"/>
      <c r="ERG33" s="21"/>
      <c r="ERH33" s="21"/>
      <c r="ERI33" s="21"/>
      <c r="ERJ33" s="21"/>
      <c r="ERK33" s="21"/>
      <c r="ERL33" s="21"/>
      <c r="ERM33" s="21"/>
      <c r="ERN33" s="21"/>
      <c r="ERO33" s="21"/>
      <c r="ERP33" s="21"/>
      <c r="ERQ33" s="21"/>
      <c r="ERR33" s="21"/>
      <c r="ERS33" s="21"/>
      <c r="ERT33" s="21"/>
      <c r="ERU33" s="21"/>
      <c r="ERV33" s="21"/>
      <c r="ERW33" s="21"/>
      <c r="ERX33" s="21"/>
      <c r="ERY33" s="21"/>
      <c r="ERZ33" s="21"/>
      <c r="ESA33" s="21"/>
      <c r="ESB33" s="21"/>
      <c r="ESC33" s="21"/>
      <c r="ESD33" s="21"/>
      <c r="ESE33" s="21"/>
      <c r="ESF33" s="21"/>
      <c r="ESG33" s="21"/>
      <c r="ESH33" s="21"/>
      <c r="ESI33" s="21"/>
      <c r="ESJ33" s="21"/>
      <c r="ESK33" s="21"/>
      <c r="ESL33" s="21"/>
      <c r="ESM33" s="21"/>
      <c r="ESN33" s="21"/>
      <c r="ESO33" s="21"/>
      <c r="ESP33" s="21"/>
      <c r="ESQ33" s="21"/>
      <c r="ESR33" s="21"/>
      <c r="ESS33" s="21"/>
      <c r="EST33" s="21"/>
      <c r="ESU33" s="21"/>
      <c r="ESV33" s="21"/>
      <c r="ESW33" s="21"/>
      <c r="ESX33" s="21"/>
      <c r="ESY33" s="21"/>
      <c r="ESZ33" s="21"/>
      <c r="ETA33" s="21"/>
      <c r="ETB33" s="21"/>
      <c r="ETC33" s="21"/>
      <c r="ETD33" s="21"/>
      <c r="ETE33" s="21"/>
      <c r="ETF33" s="21"/>
      <c r="ETG33" s="21"/>
      <c r="ETH33" s="21"/>
      <c r="ETI33" s="21"/>
      <c r="ETJ33" s="21"/>
      <c r="ETK33" s="21"/>
      <c r="ETL33" s="21"/>
      <c r="ETM33" s="21"/>
      <c r="ETN33" s="21"/>
      <c r="ETO33" s="21"/>
      <c r="ETP33" s="21"/>
      <c r="ETQ33" s="21"/>
      <c r="ETR33" s="21"/>
      <c r="ETS33" s="21"/>
      <c r="ETT33" s="21"/>
      <c r="ETU33" s="21"/>
      <c r="ETV33" s="21"/>
      <c r="ETW33" s="21"/>
      <c r="ETX33" s="21"/>
      <c r="ETY33" s="21"/>
      <c r="ETZ33" s="21"/>
      <c r="EUA33" s="21"/>
      <c r="EUB33" s="21"/>
      <c r="EUC33" s="21"/>
      <c r="EUD33" s="21"/>
      <c r="EUE33" s="21"/>
      <c r="EUF33" s="21"/>
      <c r="EUG33" s="21"/>
      <c r="EUH33" s="21"/>
      <c r="EUI33" s="21"/>
      <c r="EUJ33" s="21"/>
      <c r="EUK33" s="21"/>
      <c r="EUL33" s="21"/>
      <c r="EUM33" s="21"/>
      <c r="EUN33" s="21"/>
      <c r="EUO33" s="21"/>
      <c r="EUP33" s="21"/>
      <c r="EUQ33" s="21"/>
      <c r="EUR33" s="21"/>
      <c r="EUS33" s="21"/>
      <c r="EUT33" s="21"/>
      <c r="EUU33" s="21"/>
      <c r="EUV33" s="21"/>
      <c r="EUW33" s="21"/>
      <c r="EUX33" s="21"/>
      <c r="EUY33" s="21"/>
      <c r="EUZ33" s="21"/>
      <c r="EVA33" s="21"/>
      <c r="EVB33" s="21"/>
      <c r="EVC33" s="21"/>
      <c r="EVD33" s="21"/>
      <c r="EVE33" s="21"/>
      <c r="EVF33" s="21"/>
      <c r="EVG33" s="21"/>
      <c r="EVH33" s="21"/>
      <c r="EVI33" s="21"/>
      <c r="EVJ33" s="21"/>
      <c r="EVK33" s="21"/>
      <c r="EVL33" s="21"/>
      <c r="EVM33" s="21"/>
      <c r="EVN33" s="21"/>
      <c r="EVO33" s="21"/>
      <c r="EVP33" s="21"/>
      <c r="EVQ33" s="21"/>
      <c r="EVR33" s="21"/>
      <c r="EVS33" s="21"/>
      <c r="EVT33" s="21"/>
      <c r="EVU33" s="21"/>
      <c r="EVV33" s="21"/>
      <c r="EVW33" s="21"/>
      <c r="EVX33" s="21"/>
      <c r="EVY33" s="21"/>
      <c r="EVZ33" s="21"/>
      <c r="EWA33" s="21"/>
      <c r="EWB33" s="21"/>
      <c r="EWC33" s="21"/>
      <c r="EWD33" s="21"/>
      <c r="EWE33" s="21"/>
      <c r="EWF33" s="21"/>
      <c r="EWG33" s="21"/>
      <c r="EWH33" s="21"/>
      <c r="EWI33" s="21"/>
      <c r="EWJ33" s="21"/>
      <c r="EWK33" s="21"/>
      <c r="EWL33" s="21"/>
      <c r="EWM33" s="21"/>
      <c r="EWN33" s="21"/>
      <c r="EWO33" s="21"/>
      <c r="EWP33" s="21"/>
      <c r="EWQ33" s="21"/>
      <c r="EWR33" s="21"/>
      <c r="EWS33" s="21"/>
      <c r="EWT33" s="21"/>
      <c r="EWU33" s="21"/>
      <c r="EWV33" s="21"/>
      <c r="EWW33" s="21"/>
      <c r="EWX33" s="21"/>
      <c r="EWY33" s="21"/>
      <c r="EWZ33" s="21"/>
      <c r="EXA33" s="21"/>
      <c r="EXB33" s="21"/>
      <c r="EXC33" s="21"/>
      <c r="EXD33" s="21"/>
      <c r="EXE33" s="21"/>
      <c r="EXF33" s="21"/>
      <c r="EXG33" s="21"/>
      <c r="EXH33" s="21"/>
      <c r="EXI33" s="21"/>
      <c r="EXJ33" s="21"/>
      <c r="EXK33" s="21"/>
      <c r="EXL33" s="21"/>
      <c r="EXM33" s="21"/>
      <c r="EXN33" s="21"/>
      <c r="EXO33" s="21"/>
      <c r="EXP33" s="21"/>
      <c r="EXQ33" s="21"/>
      <c r="EXR33" s="21"/>
      <c r="EXS33" s="21"/>
      <c r="EXT33" s="21"/>
      <c r="EXU33" s="21"/>
      <c r="EXV33" s="21"/>
      <c r="EXW33" s="21"/>
      <c r="EXX33" s="21"/>
      <c r="EXY33" s="21"/>
      <c r="EXZ33" s="21"/>
      <c r="EYA33" s="21"/>
      <c r="EYB33" s="21"/>
      <c r="EYC33" s="21"/>
      <c r="EYD33" s="21"/>
      <c r="EYE33" s="21"/>
      <c r="EYF33" s="21"/>
      <c r="EYG33" s="21"/>
      <c r="EYH33" s="21"/>
      <c r="EYI33" s="21"/>
      <c r="EYJ33" s="21"/>
      <c r="EYK33" s="21"/>
      <c r="EYL33" s="21"/>
      <c r="EYM33" s="21"/>
      <c r="EYN33" s="21"/>
      <c r="EYO33" s="21"/>
      <c r="EYP33" s="21"/>
      <c r="EYQ33" s="21"/>
      <c r="EYR33" s="21"/>
      <c r="EYS33" s="21"/>
      <c r="EYT33" s="21"/>
      <c r="EYU33" s="21"/>
      <c r="EYV33" s="21"/>
      <c r="EYW33" s="21"/>
      <c r="EYX33" s="21"/>
      <c r="EYY33" s="21"/>
      <c r="EYZ33" s="21"/>
      <c r="EZA33" s="21"/>
      <c r="EZB33" s="21"/>
      <c r="EZC33" s="21"/>
      <c r="EZD33" s="21"/>
      <c r="EZE33" s="21"/>
      <c r="EZF33" s="21"/>
      <c r="EZG33" s="21"/>
      <c r="EZH33" s="21"/>
      <c r="EZI33" s="21"/>
      <c r="EZJ33" s="21"/>
      <c r="EZK33" s="21"/>
      <c r="EZL33" s="21"/>
      <c r="EZM33" s="21"/>
      <c r="EZN33" s="21"/>
      <c r="EZO33" s="21"/>
      <c r="EZP33" s="21"/>
      <c r="EZQ33" s="21"/>
      <c r="EZR33" s="21"/>
      <c r="EZS33" s="21"/>
      <c r="EZT33" s="21"/>
      <c r="EZU33" s="21"/>
      <c r="EZV33" s="21"/>
      <c r="EZW33" s="21"/>
      <c r="EZX33" s="21"/>
      <c r="EZY33" s="21"/>
      <c r="EZZ33" s="21"/>
      <c r="FAA33" s="21"/>
      <c r="FAB33" s="21"/>
      <c r="FAC33" s="21"/>
      <c r="FAD33" s="21"/>
      <c r="FAE33" s="21"/>
      <c r="FAF33" s="21"/>
      <c r="FAG33" s="21"/>
      <c r="FAH33" s="21"/>
      <c r="FAI33" s="21"/>
      <c r="FAJ33" s="21"/>
      <c r="FAK33" s="21"/>
      <c r="FAL33" s="21"/>
      <c r="FAM33" s="21"/>
      <c r="FAN33" s="21"/>
      <c r="FAO33" s="21"/>
      <c r="FAP33" s="21"/>
      <c r="FAQ33" s="21"/>
      <c r="FAR33" s="21"/>
      <c r="FAS33" s="21"/>
      <c r="FAT33" s="21"/>
      <c r="FAU33" s="21"/>
      <c r="FAV33" s="21"/>
      <c r="FAW33" s="21"/>
      <c r="FAX33" s="21"/>
      <c r="FAY33" s="21"/>
      <c r="FAZ33" s="21"/>
      <c r="FBA33" s="21"/>
      <c r="FBB33" s="21"/>
      <c r="FBC33" s="21"/>
      <c r="FBD33" s="21"/>
      <c r="FBE33" s="21"/>
      <c r="FBF33" s="21"/>
      <c r="FBG33" s="21"/>
      <c r="FBH33" s="21"/>
      <c r="FBI33" s="21"/>
      <c r="FBJ33" s="21"/>
      <c r="FBK33" s="21"/>
      <c r="FBL33" s="21"/>
      <c r="FBM33" s="21"/>
      <c r="FBN33" s="21"/>
      <c r="FBO33" s="21"/>
      <c r="FBP33" s="21"/>
      <c r="FBQ33" s="21"/>
      <c r="FBR33" s="21"/>
      <c r="FBS33" s="21"/>
      <c r="FBT33" s="21"/>
      <c r="FBU33" s="21"/>
      <c r="FBV33" s="21"/>
      <c r="FBW33" s="21"/>
      <c r="FBX33" s="21"/>
      <c r="FBY33" s="21"/>
      <c r="FBZ33" s="21"/>
      <c r="FCA33" s="21"/>
      <c r="FCB33" s="21"/>
      <c r="FCC33" s="21"/>
      <c r="FCD33" s="21"/>
      <c r="FCE33" s="21"/>
      <c r="FCF33" s="21"/>
      <c r="FCG33" s="21"/>
      <c r="FCH33" s="21"/>
      <c r="FCI33" s="21"/>
      <c r="FCJ33" s="21"/>
      <c r="FCK33" s="21"/>
      <c r="FCL33" s="21"/>
      <c r="FCM33" s="21"/>
      <c r="FCN33" s="21"/>
      <c r="FCO33" s="21"/>
      <c r="FCP33" s="21"/>
      <c r="FCQ33" s="21"/>
      <c r="FCR33" s="21"/>
      <c r="FCS33" s="21"/>
      <c r="FCT33" s="21"/>
      <c r="FCU33" s="21"/>
      <c r="FCV33" s="21"/>
      <c r="FCW33" s="21"/>
      <c r="FCX33" s="21"/>
      <c r="FCY33" s="21"/>
      <c r="FCZ33" s="21"/>
      <c r="FDA33" s="21"/>
      <c r="FDB33" s="21"/>
      <c r="FDC33" s="21"/>
      <c r="FDD33" s="21"/>
      <c r="FDE33" s="21"/>
      <c r="FDF33" s="21"/>
      <c r="FDG33" s="21"/>
      <c r="FDH33" s="21"/>
      <c r="FDI33" s="21"/>
      <c r="FDJ33" s="21"/>
      <c r="FDK33" s="21"/>
      <c r="FDL33" s="21"/>
      <c r="FDM33" s="21"/>
      <c r="FDN33" s="21"/>
      <c r="FDO33" s="21"/>
      <c r="FDP33" s="21"/>
      <c r="FDQ33" s="21"/>
      <c r="FDR33" s="21"/>
      <c r="FDS33" s="21"/>
      <c r="FDT33" s="21"/>
      <c r="FDU33" s="21"/>
      <c r="FDV33" s="21"/>
      <c r="FDW33" s="21"/>
      <c r="FDX33" s="21"/>
      <c r="FDY33" s="21"/>
      <c r="FDZ33" s="21"/>
      <c r="FEA33" s="21"/>
      <c r="FEB33" s="21"/>
      <c r="FEC33" s="21"/>
      <c r="FED33" s="21"/>
      <c r="FEE33" s="21"/>
      <c r="FEF33" s="21"/>
      <c r="FEG33" s="21"/>
      <c r="FEH33" s="21"/>
      <c r="FEI33" s="21"/>
      <c r="FEJ33" s="21"/>
      <c r="FEK33" s="21"/>
      <c r="FEL33" s="21"/>
      <c r="FEM33" s="21"/>
      <c r="FEN33" s="21"/>
      <c r="FEO33" s="21"/>
      <c r="FEP33" s="21"/>
      <c r="FEQ33" s="21"/>
      <c r="FER33" s="21"/>
      <c r="FES33" s="21"/>
      <c r="FET33" s="21"/>
      <c r="FEU33" s="21"/>
      <c r="FEV33" s="21"/>
      <c r="FEW33" s="21"/>
      <c r="FEX33" s="21"/>
      <c r="FEY33" s="21"/>
      <c r="FEZ33" s="21"/>
      <c r="FFA33" s="21"/>
      <c r="FFB33" s="21"/>
      <c r="FFC33" s="21"/>
      <c r="FFD33" s="21"/>
      <c r="FFE33" s="21"/>
      <c r="FFF33" s="21"/>
      <c r="FFG33" s="21"/>
      <c r="FFH33" s="21"/>
      <c r="FFI33" s="21"/>
      <c r="FFJ33" s="21"/>
      <c r="FFK33" s="21"/>
      <c r="FFL33" s="21"/>
      <c r="FFM33" s="21"/>
      <c r="FFN33" s="21"/>
      <c r="FFO33" s="21"/>
      <c r="FFP33" s="21"/>
      <c r="FFQ33" s="21"/>
      <c r="FFR33" s="21"/>
      <c r="FFS33" s="21"/>
      <c r="FFT33" s="21"/>
      <c r="FFU33" s="21"/>
      <c r="FFV33" s="21"/>
      <c r="FFW33" s="21"/>
      <c r="FFX33" s="21"/>
      <c r="FFY33" s="21"/>
      <c r="FFZ33" s="21"/>
      <c r="FGA33" s="21"/>
      <c r="FGB33" s="21"/>
      <c r="FGC33" s="21"/>
      <c r="FGD33" s="21"/>
      <c r="FGE33" s="21"/>
      <c r="FGF33" s="21"/>
      <c r="FGG33" s="21"/>
      <c r="FGH33" s="21"/>
      <c r="FGI33" s="21"/>
      <c r="FGJ33" s="21"/>
      <c r="FGK33" s="21"/>
      <c r="FGL33" s="21"/>
      <c r="FGM33" s="21"/>
      <c r="FGN33" s="21"/>
      <c r="FGO33" s="21"/>
      <c r="FGP33" s="21"/>
      <c r="FGQ33" s="21"/>
      <c r="FGR33" s="21"/>
      <c r="FGS33" s="21"/>
      <c r="FGT33" s="21"/>
      <c r="FGU33" s="21"/>
      <c r="FGV33" s="21"/>
      <c r="FGW33" s="21"/>
      <c r="FGX33" s="21"/>
      <c r="FGY33" s="21"/>
      <c r="FGZ33" s="21"/>
      <c r="FHA33" s="21"/>
      <c r="FHB33" s="21"/>
      <c r="FHC33" s="21"/>
      <c r="FHD33" s="21"/>
      <c r="FHE33" s="21"/>
      <c r="FHF33" s="21"/>
      <c r="FHG33" s="21"/>
      <c r="FHH33" s="21"/>
      <c r="FHI33" s="21"/>
      <c r="FHJ33" s="21"/>
      <c r="FHK33" s="21"/>
      <c r="FHL33" s="21"/>
      <c r="FHM33" s="21"/>
      <c r="FHN33" s="21"/>
      <c r="FHO33" s="21"/>
      <c r="FHP33" s="21"/>
      <c r="FHQ33" s="21"/>
      <c r="FHR33" s="21"/>
      <c r="FHS33" s="21"/>
      <c r="FHT33" s="21"/>
      <c r="FHU33" s="21"/>
      <c r="FHV33" s="21"/>
      <c r="FHW33" s="21"/>
      <c r="FHX33" s="21"/>
      <c r="FHY33" s="21"/>
      <c r="FHZ33" s="21"/>
      <c r="FIA33" s="21"/>
      <c r="FIB33" s="21"/>
      <c r="FIC33" s="21"/>
      <c r="FID33" s="21"/>
      <c r="FIE33" s="21"/>
      <c r="FIF33" s="21"/>
      <c r="FIG33" s="21"/>
      <c r="FIH33" s="21"/>
      <c r="FII33" s="21"/>
      <c r="FIJ33" s="21"/>
      <c r="FIK33" s="21"/>
      <c r="FIL33" s="21"/>
      <c r="FIM33" s="21"/>
      <c r="FIN33" s="21"/>
      <c r="FIO33" s="21"/>
      <c r="FIP33" s="21"/>
      <c r="FIQ33" s="21"/>
      <c r="FIR33" s="21"/>
      <c r="FIS33" s="21"/>
      <c r="FIT33" s="21"/>
      <c r="FIU33" s="21"/>
      <c r="FIV33" s="21"/>
      <c r="FIW33" s="21"/>
      <c r="FIX33" s="21"/>
      <c r="FIY33" s="21"/>
      <c r="FIZ33" s="21"/>
      <c r="FJA33" s="21"/>
      <c r="FJB33" s="21"/>
      <c r="FJC33" s="21"/>
      <c r="FJD33" s="21"/>
      <c r="FJE33" s="21"/>
      <c r="FJF33" s="21"/>
      <c r="FJG33" s="21"/>
      <c r="FJH33" s="21"/>
      <c r="FJI33" s="21"/>
      <c r="FJJ33" s="21"/>
      <c r="FJK33" s="21"/>
      <c r="FJL33" s="21"/>
      <c r="FJM33" s="21"/>
      <c r="FJN33" s="21"/>
      <c r="FJO33" s="21"/>
      <c r="FJP33" s="21"/>
      <c r="FJQ33" s="21"/>
      <c r="FJR33" s="21"/>
      <c r="FJS33" s="21"/>
      <c r="FJT33" s="21"/>
      <c r="FJU33" s="21"/>
      <c r="FJV33" s="21"/>
      <c r="FJW33" s="21"/>
      <c r="FJX33" s="21"/>
      <c r="FJY33" s="21"/>
      <c r="FJZ33" s="21"/>
      <c r="FKA33" s="21"/>
      <c r="FKB33" s="21"/>
      <c r="FKC33" s="21"/>
      <c r="FKD33" s="21"/>
      <c r="FKE33" s="21"/>
      <c r="FKF33" s="21"/>
      <c r="FKG33" s="21"/>
      <c r="FKH33" s="21"/>
      <c r="FKI33" s="21"/>
      <c r="FKJ33" s="21"/>
      <c r="FKK33" s="21"/>
      <c r="FKL33" s="21"/>
      <c r="FKM33" s="21"/>
      <c r="FKN33" s="21"/>
      <c r="FKO33" s="21"/>
      <c r="FKP33" s="21"/>
      <c r="FKQ33" s="21"/>
      <c r="FKR33" s="21"/>
      <c r="FKS33" s="21"/>
      <c r="FKT33" s="21"/>
      <c r="FKU33" s="21"/>
      <c r="FKV33" s="21"/>
      <c r="FKW33" s="21"/>
      <c r="FKX33" s="21"/>
      <c r="FKY33" s="21"/>
      <c r="FKZ33" s="21"/>
      <c r="FLA33" s="21"/>
      <c r="FLB33" s="21"/>
      <c r="FLC33" s="21"/>
      <c r="FLD33" s="21"/>
      <c r="FLE33" s="21"/>
      <c r="FLF33" s="21"/>
      <c r="FLG33" s="21"/>
      <c r="FLH33" s="21"/>
      <c r="FLI33" s="21"/>
      <c r="FLJ33" s="21"/>
      <c r="FLK33" s="21"/>
      <c r="FLL33" s="21"/>
      <c r="FLM33" s="21"/>
      <c r="FLN33" s="21"/>
      <c r="FLO33" s="21"/>
      <c r="FLP33" s="21"/>
      <c r="FLQ33" s="21"/>
      <c r="FLR33" s="21"/>
      <c r="FLS33" s="21"/>
      <c r="FLT33" s="21"/>
      <c r="FLU33" s="21"/>
      <c r="FLV33" s="21"/>
      <c r="FLW33" s="21"/>
      <c r="FLX33" s="21"/>
      <c r="FLY33" s="21"/>
      <c r="FLZ33" s="21"/>
      <c r="FMA33" s="21"/>
      <c r="FMB33" s="21"/>
      <c r="FMC33" s="21"/>
      <c r="FMD33" s="21"/>
      <c r="FME33" s="21"/>
      <c r="FMF33" s="21"/>
      <c r="FMG33" s="21"/>
      <c r="FMH33" s="21"/>
      <c r="FMI33" s="21"/>
      <c r="FMJ33" s="21"/>
      <c r="FMK33" s="21"/>
      <c r="FML33" s="21"/>
      <c r="FMM33" s="21"/>
      <c r="FMN33" s="21"/>
      <c r="FMO33" s="21"/>
      <c r="FMP33" s="21"/>
      <c r="FMQ33" s="21"/>
      <c r="FMR33" s="21"/>
      <c r="FMS33" s="21"/>
      <c r="FMT33" s="21"/>
      <c r="FMU33" s="21"/>
      <c r="FMV33" s="21"/>
      <c r="FMW33" s="21"/>
      <c r="FMX33" s="21"/>
      <c r="FMY33" s="21"/>
      <c r="FMZ33" s="21"/>
      <c r="FNA33" s="21"/>
      <c r="FNB33" s="21"/>
      <c r="FNC33" s="21"/>
      <c r="FND33" s="21"/>
      <c r="FNE33" s="21"/>
      <c r="FNF33" s="21"/>
      <c r="FNG33" s="21"/>
      <c r="FNH33" s="21"/>
      <c r="FNI33" s="21"/>
      <c r="FNJ33" s="21"/>
      <c r="FNK33" s="21"/>
      <c r="FNL33" s="21"/>
      <c r="FNM33" s="21"/>
      <c r="FNN33" s="21"/>
      <c r="FNO33" s="21"/>
      <c r="FNP33" s="21"/>
      <c r="FNQ33" s="21"/>
      <c r="FNR33" s="21"/>
      <c r="FNS33" s="21"/>
      <c r="FNT33" s="21"/>
      <c r="FNU33" s="21"/>
      <c r="FNV33" s="21"/>
      <c r="FNW33" s="21"/>
      <c r="FNX33" s="21"/>
      <c r="FNY33" s="21"/>
      <c r="FNZ33" s="21"/>
      <c r="FOA33" s="21"/>
      <c r="FOB33" s="21"/>
      <c r="FOC33" s="21"/>
      <c r="FOD33" s="21"/>
      <c r="FOE33" s="21"/>
      <c r="FOF33" s="21"/>
      <c r="FOG33" s="21"/>
      <c r="FOH33" s="21"/>
      <c r="FOI33" s="21"/>
      <c r="FOJ33" s="21"/>
      <c r="FOK33" s="21"/>
      <c r="FOL33" s="21"/>
      <c r="FOM33" s="21"/>
      <c r="FON33" s="21"/>
      <c r="FOO33" s="21"/>
      <c r="FOP33" s="21"/>
      <c r="FOQ33" s="21"/>
      <c r="FOR33" s="21"/>
      <c r="FOS33" s="21"/>
      <c r="FOT33" s="21"/>
      <c r="FOU33" s="21"/>
      <c r="FOV33" s="21"/>
      <c r="FOW33" s="21"/>
      <c r="FOX33" s="21"/>
      <c r="FOY33" s="21"/>
      <c r="FOZ33" s="21"/>
      <c r="FPA33" s="21"/>
      <c r="FPB33" s="21"/>
      <c r="FPC33" s="21"/>
      <c r="FPD33" s="21"/>
      <c r="FPE33" s="21"/>
      <c r="FPF33" s="21"/>
      <c r="FPG33" s="21"/>
      <c r="FPH33" s="21"/>
      <c r="FPI33" s="21"/>
      <c r="FPJ33" s="21"/>
      <c r="FPK33" s="21"/>
      <c r="FPL33" s="21"/>
      <c r="FPM33" s="21"/>
      <c r="FPN33" s="21"/>
      <c r="FPO33" s="21"/>
      <c r="FPP33" s="21"/>
      <c r="FPQ33" s="21"/>
      <c r="FPR33" s="21"/>
      <c r="FPS33" s="21"/>
      <c r="FPT33" s="21"/>
      <c r="FPU33" s="21"/>
      <c r="FPV33" s="21"/>
      <c r="FPW33" s="21"/>
      <c r="FPX33" s="21"/>
      <c r="FPY33" s="21"/>
      <c r="FPZ33" s="21"/>
      <c r="FQA33" s="21"/>
      <c r="FQB33" s="21"/>
      <c r="FQC33" s="21"/>
      <c r="FQD33" s="21"/>
      <c r="FQE33" s="21"/>
      <c r="FQF33" s="21"/>
      <c r="FQG33" s="21"/>
      <c r="FQH33" s="21"/>
      <c r="FQI33" s="21"/>
      <c r="FQJ33" s="21"/>
      <c r="FQK33" s="21"/>
      <c r="FQL33" s="21"/>
      <c r="FQM33" s="21"/>
      <c r="FQN33" s="21"/>
      <c r="FQO33" s="21"/>
      <c r="FQP33" s="21"/>
      <c r="FQQ33" s="21"/>
      <c r="FQR33" s="21"/>
      <c r="FQS33" s="21"/>
      <c r="FQT33" s="21"/>
      <c r="FQU33" s="21"/>
      <c r="FQV33" s="21"/>
      <c r="FQW33" s="21"/>
      <c r="FQX33" s="21"/>
      <c r="FQY33" s="21"/>
      <c r="FQZ33" s="21"/>
      <c r="FRA33" s="21"/>
      <c r="FRB33" s="21"/>
      <c r="FRC33" s="21"/>
      <c r="FRD33" s="21"/>
      <c r="FRE33" s="21"/>
      <c r="FRF33" s="21"/>
      <c r="FRG33" s="21"/>
      <c r="FRH33" s="21"/>
      <c r="FRI33" s="21"/>
      <c r="FRJ33" s="21"/>
      <c r="FRK33" s="21"/>
      <c r="FRL33" s="21"/>
      <c r="FRM33" s="21"/>
      <c r="FRN33" s="21"/>
      <c r="FRO33" s="21"/>
      <c r="FRP33" s="21"/>
      <c r="FRQ33" s="21"/>
      <c r="FRR33" s="21"/>
      <c r="FRS33" s="21"/>
      <c r="FRT33" s="21"/>
      <c r="FRU33" s="21"/>
      <c r="FRV33" s="21"/>
      <c r="FRW33" s="21"/>
      <c r="FRX33" s="21"/>
      <c r="FRY33" s="21"/>
      <c r="FRZ33" s="21"/>
      <c r="FSA33" s="21"/>
      <c r="FSB33" s="21"/>
      <c r="FSC33" s="21"/>
      <c r="FSD33" s="21"/>
      <c r="FSE33" s="21"/>
      <c r="FSF33" s="21"/>
      <c r="FSG33" s="21"/>
      <c r="FSH33" s="21"/>
      <c r="FSI33" s="21"/>
      <c r="FSJ33" s="21"/>
      <c r="FSK33" s="21"/>
      <c r="FSL33" s="21"/>
      <c r="FSM33" s="21"/>
      <c r="FSN33" s="21"/>
      <c r="FSO33" s="21"/>
      <c r="FSP33" s="21"/>
      <c r="FSQ33" s="21"/>
      <c r="FSR33" s="21"/>
      <c r="FSS33" s="21"/>
      <c r="FST33" s="21"/>
      <c r="FSU33" s="21"/>
      <c r="FSV33" s="21"/>
      <c r="FSW33" s="21"/>
      <c r="FSX33" s="21"/>
      <c r="FSY33" s="21"/>
      <c r="FSZ33" s="21"/>
      <c r="FTA33" s="21"/>
      <c r="FTB33" s="21"/>
      <c r="FTC33" s="21"/>
      <c r="FTD33" s="21"/>
      <c r="FTE33" s="21"/>
      <c r="FTF33" s="21"/>
      <c r="FTG33" s="21"/>
      <c r="FTH33" s="21"/>
      <c r="FTI33" s="21"/>
      <c r="FTJ33" s="21"/>
      <c r="FTK33" s="21"/>
      <c r="FTL33" s="21"/>
      <c r="FTM33" s="21"/>
      <c r="FTN33" s="21"/>
      <c r="FTO33" s="21"/>
      <c r="FTP33" s="21"/>
      <c r="FTQ33" s="21"/>
      <c r="FTR33" s="21"/>
      <c r="FTS33" s="21"/>
      <c r="FTT33" s="21"/>
      <c r="FTU33" s="21"/>
      <c r="FTV33" s="21"/>
      <c r="FTW33" s="21"/>
      <c r="FTX33" s="21"/>
      <c r="FTY33" s="21"/>
      <c r="FTZ33" s="21"/>
      <c r="FUA33" s="21"/>
      <c r="FUB33" s="21"/>
      <c r="FUC33" s="21"/>
      <c r="FUD33" s="21"/>
      <c r="FUE33" s="21"/>
      <c r="FUF33" s="21"/>
      <c r="FUG33" s="21"/>
      <c r="FUH33" s="21"/>
      <c r="FUI33" s="21"/>
      <c r="FUJ33" s="21"/>
      <c r="FUK33" s="21"/>
      <c r="FUL33" s="21"/>
      <c r="FUM33" s="21"/>
      <c r="FUN33" s="21"/>
      <c r="FUO33" s="21"/>
      <c r="FUP33" s="21"/>
      <c r="FUQ33" s="21"/>
      <c r="FUR33" s="21"/>
      <c r="FUS33" s="21"/>
      <c r="FUT33" s="21"/>
      <c r="FUU33" s="21"/>
      <c r="FUV33" s="21"/>
      <c r="FUW33" s="21"/>
      <c r="FUX33" s="21"/>
      <c r="FUY33" s="21"/>
      <c r="FUZ33" s="21"/>
      <c r="FVA33" s="21"/>
      <c r="FVB33" s="21"/>
      <c r="FVC33" s="21"/>
      <c r="FVD33" s="21"/>
      <c r="FVE33" s="21"/>
      <c r="FVF33" s="21"/>
      <c r="FVG33" s="21"/>
      <c r="FVH33" s="21"/>
      <c r="FVI33" s="21"/>
      <c r="FVJ33" s="21"/>
      <c r="FVK33" s="21"/>
      <c r="FVL33" s="21"/>
      <c r="FVM33" s="21"/>
      <c r="FVN33" s="21"/>
      <c r="FVO33" s="21"/>
      <c r="FVP33" s="21"/>
      <c r="FVQ33" s="21"/>
      <c r="FVR33" s="21"/>
      <c r="FVS33" s="21"/>
      <c r="FVT33" s="21"/>
      <c r="FVU33" s="21"/>
      <c r="FVV33" s="21"/>
      <c r="FVW33" s="21"/>
      <c r="FVX33" s="21"/>
      <c r="FVY33" s="21"/>
      <c r="FVZ33" s="21"/>
      <c r="FWA33" s="21"/>
      <c r="FWB33" s="21"/>
      <c r="FWC33" s="21"/>
      <c r="FWD33" s="21"/>
      <c r="FWE33" s="21"/>
      <c r="FWF33" s="21"/>
      <c r="FWG33" s="21"/>
      <c r="FWH33" s="21"/>
      <c r="FWI33" s="21"/>
      <c r="FWJ33" s="21"/>
      <c r="FWK33" s="21"/>
      <c r="FWL33" s="21"/>
      <c r="FWM33" s="21"/>
      <c r="FWN33" s="21"/>
      <c r="FWO33" s="21"/>
      <c r="FWP33" s="21"/>
      <c r="FWQ33" s="21"/>
      <c r="FWR33" s="21"/>
      <c r="FWS33" s="21"/>
      <c r="FWT33" s="21"/>
      <c r="FWU33" s="21"/>
      <c r="FWV33" s="21"/>
      <c r="FWW33" s="21"/>
      <c r="FWX33" s="21"/>
      <c r="FWY33" s="21"/>
      <c r="FWZ33" s="21"/>
      <c r="FXA33" s="21"/>
      <c r="FXB33" s="21"/>
      <c r="FXC33" s="21"/>
      <c r="FXD33" s="21"/>
      <c r="FXE33" s="21"/>
      <c r="FXF33" s="21"/>
      <c r="FXG33" s="21"/>
      <c r="FXH33" s="21"/>
      <c r="FXI33" s="21"/>
      <c r="FXJ33" s="21"/>
      <c r="FXK33" s="21"/>
      <c r="FXL33" s="21"/>
      <c r="FXM33" s="21"/>
      <c r="FXN33" s="21"/>
      <c r="FXO33" s="21"/>
      <c r="FXP33" s="21"/>
      <c r="FXQ33" s="21"/>
      <c r="FXR33" s="21"/>
      <c r="FXS33" s="21"/>
      <c r="FXT33" s="21"/>
      <c r="FXU33" s="21"/>
      <c r="FXV33" s="21"/>
      <c r="FXW33" s="21"/>
      <c r="FXX33" s="21"/>
      <c r="FXY33" s="21"/>
      <c r="FXZ33" s="21"/>
      <c r="FYA33" s="21"/>
      <c r="FYB33" s="21"/>
      <c r="FYC33" s="21"/>
      <c r="FYD33" s="21"/>
      <c r="FYE33" s="21"/>
      <c r="FYF33" s="21"/>
      <c r="FYG33" s="21"/>
      <c r="FYH33" s="21"/>
      <c r="FYI33" s="21"/>
      <c r="FYJ33" s="21"/>
      <c r="FYK33" s="21"/>
      <c r="FYL33" s="21"/>
      <c r="FYM33" s="21"/>
      <c r="FYN33" s="21"/>
      <c r="FYO33" s="21"/>
      <c r="FYP33" s="21"/>
      <c r="FYQ33" s="21"/>
      <c r="FYR33" s="21"/>
      <c r="FYS33" s="21"/>
      <c r="FYT33" s="21"/>
      <c r="FYU33" s="21"/>
      <c r="FYV33" s="21"/>
      <c r="FYW33" s="21"/>
      <c r="FYX33" s="21"/>
      <c r="FYY33" s="21"/>
      <c r="FYZ33" s="21"/>
      <c r="FZA33" s="21"/>
      <c r="FZB33" s="21"/>
      <c r="FZC33" s="21"/>
      <c r="FZD33" s="21"/>
      <c r="FZE33" s="21"/>
      <c r="FZF33" s="21"/>
      <c r="FZG33" s="21"/>
      <c r="FZH33" s="21"/>
      <c r="FZI33" s="21"/>
      <c r="FZJ33" s="21"/>
      <c r="FZK33" s="21"/>
      <c r="FZL33" s="21"/>
      <c r="FZM33" s="21"/>
      <c r="FZN33" s="21"/>
      <c r="FZO33" s="21"/>
      <c r="FZP33" s="21"/>
      <c r="FZQ33" s="21"/>
      <c r="FZR33" s="21"/>
      <c r="FZS33" s="21"/>
      <c r="FZT33" s="21"/>
      <c r="FZU33" s="21"/>
      <c r="FZV33" s="21"/>
      <c r="FZW33" s="21"/>
      <c r="FZX33" s="21"/>
      <c r="FZY33" s="21"/>
      <c r="FZZ33" s="21"/>
      <c r="GAA33" s="21"/>
      <c r="GAB33" s="21"/>
      <c r="GAC33" s="21"/>
      <c r="GAD33" s="21"/>
      <c r="GAE33" s="21"/>
      <c r="GAF33" s="21"/>
      <c r="GAG33" s="21"/>
      <c r="GAH33" s="21"/>
      <c r="GAI33" s="21"/>
      <c r="GAJ33" s="21"/>
      <c r="GAK33" s="21"/>
      <c r="GAL33" s="21"/>
      <c r="GAM33" s="21"/>
      <c r="GAN33" s="21"/>
      <c r="GAO33" s="21"/>
      <c r="GAP33" s="21"/>
      <c r="GAQ33" s="21"/>
      <c r="GAR33" s="21"/>
      <c r="GAS33" s="21"/>
      <c r="GAT33" s="21"/>
      <c r="GAU33" s="21"/>
      <c r="GAV33" s="21"/>
      <c r="GAW33" s="21"/>
      <c r="GAX33" s="21"/>
      <c r="GAY33" s="21"/>
      <c r="GAZ33" s="21"/>
      <c r="GBA33" s="21"/>
      <c r="GBB33" s="21"/>
      <c r="GBC33" s="21"/>
      <c r="GBD33" s="21"/>
      <c r="GBE33" s="21"/>
      <c r="GBF33" s="21"/>
      <c r="GBG33" s="21"/>
      <c r="GBH33" s="21"/>
      <c r="GBI33" s="21"/>
      <c r="GBJ33" s="21"/>
      <c r="GBK33" s="21"/>
      <c r="GBL33" s="21"/>
      <c r="GBM33" s="21"/>
      <c r="GBN33" s="21"/>
      <c r="GBO33" s="21"/>
      <c r="GBP33" s="21"/>
      <c r="GBQ33" s="21"/>
      <c r="GBR33" s="21"/>
      <c r="GBS33" s="21"/>
      <c r="GBT33" s="21"/>
      <c r="GBU33" s="21"/>
      <c r="GBV33" s="21"/>
      <c r="GBW33" s="21"/>
      <c r="GBX33" s="21"/>
      <c r="GBY33" s="21"/>
      <c r="GBZ33" s="21"/>
      <c r="GCA33" s="21"/>
      <c r="GCB33" s="21"/>
      <c r="GCC33" s="21"/>
      <c r="GCD33" s="21"/>
      <c r="GCE33" s="21"/>
      <c r="GCF33" s="21"/>
      <c r="GCG33" s="21"/>
      <c r="GCH33" s="21"/>
      <c r="GCI33" s="21"/>
      <c r="GCJ33" s="21"/>
      <c r="GCK33" s="21"/>
      <c r="GCL33" s="21"/>
      <c r="GCM33" s="21"/>
      <c r="GCN33" s="21"/>
      <c r="GCO33" s="21"/>
      <c r="GCP33" s="21"/>
      <c r="GCQ33" s="21"/>
      <c r="GCR33" s="21"/>
      <c r="GCS33" s="21"/>
      <c r="GCT33" s="21"/>
      <c r="GCU33" s="21"/>
      <c r="GCV33" s="21"/>
      <c r="GCW33" s="21"/>
      <c r="GCX33" s="21"/>
      <c r="GCY33" s="21"/>
      <c r="GCZ33" s="21"/>
      <c r="GDA33" s="21"/>
      <c r="GDB33" s="21"/>
      <c r="GDC33" s="21"/>
      <c r="GDD33" s="21"/>
      <c r="GDE33" s="21"/>
      <c r="GDF33" s="21"/>
      <c r="GDG33" s="21"/>
      <c r="GDH33" s="21"/>
      <c r="GDI33" s="21"/>
      <c r="GDJ33" s="21"/>
      <c r="GDK33" s="21"/>
      <c r="GDL33" s="21"/>
      <c r="GDM33" s="21"/>
      <c r="GDN33" s="21"/>
      <c r="GDO33" s="21"/>
      <c r="GDP33" s="21"/>
      <c r="GDQ33" s="21"/>
      <c r="GDR33" s="21"/>
      <c r="GDS33" s="21"/>
      <c r="GDT33" s="21"/>
      <c r="GDU33" s="21"/>
      <c r="GDV33" s="21"/>
      <c r="GDW33" s="21"/>
      <c r="GDX33" s="21"/>
      <c r="GDY33" s="21"/>
      <c r="GDZ33" s="21"/>
      <c r="GEA33" s="21"/>
      <c r="GEB33" s="21"/>
      <c r="GEC33" s="21"/>
      <c r="GED33" s="21"/>
      <c r="GEE33" s="21"/>
      <c r="GEF33" s="21"/>
      <c r="GEG33" s="21"/>
      <c r="GEH33" s="21"/>
      <c r="GEI33" s="21"/>
      <c r="GEJ33" s="21"/>
      <c r="GEK33" s="21"/>
      <c r="GEL33" s="21"/>
      <c r="GEM33" s="21"/>
      <c r="GEN33" s="21"/>
      <c r="GEO33" s="21"/>
      <c r="GEP33" s="21"/>
      <c r="GEQ33" s="21"/>
      <c r="GER33" s="21"/>
      <c r="GES33" s="21"/>
      <c r="GET33" s="21"/>
      <c r="GEU33" s="21"/>
      <c r="GEV33" s="21"/>
      <c r="GEW33" s="21"/>
      <c r="GEX33" s="21"/>
      <c r="GEY33" s="21"/>
      <c r="GEZ33" s="21"/>
      <c r="GFA33" s="21"/>
      <c r="GFB33" s="21"/>
      <c r="GFC33" s="21"/>
      <c r="GFD33" s="21"/>
      <c r="GFE33" s="21"/>
      <c r="GFF33" s="21"/>
      <c r="GFG33" s="21"/>
      <c r="GFH33" s="21"/>
      <c r="GFI33" s="21"/>
      <c r="GFJ33" s="21"/>
      <c r="GFK33" s="21"/>
      <c r="GFL33" s="21"/>
      <c r="GFM33" s="21"/>
      <c r="GFN33" s="21"/>
      <c r="GFO33" s="21"/>
      <c r="GFP33" s="21"/>
      <c r="GFQ33" s="21"/>
      <c r="GFR33" s="21"/>
      <c r="GFS33" s="21"/>
      <c r="GFT33" s="21"/>
      <c r="GFU33" s="21"/>
      <c r="GFV33" s="21"/>
      <c r="GFW33" s="21"/>
      <c r="GFX33" s="21"/>
      <c r="GFY33" s="21"/>
      <c r="GFZ33" s="21"/>
      <c r="GGA33" s="21"/>
      <c r="GGB33" s="21"/>
      <c r="GGC33" s="21"/>
      <c r="GGD33" s="21"/>
      <c r="GGE33" s="21"/>
      <c r="GGF33" s="21"/>
      <c r="GGG33" s="21"/>
      <c r="GGH33" s="21"/>
      <c r="GGI33" s="21"/>
      <c r="GGJ33" s="21"/>
      <c r="GGK33" s="21"/>
      <c r="GGL33" s="21"/>
      <c r="GGM33" s="21"/>
      <c r="GGN33" s="21"/>
      <c r="GGO33" s="21"/>
      <c r="GGP33" s="21"/>
      <c r="GGQ33" s="21"/>
      <c r="GGR33" s="21"/>
      <c r="GGS33" s="21"/>
      <c r="GGT33" s="21"/>
      <c r="GGU33" s="21"/>
      <c r="GGV33" s="21"/>
      <c r="GGW33" s="21"/>
      <c r="GGX33" s="21"/>
      <c r="GGY33" s="21"/>
      <c r="GGZ33" s="21"/>
      <c r="GHA33" s="21"/>
      <c r="GHB33" s="21"/>
      <c r="GHC33" s="21"/>
      <c r="GHD33" s="21"/>
      <c r="GHE33" s="21"/>
      <c r="GHF33" s="21"/>
      <c r="GHG33" s="21"/>
      <c r="GHH33" s="21"/>
      <c r="GHI33" s="21"/>
      <c r="GHJ33" s="21"/>
      <c r="GHK33" s="21"/>
      <c r="GHL33" s="21"/>
      <c r="GHM33" s="21"/>
      <c r="GHN33" s="21"/>
      <c r="GHO33" s="21"/>
      <c r="GHP33" s="21"/>
      <c r="GHQ33" s="21"/>
      <c r="GHR33" s="21"/>
      <c r="GHS33" s="21"/>
      <c r="GHT33" s="21"/>
      <c r="GHU33" s="21"/>
      <c r="GHV33" s="21"/>
      <c r="GHW33" s="21"/>
      <c r="GHX33" s="21"/>
      <c r="GHY33" s="21"/>
      <c r="GHZ33" s="21"/>
      <c r="GIA33" s="21"/>
      <c r="GIB33" s="21"/>
      <c r="GIC33" s="21"/>
      <c r="GID33" s="21"/>
      <c r="GIE33" s="21"/>
      <c r="GIF33" s="21"/>
      <c r="GIG33" s="21"/>
      <c r="GIH33" s="21"/>
      <c r="GII33" s="21"/>
      <c r="GIJ33" s="21"/>
      <c r="GIK33" s="21"/>
      <c r="GIL33" s="21"/>
      <c r="GIM33" s="21"/>
      <c r="GIN33" s="21"/>
      <c r="GIO33" s="21"/>
      <c r="GIP33" s="21"/>
      <c r="GIQ33" s="21"/>
      <c r="GIR33" s="21"/>
      <c r="GIS33" s="21"/>
      <c r="GIT33" s="21"/>
      <c r="GIU33" s="21"/>
      <c r="GIV33" s="21"/>
      <c r="GIW33" s="21"/>
      <c r="GIX33" s="21"/>
      <c r="GIY33" s="21"/>
      <c r="GIZ33" s="21"/>
      <c r="GJA33" s="21"/>
      <c r="GJB33" s="21"/>
      <c r="GJC33" s="21"/>
      <c r="GJD33" s="21"/>
      <c r="GJE33" s="21"/>
      <c r="GJF33" s="21"/>
      <c r="GJG33" s="21"/>
      <c r="GJH33" s="21"/>
      <c r="GJI33" s="21"/>
      <c r="GJJ33" s="21"/>
      <c r="GJK33" s="21"/>
      <c r="GJL33" s="21"/>
      <c r="GJM33" s="21"/>
      <c r="GJN33" s="21"/>
      <c r="GJO33" s="21"/>
      <c r="GJP33" s="21"/>
      <c r="GJQ33" s="21"/>
      <c r="GJR33" s="21"/>
      <c r="GJS33" s="21"/>
      <c r="GJT33" s="21"/>
      <c r="GJU33" s="21"/>
      <c r="GJV33" s="21"/>
      <c r="GJW33" s="21"/>
      <c r="GJX33" s="21"/>
      <c r="GJY33" s="21"/>
      <c r="GJZ33" s="21"/>
      <c r="GKA33" s="21"/>
      <c r="GKB33" s="21"/>
      <c r="GKC33" s="21"/>
      <c r="GKD33" s="21"/>
      <c r="GKE33" s="21"/>
      <c r="GKF33" s="21"/>
      <c r="GKG33" s="21"/>
      <c r="GKH33" s="21"/>
      <c r="GKI33" s="21"/>
      <c r="GKJ33" s="21"/>
      <c r="GKK33" s="21"/>
      <c r="GKL33" s="21"/>
      <c r="GKM33" s="21"/>
      <c r="GKN33" s="21"/>
      <c r="GKO33" s="21"/>
      <c r="GKP33" s="21"/>
      <c r="GKQ33" s="21"/>
      <c r="GKR33" s="21"/>
      <c r="GKS33" s="21"/>
      <c r="GKT33" s="21"/>
      <c r="GKU33" s="21"/>
      <c r="GKV33" s="21"/>
      <c r="GKW33" s="21"/>
      <c r="GKX33" s="21"/>
      <c r="GKY33" s="21"/>
      <c r="GKZ33" s="21"/>
      <c r="GLA33" s="21"/>
      <c r="GLB33" s="21"/>
      <c r="GLC33" s="21"/>
      <c r="GLD33" s="21"/>
      <c r="GLE33" s="21"/>
      <c r="GLF33" s="21"/>
      <c r="GLG33" s="21"/>
      <c r="GLH33" s="21"/>
      <c r="GLI33" s="21"/>
      <c r="GLJ33" s="21"/>
      <c r="GLK33" s="21"/>
      <c r="GLL33" s="21"/>
      <c r="GLM33" s="21"/>
      <c r="GLN33" s="21"/>
      <c r="GLO33" s="21"/>
      <c r="GLP33" s="21"/>
      <c r="GLQ33" s="21"/>
      <c r="GLR33" s="21"/>
      <c r="GLS33" s="21"/>
      <c r="GLT33" s="21"/>
      <c r="GLU33" s="21"/>
      <c r="GLV33" s="21"/>
      <c r="GLW33" s="21"/>
      <c r="GLX33" s="21"/>
      <c r="GLY33" s="21"/>
      <c r="GLZ33" s="21"/>
      <c r="GMA33" s="21"/>
      <c r="GMB33" s="21"/>
      <c r="GMC33" s="21"/>
      <c r="GMD33" s="21"/>
      <c r="GME33" s="21"/>
      <c r="GMF33" s="21"/>
      <c r="GMG33" s="21"/>
      <c r="GMH33" s="21"/>
      <c r="GMI33" s="21"/>
      <c r="GMJ33" s="21"/>
      <c r="GMK33" s="21"/>
      <c r="GML33" s="21"/>
      <c r="GMM33" s="21"/>
      <c r="GMN33" s="21"/>
      <c r="GMO33" s="21"/>
      <c r="GMP33" s="21"/>
      <c r="GMQ33" s="21"/>
      <c r="GMR33" s="21"/>
      <c r="GMS33" s="21"/>
      <c r="GMT33" s="21"/>
      <c r="GMU33" s="21"/>
      <c r="GMV33" s="21"/>
      <c r="GMW33" s="21"/>
      <c r="GMX33" s="21"/>
      <c r="GMY33" s="21"/>
      <c r="GMZ33" s="21"/>
      <c r="GNA33" s="21"/>
      <c r="GNB33" s="21"/>
      <c r="GNC33" s="21"/>
      <c r="GND33" s="21"/>
      <c r="GNE33" s="21"/>
      <c r="GNF33" s="21"/>
      <c r="GNG33" s="21"/>
      <c r="GNH33" s="21"/>
      <c r="GNI33" s="21"/>
      <c r="GNJ33" s="21"/>
      <c r="GNK33" s="21"/>
      <c r="GNL33" s="21"/>
      <c r="GNM33" s="21"/>
      <c r="GNN33" s="21"/>
      <c r="GNO33" s="21"/>
      <c r="GNP33" s="21"/>
      <c r="GNQ33" s="21"/>
      <c r="GNR33" s="21"/>
      <c r="GNS33" s="21"/>
      <c r="GNT33" s="21"/>
      <c r="GNU33" s="21"/>
      <c r="GNV33" s="21"/>
      <c r="GNW33" s="21"/>
      <c r="GNX33" s="21"/>
      <c r="GNY33" s="21"/>
      <c r="GNZ33" s="21"/>
      <c r="GOA33" s="21"/>
      <c r="GOB33" s="21"/>
      <c r="GOC33" s="21"/>
      <c r="GOD33" s="21"/>
      <c r="GOE33" s="21"/>
      <c r="GOF33" s="21"/>
      <c r="GOG33" s="21"/>
      <c r="GOH33" s="21"/>
      <c r="GOI33" s="21"/>
      <c r="GOJ33" s="21"/>
      <c r="GOK33" s="21"/>
      <c r="GOL33" s="21"/>
      <c r="GOM33" s="21"/>
      <c r="GON33" s="21"/>
      <c r="GOO33" s="21"/>
      <c r="GOP33" s="21"/>
      <c r="GOQ33" s="21"/>
      <c r="GOR33" s="21"/>
      <c r="GOS33" s="21"/>
      <c r="GOT33" s="21"/>
      <c r="GOU33" s="21"/>
      <c r="GOV33" s="21"/>
      <c r="GOW33" s="21"/>
      <c r="GOX33" s="21"/>
      <c r="GOY33" s="21"/>
      <c r="GOZ33" s="21"/>
      <c r="GPA33" s="21"/>
      <c r="GPB33" s="21"/>
      <c r="GPC33" s="21"/>
      <c r="GPD33" s="21"/>
      <c r="GPE33" s="21"/>
      <c r="GPF33" s="21"/>
      <c r="GPG33" s="21"/>
      <c r="GPH33" s="21"/>
      <c r="GPI33" s="21"/>
      <c r="GPJ33" s="21"/>
      <c r="GPK33" s="21"/>
      <c r="GPL33" s="21"/>
      <c r="GPM33" s="21"/>
      <c r="GPN33" s="21"/>
      <c r="GPO33" s="21"/>
      <c r="GPP33" s="21"/>
      <c r="GPQ33" s="21"/>
      <c r="GPR33" s="21"/>
      <c r="GPS33" s="21"/>
      <c r="GPT33" s="21"/>
      <c r="GPU33" s="21"/>
      <c r="GPV33" s="21"/>
      <c r="GPW33" s="21"/>
      <c r="GPX33" s="21"/>
      <c r="GPY33" s="21"/>
      <c r="GPZ33" s="21"/>
      <c r="GQA33" s="21"/>
      <c r="GQB33" s="21"/>
      <c r="GQC33" s="21"/>
      <c r="GQD33" s="21"/>
      <c r="GQE33" s="21"/>
      <c r="GQF33" s="21"/>
      <c r="GQG33" s="21"/>
      <c r="GQH33" s="21"/>
      <c r="GQI33" s="21"/>
      <c r="GQJ33" s="21"/>
      <c r="GQK33" s="21"/>
      <c r="GQL33" s="21"/>
      <c r="GQM33" s="21"/>
      <c r="GQN33" s="21"/>
      <c r="GQO33" s="21"/>
      <c r="GQP33" s="21"/>
      <c r="GQQ33" s="21"/>
      <c r="GQR33" s="21"/>
      <c r="GQS33" s="21"/>
      <c r="GQT33" s="21"/>
      <c r="GQU33" s="21"/>
      <c r="GQV33" s="21"/>
      <c r="GQW33" s="21"/>
      <c r="GQX33" s="21"/>
      <c r="GQY33" s="21"/>
      <c r="GQZ33" s="21"/>
      <c r="GRA33" s="21"/>
      <c r="GRB33" s="21"/>
      <c r="GRC33" s="21"/>
      <c r="GRD33" s="21"/>
      <c r="GRE33" s="21"/>
      <c r="GRF33" s="21"/>
      <c r="GRG33" s="21"/>
      <c r="GRH33" s="21"/>
      <c r="GRI33" s="21"/>
      <c r="GRJ33" s="21"/>
      <c r="GRK33" s="21"/>
      <c r="GRL33" s="21"/>
      <c r="GRM33" s="21"/>
      <c r="GRN33" s="21"/>
      <c r="GRO33" s="21"/>
      <c r="GRP33" s="21"/>
      <c r="GRQ33" s="21"/>
      <c r="GRR33" s="21"/>
      <c r="GRS33" s="21"/>
      <c r="GRT33" s="21"/>
      <c r="GRU33" s="21"/>
      <c r="GRV33" s="21"/>
      <c r="GRW33" s="21"/>
      <c r="GRX33" s="21"/>
      <c r="GRY33" s="21"/>
      <c r="GRZ33" s="21"/>
      <c r="GSA33" s="21"/>
      <c r="GSB33" s="21"/>
      <c r="GSC33" s="21"/>
      <c r="GSD33" s="21"/>
      <c r="GSE33" s="21"/>
      <c r="GSF33" s="21"/>
      <c r="GSG33" s="21"/>
      <c r="GSH33" s="21"/>
      <c r="GSI33" s="21"/>
      <c r="GSJ33" s="21"/>
      <c r="GSK33" s="21"/>
      <c r="GSL33" s="21"/>
      <c r="GSM33" s="21"/>
      <c r="GSN33" s="21"/>
      <c r="GSO33" s="21"/>
      <c r="GSP33" s="21"/>
      <c r="GSQ33" s="21"/>
      <c r="GSR33" s="21"/>
      <c r="GSS33" s="21"/>
      <c r="GST33" s="21"/>
      <c r="GSU33" s="21"/>
      <c r="GSV33" s="21"/>
      <c r="GSW33" s="21"/>
      <c r="GSX33" s="21"/>
      <c r="GSY33" s="21"/>
      <c r="GSZ33" s="21"/>
      <c r="GTA33" s="21"/>
      <c r="GTB33" s="21"/>
      <c r="GTC33" s="21"/>
      <c r="GTD33" s="21"/>
      <c r="GTE33" s="21"/>
      <c r="GTF33" s="21"/>
      <c r="GTG33" s="21"/>
      <c r="GTH33" s="21"/>
      <c r="GTI33" s="21"/>
      <c r="GTJ33" s="21"/>
      <c r="GTK33" s="21"/>
      <c r="GTL33" s="21"/>
      <c r="GTM33" s="21"/>
      <c r="GTN33" s="21"/>
      <c r="GTO33" s="21"/>
      <c r="GTP33" s="21"/>
      <c r="GTQ33" s="21"/>
      <c r="GTR33" s="21"/>
      <c r="GTS33" s="21"/>
      <c r="GTT33" s="21"/>
      <c r="GTU33" s="21"/>
      <c r="GTV33" s="21"/>
      <c r="GTW33" s="21"/>
      <c r="GTX33" s="21"/>
      <c r="GTY33" s="21"/>
      <c r="GTZ33" s="21"/>
      <c r="GUA33" s="21"/>
      <c r="GUB33" s="21"/>
      <c r="GUC33" s="21"/>
      <c r="GUD33" s="21"/>
      <c r="GUE33" s="21"/>
      <c r="GUF33" s="21"/>
      <c r="GUG33" s="21"/>
      <c r="GUH33" s="21"/>
      <c r="GUI33" s="21"/>
      <c r="GUJ33" s="21"/>
      <c r="GUK33" s="21"/>
      <c r="GUL33" s="21"/>
      <c r="GUM33" s="21"/>
      <c r="GUN33" s="21"/>
      <c r="GUO33" s="21"/>
      <c r="GUP33" s="21"/>
      <c r="GUQ33" s="21"/>
      <c r="GUR33" s="21"/>
      <c r="GUS33" s="21"/>
      <c r="GUT33" s="21"/>
      <c r="GUU33" s="21"/>
      <c r="GUV33" s="21"/>
      <c r="GUW33" s="21"/>
      <c r="GUX33" s="21"/>
      <c r="GUY33" s="21"/>
      <c r="GUZ33" s="21"/>
      <c r="GVA33" s="21"/>
      <c r="GVB33" s="21"/>
      <c r="GVC33" s="21"/>
      <c r="GVD33" s="21"/>
      <c r="GVE33" s="21"/>
      <c r="GVF33" s="21"/>
      <c r="GVG33" s="21"/>
      <c r="GVH33" s="21"/>
      <c r="GVI33" s="21"/>
      <c r="GVJ33" s="21"/>
      <c r="GVK33" s="21"/>
      <c r="GVL33" s="21"/>
      <c r="GVM33" s="21"/>
      <c r="GVN33" s="21"/>
      <c r="GVO33" s="21"/>
      <c r="GVP33" s="21"/>
      <c r="GVQ33" s="21"/>
      <c r="GVR33" s="21"/>
      <c r="GVS33" s="21"/>
      <c r="GVT33" s="21"/>
      <c r="GVU33" s="21"/>
      <c r="GVV33" s="21"/>
      <c r="GVW33" s="21"/>
      <c r="GVX33" s="21"/>
      <c r="GVY33" s="21"/>
      <c r="GVZ33" s="21"/>
      <c r="GWA33" s="21"/>
      <c r="GWB33" s="21"/>
      <c r="GWC33" s="21"/>
      <c r="GWD33" s="21"/>
      <c r="GWE33" s="21"/>
      <c r="GWF33" s="21"/>
      <c r="GWG33" s="21"/>
      <c r="GWH33" s="21"/>
      <c r="GWI33" s="21"/>
      <c r="GWJ33" s="21"/>
      <c r="GWK33" s="21"/>
      <c r="GWL33" s="21"/>
      <c r="GWM33" s="21"/>
      <c r="GWN33" s="21"/>
      <c r="GWO33" s="21"/>
      <c r="GWP33" s="21"/>
      <c r="GWQ33" s="21"/>
      <c r="GWR33" s="21"/>
      <c r="GWS33" s="21"/>
      <c r="GWT33" s="21"/>
      <c r="GWU33" s="21"/>
      <c r="GWV33" s="21"/>
      <c r="GWW33" s="21"/>
      <c r="GWX33" s="21"/>
      <c r="GWY33" s="21"/>
      <c r="GWZ33" s="21"/>
      <c r="GXA33" s="21"/>
      <c r="GXB33" s="21"/>
      <c r="GXC33" s="21"/>
      <c r="GXD33" s="21"/>
      <c r="GXE33" s="21"/>
      <c r="GXF33" s="21"/>
      <c r="GXG33" s="21"/>
      <c r="GXH33" s="21"/>
      <c r="GXI33" s="21"/>
      <c r="GXJ33" s="21"/>
      <c r="GXK33" s="21"/>
      <c r="GXL33" s="21"/>
      <c r="GXM33" s="21"/>
      <c r="GXN33" s="21"/>
      <c r="GXO33" s="21"/>
      <c r="GXP33" s="21"/>
      <c r="GXQ33" s="21"/>
      <c r="GXR33" s="21"/>
      <c r="GXS33" s="21"/>
      <c r="GXT33" s="21"/>
      <c r="GXU33" s="21"/>
      <c r="GXV33" s="21"/>
      <c r="GXW33" s="21"/>
      <c r="GXX33" s="21"/>
      <c r="GXY33" s="21"/>
      <c r="GXZ33" s="21"/>
      <c r="GYA33" s="21"/>
      <c r="GYB33" s="21"/>
      <c r="GYC33" s="21"/>
      <c r="GYD33" s="21"/>
      <c r="GYE33" s="21"/>
      <c r="GYF33" s="21"/>
      <c r="GYG33" s="21"/>
      <c r="GYH33" s="21"/>
      <c r="GYI33" s="21"/>
      <c r="GYJ33" s="21"/>
      <c r="GYK33" s="21"/>
      <c r="GYL33" s="21"/>
      <c r="GYM33" s="21"/>
      <c r="GYN33" s="21"/>
      <c r="GYO33" s="21"/>
      <c r="GYP33" s="21"/>
      <c r="GYQ33" s="21"/>
      <c r="GYR33" s="21"/>
      <c r="GYS33" s="21"/>
      <c r="GYT33" s="21"/>
      <c r="GYU33" s="21"/>
      <c r="GYV33" s="21"/>
      <c r="GYW33" s="21"/>
      <c r="GYX33" s="21"/>
      <c r="GYY33" s="21"/>
      <c r="GYZ33" s="21"/>
      <c r="GZA33" s="21"/>
      <c r="GZB33" s="21"/>
      <c r="GZC33" s="21"/>
      <c r="GZD33" s="21"/>
      <c r="GZE33" s="21"/>
      <c r="GZF33" s="21"/>
      <c r="GZG33" s="21"/>
      <c r="GZH33" s="21"/>
      <c r="GZI33" s="21"/>
      <c r="GZJ33" s="21"/>
      <c r="GZK33" s="21"/>
      <c r="GZL33" s="21"/>
      <c r="GZM33" s="21"/>
      <c r="GZN33" s="21"/>
      <c r="GZO33" s="21"/>
      <c r="GZP33" s="21"/>
      <c r="GZQ33" s="21"/>
      <c r="GZR33" s="21"/>
      <c r="GZS33" s="21"/>
      <c r="GZT33" s="21"/>
      <c r="GZU33" s="21"/>
      <c r="GZV33" s="21"/>
      <c r="GZW33" s="21"/>
      <c r="GZX33" s="21"/>
      <c r="GZY33" s="21"/>
      <c r="GZZ33" s="21"/>
      <c r="HAA33" s="21"/>
      <c r="HAB33" s="21"/>
      <c r="HAC33" s="21"/>
      <c r="HAD33" s="21"/>
      <c r="HAE33" s="21"/>
      <c r="HAF33" s="21"/>
      <c r="HAG33" s="21"/>
      <c r="HAH33" s="21"/>
      <c r="HAI33" s="21"/>
      <c r="HAJ33" s="21"/>
      <c r="HAK33" s="21"/>
      <c r="HAL33" s="21"/>
      <c r="HAM33" s="21"/>
      <c r="HAN33" s="21"/>
      <c r="HAO33" s="21"/>
      <c r="HAP33" s="21"/>
      <c r="HAQ33" s="21"/>
      <c r="HAR33" s="21"/>
      <c r="HAS33" s="21"/>
      <c r="HAT33" s="21"/>
      <c r="HAU33" s="21"/>
      <c r="HAV33" s="21"/>
      <c r="HAW33" s="21"/>
      <c r="HAX33" s="21"/>
      <c r="HAY33" s="21"/>
      <c r="HAZ33" s="21"/>
      <c r="HBA33" s="21"/>
      <c r="HBB33" s="21"/>
      <c r="HBC33" s="21"/>
      <c r="HBD33" s="21"/>
      <c r="HBE33" s="21"/>
      <c r="HBF33" s="21"/>
      <c r="HBG33" s="21"/>
      <c r="HBH33" s="21"/>
      <c r="HBI33" s="21"/>
      <c r="HBJ33" s="21"/>
      <c r="HBK33" s="21"/>
      <c r="HBL33" s="21"/>
      <c r="HBM33" s="21"/>
      <c r="HBN33" s="21"/>
      <c r="HBO33" s="21"/>
      <c r="HBP33" s="21"/>
      <c r="HBQ33" s="21"/>
      <c r="HBR33" s="21"/>
      <c r="HBS33" s="21"/>
      <c r="HBT33" s="21"/>
      <c r="HBU33" s="21"/>
      <c r="HBV33" s="21"/>
      <c r="HBW33" s="21"/>
      <c r="HBX33" s="21"/>
      <c r="HBY33" s="21"/>
      <c r="HBZ33" s="21"/>
      <c r="HCA33" s="21"/>
      <c r="HCB33" s="21"/>
      <c r="HCC33" s="21"/>
      <c r="HCD33" s="21"/>
      <c r="HCE33" s="21"/>
      <c r="HCF33" s="21"/>
      <c r="HCG33" s="21"/>
      <c r="HCH33" s="21"/>
      <c r="HCI33" s="21"/>
      <c r="HCJ33" s="21"/>
      <c r="HCK33" s="21"/>
      <c r="HCL33" s="21"/>
      <c r="HCM33" s="21"/>
      <c r="HCN33" s="21"/>
      <c r="HCO33" s="21"/>
      <c r="HCP33" s="21"/>
      <c r="HCQ33" s="21"/>
      <c r="HCR33" s="21"/>
      <c r="HCS33" s="21"/>
      <c r="HCT33" s="21"/>
      <c r="HCU33" s="21"/>
      <c r="HCV33" s="21"/>
      <c r="HCW33" s="21"/>
      <c r="HCX33" s="21"/>
      <c r="HCY33" s="21"/>
      <c r="HCZ33" s="21"/>
      <c r="HDA33" s="21"/>
      <c r="HDB33" s="21"/>
      <c r="HDC33" s="21"/>
      <c r="HDD33" s="21"/>
      <c r="HDE33" s="21"/>
      <c r="HDF33" s="21"/>
      <c r="HDG33" s="21"/>
      <c r="HDH33" s="21"/>
      <c r="HDI33" s="21"/>
      <c r="HDJ33" s="21"/>
      <c r="HDK33" s="21"/>
      <c r="HDL33" s="21"/>
      <c r="HDM33" s="21"/>
      <c r="HDN33" s="21"/>
      <c r="HDO33" s="21"/>
      <c r="HDP33" s="21"/>
      <c r="HDQ33" s="21"/>
      <c r="HDR33" s="21"/>
      <c r="HDS33" s="21"/>
      <c r="HDT33" s="21"/>
      <c r="HDU33" s="21"/>
      <c r="HDV33" s="21"/>
      <c r="HDW33" s="21"/>
      <c r="HDX33" s="21"/>
      <c r="HDY33" s="21"/>
      <c r="HDZ33" s="21"/>
      <c r="HEA33" s="21"/>
      <c r="HEB33" s="21"/>
      <c r="HEC33" s="21"/>
      <c r="HED33" s="21"/>
      <c r="HEE33" s="21"/>
      <c r="HEF33" s="21"/>
      <c r="HEG33" s="21"/>
      <c r="HEH33" s="21"/>
      <c r="HEI33" s="21"/>
      <c r="HEJ33" s="21"/>
      <c r="HEK33" s="21"/>
      <c r="HEL33" s="21"/>
      <c r="HEM33" s="21"/>
      <c r="HEN33" s="21"/>
      <c r="HEO33" s="21"/>
      <c r="HEP33" s="21"/>
      <c r="HEQ33" s="21"/>
      <c r="HER33" s="21"/>
      <c r="HES33" s="21"/>
      <c r="HET33" s="21"/>
      <c r="HEU33" s="21"/>
      <c r="HEV33" s="21"/>
      <c r="HEW33" s="21"/>
      <c r="HEX33" s="21"/>
      <c r="HEY33" s="21"/>
      <c r="HEZ33" s="21"/>
      <c r="HFA33" s="21"/>
      <c r="HFB33" s="21"/>
      <c r="HFC33" s="21"/>
      <c r="HFD33" s="21"/>
      <c r="HFE33" s="21"/>
      <c r="HFF33" s="21"/>
      <c r="HFG33" s="21"/>
      <c r="HFH33" s="21"/>
      <c r="HFI33" s="21"/>
      <c r="HFJ33" s="21"/>
      <c r="HFK33" s="21"/>
      <c r="HFL33" s="21"/>
      <c r="HFM33" s="21"/>
      <c r="HFN33" s="21"/>
      <c r="HFO33" s="21"/>
      <c r="HFP33" s="21"/>
      <c r="HFQ33" s="21"/>
      <c r="HFR33" s="21"/>
      <c r="HFS33" s="21"/>
      <c r="HFT33" s="21"/>
      <c r="HFU33" s="21"/>
      <c r="HFV33" s="21"/>
      <c r="HFW33" s="21"/>
      <c r="HFX33" s="21"/>
      <c r="HFY33" s="21"/>
      <c r="HFZ33" s="21"/>
      <c r="HGA33" s="21"/>
      <c r="HGB33" s="21"/>
      <c r="HGC33" s="21"/>
      <c r="HGD33" s="21"/>
      <c r="HGE33" s="21"/>
      <c r="HGF33" s="21"/>
      <c r="HGG33" s="21"/>
      <c r="HGH33" s="21"/>
      <c r="HGI33" s="21"/>
      <c r="HGJ33" s="21"/>
      <c r="HGK33" s="21"/>
      <c r="HGL33" s="21"/>
      <c r="HGM33" s="21"/>
      <c r="HGN33" s="21"/>
      <c r="HGO33" s="21"/>
      <c r="HGP33" s="21"/>
      <c r="HGQ33" s="21"/>
      <c r="HGR33" s="21"/>
      <c r="HGS33" s="21"/>
      <c r="HGT33" s="21"/>
      <c r="HGU33" s="21"/>
      <c r="HGV33" s="21"/>
      <c r="HGW33" s="21"/>
      <c r="HGX33" s="21"/>
      <c r="HGY33" s="21"/>
      <c r="HGZ33" s="21"/>
      <c r="HHA33" s="21"/>
      <c r="HHB33" s="21"/>
      <c r="HHC33" s="21"/>
      <c r="HHD33" s="21"/>
      <c r="HHE33" s="21"/>
      <c r="HHF33" s="21"/>
      <c r="HHG33" s="21"/>
      <c r="HHH33" s="21"/>
      <c r="HHI33" s="21"/>
      <c r="HHJ33" s="21"/>
      <c r="HHK33" s="21"/>
      <c r="HHL33" s="21"/>
      <c r="HHM33" s="21"/>
      <c r="HHN33" s="21"/>
      <c r="HHO33" s="21"/>
      <c r="HHP33" s="21"/>
      <c r="HHQ33" s="21"/>
      <c r="HHR33" s="21"/>
      <c r="HHS33" s="21"/>
      <c r="HHT33" s="21"/>
      <c r="HHU33" s="21"/>
      <c r="HHV33" s="21"/>
      <c r="HHW33" s="21"/>
      <c r="HHX33" s="21"/>
      <c r="HHY33" s="21"/>
      <c r="HHZ33" s="21"/>
      <c r="HIA33" s="21"/>
      <c r="HIB33" s="21"/>
      <c r="HIC33" s="21"/>
      <c r="HID33" s="21"/>
      <c r="HIE33" s="21"/>
      <c r="HIF33" s="21"/>
      <c r="HIG33" s="21"/>
      <c r="HIH33" s="21"/>
      <c r="HII33" s="21"/>
      <c r="HIJ33" s="21"/>
      <c r="HIK33" s="21"/>
      <c r="HIL33" s="21"/>
      <c r="HIM33" s="21"/>
      <c r="HIN33" s="21"/>
      <c r="HIO33" s="21"/>
      <c r="HIP33" s="21"/>
      <c r="HIQ33" s="21"/>
      <c r="HIR33" s="21"/>
      <c r="HIS33" s="21"/>
      <c r="HIT33" s="21"/>
      <c r="HIU33" s="21"/>
      <c r="HIV33" s="21"/>
      <c r="HIW33" s="21"/>
      <c r="HIX33" s="21"/>
      <c r="HIY33" s="21"/>
      <c r="HIZ33" s="21"/>
      <c r="HJA33" s="21"/>
      <c r="HJB33" s="21"/>
      <c r="HJC33" s="21"/>
      <c r="HJD33" s="21"/>
      <c r="HJE33" s="21"/>
      <c r="HJF33" s="21"/>
      <c r="HJG33" s="21"/>
      <c r="HJH33" s="21"/>
      <c r="HJI33" s="21"/>
      <c r="HJJ33" s="21"/>
      <c r="HJK33" s="21"/>
      <c r="HJL33" s="21"/>
      <c r="HJM33" s="21"/>
      <c r="HJN33" s="21"/>
      <c r="HJO33" s="21"/>
      <c r="HJP33" s="21"/>
      <c r="HJQ33" s="21"/>
      <c r="HJR33" s="21"/>
      <c r="HJS33" s="21"/>
      <c r="HJT33" s="21"/>
      <c r="HJU33" s="21"/>
      <c r="HJV33" s="21"/>
      <c r="HJW33" s="21"/>
      <c r="HJX33" s="21"/>
      <c r="HJY33" s="21"/>
      <c r="HJZ33" s="21"/>
      <c r="HKA33" s="21"/>
      <c r="HKB33" s="21"/>
      <c r="HKC33" s="21"/>
      <c r="HKD33" s="21"/>
      <c r="HKE33" s="21"/>
      <c r="HKF33" s="21"/>
      <c r="HKG33" s="21"/>
      <c r="HKH33" s="21"/>
      <c r="HKI33" s="21"/>
      <c r="HKJ33" s="21"/>
      <c r="HKK33" s="21"/>
      <c r="HKL33" s="21"/>
      <c r="HKM33" s="21"/>
      <c r="HKN33" s="21"/>
      <c r="HKO33" s="21"/>
      <c r="HKP33" s="21"/>
      <c r="HKQ33" s="21"/>
      <c r="HKR33" s="21"/>
      <c r="HKS33" s="21"/>
      <c r="HKT33" s="21"/>
      <c r="HKU33" s="21"/>
      <c r="HKV33" s="21"/>
      <c r="HKW33" s="21"/>
      <c r="HKX33" s="21"/>
      <c r="HKY33" s="21"/>
      <c r="HKZ33" s="21"/>
      <c r="HLA33" s="21"/>
      <c r="HLB33" s="21"/>
      <c r="HLC33" s="21"/>
      <c r="HLD33" s="21"/>
      <c r="HLE33" s="21"/>
      <c r="HLF33" s="21"/>
      <c r="HLG33" s="21"/>
      <c r="HLH33" s="21"/>
      <c r="HLI33" s="21"/>
      <c r="HLJ33" s="21"/>
      <c r="HLK33" s="21"/>
      <c r="HLL33" s="21"/>
      <c r="HLM33" s="21"/>
      <c r="HLN33" s="21"/>
      <c r="HLO33" s="21"/>
      <c r="HLP33" s="21"/>
      <c r="HLQ33" s="21"/>
      <c r="HLR33" s="21"/>
      <c r="HLS33" s="21"/>
      <c r="HLT33" s="21"/>
      <c r="HLU33" s="21"/>
      <c r="HLV33" s="21"/>
      <c r="HLW33" s="21"/>
      <c r="HLX33" s="21"/>
      <c r="HLY33" s="21"/>
      <c r="HLZ33" s="21"/>
      <c r="HMA33" s="21"/>
      <c r="HMB33" s="21"/>
      <c r="HMC33" s="21"/>
      <c r="HMD33" s="21"/>
      <c r="HME33" s="21"/>
      <c r="HMF33" s="21"/>
      <c r="HMG33" s="21"/>
      <c r="HMH33" s="21"/>
      <c r="HMI33" s="21"/>
      <c r="HMJ33" s="21"/>
      <c r="HMK33" s="21"/>
      <c r="HML33" s="21"/>
      <c r="HMM33" s="21"/>
      <c r="HMN33" s="21"/>
      <c r="HMO33" s="21"/>
      <c r="HMP33" s="21"/>
      <c r="HMQ33" s="21"/>
      <c r="HMR33" s="21"/>
      <c r="HMS33" s="21"/>
      <c r="HMT33" s="21"/>
      <c r="HMU33" s="21"/>
      <c r="HMV33" s="21"/>
      <c r="HMW33" s="21"/>
      <c r="HMX33" s="21"/>
      <c r="HMY33" s="21"/>
      <c r="HMZ33" s="21"/>
      <c r="HNA33" s="21"/>
      <c r="HNB33" s="21"/>
      <c r="HNC33" s="21"/>
      <c r="HND33" s="21"/>
      <c r="HNE33" s="21"/>
      <c r="HNF33" s="21"/>
      <c r="HNG33" s="21"/>
      <c r="HNH33" s="21"/>
      <c r="HNI33" s="21"/>
      <c r="HNJ33" s="21"/>
      <c r="HNK33" s="21"/>
      <c r="HNL33" s="21"/>
      <c r="HNM33" s="21"/>
      <c r="HNN33" s="21"/>
      <c r="HNO33" s="21"/>
      <c r="HNP33" s="21"/>
      <c r="HNQ33" s="21"/>
      <c r="HNR33" s="21"/>
      <c r="HNS33" s="21"/>
      <c r="HNT33" s="21"/>
      <c r="HNU33" s="21"/>
      <c r="HNV33" s="21"/>
      <c r="HNW33" s="21"/>
      <c r="HNX33" s="21"/>
      <c r="HNY33" s="21"/>
      <c r="HNZ33" s="21"/>
      <c r="HOA33" s="21"/>
      <c r="HOB33" s="21"/>
      <c r="HOC33" s="21"/>
      <c r="HOD33" s="21"/>
      <c r="HOE33" s="21"/>
      <c r="HOF33" s="21"/>
      <c r="HOG33" s="21"/>
      <c r="HOH33" s="21"/>
      <c r="HOI33" s="21"/>
      <c r="HOJ33" s="21"/>
      <c r="HOK33" s="21"/>
      <c r="HOL33" s="21"/>
      <c r="HOM33" s="21"/>
      <c r="HON33" s="21"/>
      <c r="HOO33" s="21"/>
      <c r="HOP33" s="21"/>
      <c r="HOQ33" s="21"/>
      <c r="HOR33" s="21"/>
      <c r="HOS33" s="21"/>
      <c r="HOT33" s="21"/>
      <c r="HOU33" s="21"/>
      <c r="HOV33" s="21"/>
      <c r="HOW33" s="21"/>
      <c r="HOX33" s="21"/>
      <c r="HOY33" s="21"/>
      <c r="HOZ33" s="21"/>
      <c r="HPA33" s="21"/>
      <c r="HPB33" s="21"/>
      <c r="HPC33" s="21"/>
      <c r="HPD33" s="21"/>
      <c r="HPE33" s="21"/>
      <c r="HPF33" s="21"/>
      <c r="HPG33" s="21"/>
      <c r="HPH33" s="21"/>
      <c r="HPI33" s="21"/>
      <c r="HPJ33" s="21"/>
      <c r="HPK33" s="21"/>
      <c r="HPL33" s="21"/>
      <c r="HPM33" s="21"/>
      <c r="HPN33" s="21"/>
      <c r="HPO33" s="21"/>
      <c r="HPP33" s="21"/>
      <c r="HPQ33" s="21"/>
      <c r="HPR33" s="21"/>
      <c r="HPS33" s="21"/>
      <c r="HPT33" s="21"/>
      <c r="HPU33" s="21"/>
      <c r="HPV33" s="21"/>
      <c r="HPW33" s="21"/>
      <c r="HPX33" s="21"/>
      <c r="HPY33" s="21"/>
      <c r="HPZ33" s="21"/>
      <c r="HQA33" s="21"/>
      <c r="HQB33" s="21"/>
      <c r="HQC33" s="21"/>
      <c r="HQD33" s="21"/>
      <c r="HQE33" s="21"/>
      <c r="HQF33" s="21"/>
      <c r="HQG33" s="21"/>
      <c r="HQH33" s="21"/>
      <c r="HQI33" s="21"/>
      <c r="HQJ33" s="21"/>
      <c r="HQK33" s="21"/>
      <c r="HQL33" s="21"/>
      <c r="HQM33" s="21"/>
      <c r="HQN33" s="21"/>
      <c r="HQO33" s="21"/>
      <c r="HQP33" s="21"/>
      <c r="HQQ33" s="21"/>
      <c r="HQR33" s="21"/>
      <c r="HQS33" s="21"/>
      <c r="HQT33" s="21"/>
      <c r="HQU33" s="21"/>
      <c r="HQV33" s="21"/>
      <c r="HQW33" s="21"/>
      <c r="HQX33" s="21"/>
      <c r="HQY33" s="21"/>
      <c r="HQZ33" s="21"/>
      <c r="HRA33" s="21"/>
      <c r="HRB33" s="21"/>
      <c r="HRC33" s="21"/>
      <c r="HRD33" s="21"/>
      <c r="HRE33" s="21"/>
      <c r="HRF33" s="21"/>
      <c r="HRG33" s="21"/>
      <c r="HRH33" s="21"/>
      <c r="HRI33" s="21"/>
      <c r="HRJ33" s="21"/>
      <c r="HRK33" s="21"/>
      <c r="HRL33" s="21"/>
      <c r="HRM33" s="21"/>
      <c r="HRN33" s="21"/>
      <c r="HRO33" s="21"/>
      <c r="HRP33" s="21"/>
      <c r="HRQ33" s="21"/>
      <c r="HRR33" s="21"/>
      <c r="HRS33" s="21"/>
      <c r="HRT33" s="21"/>
      <c r="HRU33" s="21"/>
      <c r="HRV33" s="21"/>
      <c r="HRW33" s="21"/>
      <c r="HRX33" s="21"/>
      <c r="HRY33" s="21"/>
      <c r="HRZ33" s="21"/>
      <c r="HSA33" s="21"/>
      <c r="HSB33" s="21"/>
      <c r="HSC33" s="21"/>
      <c r="HSD33" s="21"/>
      <c r="HSE33" s="21"/>
      <c r="HSF33" s="21"/>
      <c r="HSG33" s="21"/>
      <c r="HSH33" s="21"/>
      <c r="HSI33" s="21"/>
      <c r="HSJ33" s="21"/>
      <c r="HSK33" s="21"/>
      <c r="HSL33" s="21"/>
      <c r="HSM33" s="21"/>
      <c r="HSN33" s="21"/>
      <c r="HSO33" s="21"/>
      <c r="HSP33" s="21"/>
      <c r="HSQ33" s="21"/>
      <c r="HSR33" s="21"/>
      <c r="HSS33" s="21"/>
      <c r="HST33" s="21"/>
      <c r="HSU33" s="21"/>
      <c r="HSV33" s="21"/>
      <c r="HSW33" s="21"/>
      <c r="HSX33" s="21"/>
      <c r="HSY33" s="21"/>
      <c r="HSZ33" s="21"/>
      <c r="HTA33" s="21"/>
      <c r="HTB33" s="21"/>
      <c r="HTC33" s="21"/>
      <c r="HTD33" s="21"/>
      <c r="HTE33" s="21"/>
      <c r="HTF33" s="21"/>
      <c r="HTG33" s="21"/>
      <c r="HTH33" s="21"/>
      <c r="HTI33" s="21"/>
      <c r="HTJ33" s="21"/>
      <c r="HTK33" s="21"/>
      <c r="HTL33" s="21"/>
      <c r="HTM33" s="21"/>
      <c r="HTN33" s="21"/>
      <c r="HTO33" s="21"/>
      <c r="HTP33" s="21"/>
      <c r="HTQ33" s="21"/>
      <c r="HTR33" s="21"/>
      <c r="HTS33" s="21"/>
      <c r="HTT33" s="21"/>
      <c r="HTU33" s="21"/>
      <c r="HTV33" s="21"/>
      <c r="HTW33" s="21"/>
      <c r="HTX33" s="21"/>
      <c r="HTY33" s="21"/>
      <c r="HTZ33" s="21"/>
      <c r="HUA33" s="21"/>
      <c r="HUB33" s="21"/>
      <c r="HUC33" s="21"/>
      <c r="HUD33" s="21"/>
      <c r="HUE33" s="21"/>
      <c r="HUF33" s="21"/>
      <c r="HUG33" s="21"/>
      <c r="HUH33" s="21"/>
      <c r="HUI33" s="21"/>
      <c r="HUJ33" s="21"/>
      <c r="HUK33" s="21"/>
      <c r="HUL33" s="21"/>
      <c r="HUM33" s="21"/>
      <c r="HUN33" s="21"/>
      <c r="HUO33" s="21"/>
      <c r="HUP33" s="21"/>
      <c r="HUQ33" s="21"/>
      <c r="HUR33" s="21"/>
      <c r="HUS33" s="21"/>
      <c r="HUT33" s="21"/>
      <c r="HUU33" s="21"/>
      <c r="HUV33" s="21"/>
      <c r="HUW33" s="21"/>
      <c r="HUX33" s="21"/>
      <c r="HUY33" s="21"/>
      <c r="HUZ33" s="21"/>
      <c r="HVA33" s="21"/>
      <c r="HVB33" s="21"/>
      <c r="HVC33" s="21"/>
      <c r="HVD33" s="21"/>
      <c r="HVE33" s="21"/>
      <c r="HVF33" s="21"/>
      <c r="HVG33" s="21"/>
      <c r="HVH33" s="21"/>
      <c r="HVI33" s="21"/>
      <c r="HVJ33" s="21"/>
      <c r="HVK33" s="21"/>
      <c r="HVL33" s="21"/>
      <c r="HVM33" s="21"/>
      <c r="HVN33" s="21"/>
      <c r="HVO33" s="21"/>
      <c r="HVP33" s="21"/>
      <c r="HVQ33" s="21"/>
      <c r="HVR33" s="21"/>
      <c r="HVS33" s="21"/>
      <c r="HVT33" s="21"/>
      <c r="HVU33" s="21"/>
      <c r="HVV33" s="21"/>
      <c r="HVW33" s="21"/>
      <c r="HVX33" s="21"/>
      <c r="HVY33" s="21"/>
      <c r="HVZ33" s="21"/>
      <c r="HWA33" s="21"/>
      <c r="HWB33" s="21"/>
      <c r="HWC33" s="21"/>
      <c r="HWD33" s="21"/>
      <c r="HWE33" s="21"/>
      <c r="HWF33" s="21"/>
      <c r="HWG33" s="21"/>
      <c r="HWH33" s="21"/>
      <c r="HWI33" s="21"/>
      <c r="HWJ33" s="21"/>
      <c r="HWK33" s="21"/>
      <c r="HWL33" s="21"/>
      <c r="HWM33" s="21"/>
      <c r="HWN33" s="21"/>
      <c r="HWO33" s="21"/>
      <c r="HWP33" s="21"/>
      <c r="HWQ33" s="21"/>
      <c r="HWR33" s="21"/>
      <c r="HWS33" s="21"/>
      <c r="HWT33" s="21"/>
      <c r="HWU33" s="21"/>
      <c r="HWV33" s="21"/>
      <c r="HWW33" s="21"/>
      <c r="HWX33" s="21"/>
      <c r="HWY33" s="21"/>
      <c r="HWZ33" s="21"/>
      <c r="HXA33" s="21"/>
      <c r="HXB33" s="21"/>
      <c r="HXC33" s="21"/>
      <c r="HXD33" s="21"/>
      <c r="HXE33" s="21"/>
      <c r="HXF33" s="21"/>
      <c r="HXG33" s="21"/>
      <c r="HXH33" s="21"/>
      <c r="HXI33" s="21"/>
      <c r="HXJ33" s="21"/>
      <c r="HXK33" s="21"/>
      <c r="HXL33" s="21"/>
      <c r="HXM33" s="21"/>
      <c r="HXN33" s="21"/>
      <c r="HXO33" s="21"/>
      <c r="HXP33" s="21"/>
      <c r="HXQ33" s="21"/>
      <c r="HXR33" s="21"/>
      <c r="HXS33" s="21"/>
      <c r="HXT33" s="21"/>
      <c r="HXU33" s="21"/>
      <c r="HXV33" s="21"/>
      <c r="HXW33" s="21"/>
      <c r="HXX33" s="21"/>
      <c r="HXY33" s="21"/>
      <c r="HXZ33" s="21"/>
      <c r="HYA33" s="21"/>
      <c r="HYB33" s="21"/>
      <c r="HYC33" s="21"/>
      <c r="HYD33" s="21"/>
      <c r="HYE33" s="21"/>
      <c r="HYF33" s="21"/>
      <c r="HYG33" s="21"/>
      <c r="HYH33" s="21"/>
      <c r="HYI33" s="21"/>
      <c r="HYJ33" s="21"/>
      <c r="HYK33" s="21"/>
      <c r="HYL33" s="21"/>
      <c r="HYM33" s="21"/>
      <c r="HYN33" s="21"/>
      <c r="HYO33" s="21"/>
      <c r="HYP33" s="21"/>
      <c r="HYQ33" s="21"/>
      <c r="HYR33" s="21"/>
      <c r="HYS33" s="21"/>
      <c r="HYT33" s="21"/>
      <c r="HYU33" s="21"/>
      <c r="HYV33" s="21"/>
      <c r="HYW33" s="21"/>
      <c r="HYX33" s="21"/>
      <c r="HYY33" s="21"/>
      <c r="HYZ33" s="21"/>
      <c r="HZA33" s="21"/>
      <c r="HZB33" s="21"/>
      <c r="HZC33" s="21"/>
      <c r="HZD33" s="21"/>
      <c r="HZE33" s="21"/>
      <c r="HZF33" s="21"/>
      <c r="HZG33" s="21"/>
      <c r="HZH33" s="21"/>
      <c r="HZI33" s="21"/>
      <c r="HZJ33" s="21"/>
      <c r="HZK33" s="21"/>
      <c r="HZL33" s="21"/>
      <c r="HZM33" s="21"/>
      <c r="HZN33" s="21"/>
      <c r="HZO33" s="21"/>
      <c r="HZP33" s="21"/>
      <c r="HZQ33" s="21"/>
      <c r="HZR33" s="21"/>
      <c r="HZS33" s="21"/>
      <c r="HZT33" s="21"/>
      <c r="HZU33" s="21"/>
      <c r="HZV33" s="21"/>
      <c r="HZW33" s="21"/>
      <c r="HZX33" s="21"/>
      <c r="HZY33" s="21"/>
      <c r="HZZ33" s="21"/>
      <c r="IAA33" s="21"/>
      <c r="IAB33" s="21"/>
      <c r="IAC33" s="21"/>
      <c r="IAD33" s="21"/>
      <c r="IAE33" s="21"/>
      <c r="IAF33" s="21"/>
      <c r="IAG33" s="21"/>
      <c r="IAH33" s="21"/>
      <c r="IAI33" s="21"/>
      <c r="IAJ33" s="21"/>
      <c r="IAK33" s="21"/>
      <c r="IAL33" s="21"/>
      <c r="IAM33" s="21"/>
      <c r="IAN33" s="21"/>
      <c r="IAO33" s="21"/>
      <c r="IAP33" s="21"/>
      <c r="IAQ33" s="21"/>
      <c r="IAR33" s="21"/>
      <c r="IAS33" s="21"/>
      <c r="IAT33" s="21"/>
      <c r="IAU33" s="21"/>
      <c r="IAV33" s="21"/>
      <c r="IAW33" s="21"/>
      <c r="IAX33" s="21"/>
      <c r="IAY33" s="21"/>
      <c r="IAZ33" s="21"/>
      <c r="IBA33" s="21"/>
      <c r="IBB33" s="21"/>
      <c r="IBC33" s="21"/>
      <c r="IBD33" s="21"/>
      <c r="IBE33" s="21"/>
      <c r="IBF33" s="21"/>
      <c r="IBG33" s="21"/>
      <c r="IBH33" s="21"/>
      <c r="IBI33" s="21"/>
      <c r="IBJ33" s="21"/>
      <c r="IBK33" s="21"/>
      <c r="IBL33" s="21"/>
      <c r="IBM33" s="21"/>
      <c r="IBN33" s="21"/>
      <c r="IBO33" s="21"/>
      <c r="IBP33" s="21"/>
      <c r="IBQ33" s="21"/>
      <c r="IBR33" s="21"/>
      <c r="IBS33" s="21"/>
      <c r="IBT33" s="21"/>
      <c r="IBU33" s="21"/>
      <c r="IBV33" s="21"/>
      <c r="IBW33" s="21"/>
      <c r="IBX33" s="21"/>
      <c r="IBY33" s="21"/>
      <c r="IBZ33" s="21"/>
      <c r="ICA33" s="21"/>
      <c r="ICB33" s="21"/>
      <c r="ICC33" s="21"/>
      <c r="ICD33" s="21"/>
      <c r="ICE33" s="21"/>
      <c r="ICF33" s="21"/>
      <c r="ICG33" s="21"/>
      <c r="ICH33" s="21"/>
      <c r="ICI33" s="21"/>
      <c r="ICJ33" s="21"/>
      <c r="ICK33" s="21"/>
      <c r="ICL33" s="21"/>
      <c r="ICM33" s="21"/>
      <c r="ICN33" s="21"/>
      <c r="ICO33" s="21"/>
      <c r="ICP33" s="21"/>
      <c r="ICQ33" s="21"/>
      <c r="ICR33" s="21"/>
      <c r="ICS33" s="21"/>
      <c r="ICT33" s="21"/>
      <c r="ICU33" s="21"/>
      <c r="ICV33" s="21"/>
      <c r="ICW33" s="21"/>
      <c r="ICX33" s="21"/>
      <c r="ICY33" s="21"/>
      <c r="ICZ33" s="21"/>
      <c r="IDA33" s="21"/>
      <c r="IDB33" s="21"/>
      <c r="IDC33" s="21"/>
      <c r="IDD33" s="21"/>
      <c r="IDE33" s="21"/>
      <c r="IDF33" s="21"/>
      <c r="IDG33" s="21"/>
      <c r="IDH33" s="21"/>
      <c r="IDI33" s="21"/>
      <c r="IDJ33" s="21"/>
      <c r="IDK33" s="21"/>
      <c r="IDL33" s="21"/>
      <c r="IDM33" s="21"/>
      <c r="IDN33" s="21"/>
      <c r="IDO33" s="21"/>
      <c r="IDP33" s="21"/>
      <c r="IDQ33" s="21"/>
      <c r="IDR33" s="21"/>
      <c r="IDS33" s="21"/>
      <c r="IDT33" s="21"/>
      <c r="IDU33" s="21"/>
      <c r="IDV33" s="21"/>
      <c r="IDW33" s="21"/>
      <c r="IDX33" s="21"/>
      <c r="IDY33" s="21"/>
      <c r="IDZ33" s="21"/>
      <c r="IEA33" s="21"/>
      <c r="IEB33" s="21"/>
      <c r="IEC33" s="21"/>
      <c r="IED33" s="21"/>
      <c r="IEE33" s="21"/>
      <c r="IEF33" s="21"/>
      <c r="IEG33" s="21"/>
      <c r="IEH33" s="21"/>
      <c r="IEI33" s="21"/>
      <c r="IEJ33" s="21"/>
      <c r="IEK33" s="21"/>
      <c r="IEL33" s="21"/>
      <c r="IEM33" s="21"/>
      <c r="IEN33" s="21"/>
      <c r="IEO33" s="21"/>
      <c r="IEP33" s="21"/>
      <c r="IEQ33" s="21"/>
      <c r="IER33" s="21"/>
      <c r="IES33" s="21"/>
      <c r="IET33" s="21"/>
      <c r="IEU33" s="21"/>
      <c r="IEV33" s="21"/>
      <c r="IEW33" s="21"/>
      <c r="IEX33" s="21"/>
      <c r="IEY33" s="21"/>
      <c r="IEZ33" s="21"/>
      <c r="IFA33" s="21"/>
      <c r="IFB33" s="21"/>
      <c r="IFC33" s="21"/>
      <c r="IFD33" s="21"/>
      <c r="IFE33" s="21"/>
      <c r="IFF33" s="21"/>
      <c r="IFG33" s="21"/>
      <c r="IFH33" s="21"/>
      <c r="IFI33" s="21"/>
      <c r="IFJ33" s="21"/>
      <c r="IFK33" s="21"/>
      <c r="IFL33" s="21"/>
      <c r="IFM33" s="21"/>
      <c r="IFN33" s="21"/>
      <c r="IFO33" s="21"/>
      <c r="IFP33" s="21"/>
      <c r="IFQ33" s="21"/>
      <c r="IFR33" s="21"/>
      <c r="IFS33" s="21"/>
      <c r="IFT33" s="21"/>
      <c r="IFU33" s="21"/>
      <c r="IFV33" s="21"/>
      <c r="IFW33" s="21"/>
      <c r="IFX33" s="21"/>
      <c r="IFY33" s="21"/>
      <c r="IFZ33" s="21"/>
      <c r="IGA33" s="21"/>
      <c r="IGB33" s="21"/>
      <c r="IGC33" s="21"/>
      <c r="IGD33" s="21"/>
      <c r="IGE33" s="21"/>
      <c r="IGF33" s="21"/>
      <c r="IGG33" s="21"/>
      <c r="IGH33" s="21"/>
      <c r="IGI33" s="21"/>
      <c r="IGJ33" s="21"/>
      <c r="IGK33" s="21"/>
      <c r="IGL33" s="21"/>
      <c r="IGM33" s="21"/>
      <c r="IGN33" s="21"/>
      <c r="IGO33" s="21"/>
      <c r="IGP33" s="21"/>
      <c r="IGQ33" s="21"/>
      <c r="IGR33" s="21"/>
      <c r="IGS33" s="21"/>
      <c r="IGT33" s="21"/>
      <c r="IGU33" s="21"/>
      <c r="IGV33" s="21"/>
      <c r="IGW33" s="21"/>
      <c r="IGX33" s="21"/>
      <c r="IGY33" s="21"/>
      <c r="IGZ33" s="21"/>
      <c r="IHA33" s="21"/>
      <c r="IHB33" s="21"/>
      <c r="IHC33" s="21"/>
      <c r="IHD33" s="21"/>
      <c r="IHE33" s="21"/>
      <c r="IHF33" s="21"/>
      <c r="IHG33" s="21"/>
      <c r="IHH33" s="21"/>
      <c r="IHI33" s="21"/>
      <c r="IHJ33" s="21"/>
      <c r="IHK33" s="21"/>
      <c r="IHL33" s="21"/>
      <c r="IHM33" s="21"/>
      <c r="IHN33" s="21"/>
      <c r="IHO33" s="21"/>
      <c r="IHP33" s="21"/>
      <c r="IHQ33" s="21"/>
      <c r="IHR33" s="21"/>
      <c r="IHS33" s="21"/>
      <c r="IHT33" s="21"/>
      <c r="IHU33" s="21"/>
      <c r="IHV33" s="21"/>
      <c r="IHW33" s="21"/>
      <c r="IHX33" s="21"/>
      <c r="IHY33" s="21"/>
      <c r="IHZ33" s="21"/>
      <c r="IIA33" s="21"/>
      <c r="IIB33" s="21"/>
      <c r="IIC33" s="21"/>
      <c r="IID33" s="21"/>
      <c r="IIE33" s="21"/>
      <c r="IIF33" s="21"/>
      <c r="IIG33" s="21"/>
      <c r="IIH33" s="21"/>
      <c r="III33" s="21"/>
      <c r="IIJ33" s="21"/>
      <c r="IIK33" s="21"/>
      <c r="IIL33" s="21"/>
      <c r="IIM33" s="21"/>
      <c r="IIN33" s="21"/>
      <c r="IIO33" s="21"/>
      <c r="IIP33" s="21"/>
      <c r="IIQ33" s="21"/>
      <c r="IIR33" s="21"/>
      <c r="IIS33" s="21"/>
      <c r="IIT33" s="21"/>
      <c r="IIU33" s="21"/>
      <c r="IIV33" s="21"/>
      <c r="IIW33" s="21"/>
      <c r="IIX33" s="21"/>
      <c r="IIY33" s="21"/>
      <c r="IIZ33" s="21"/>
      <c r="IJA33" s="21"/>
      <c r="IJB33" s="21"/>
      <c r="IJC33" s="21"/>
      <c r="IJD33" s="21"/>
      <c r="IJE33" s="21"/>
      <c r="IJF33" s="21"/>
      <c r="IJG33" s="21"/>
      <c r="IJH33" s="21"/>
      <c r="IJI33" s="21"/>
      <c r="IJJ33" s="21"/>
      <c r="IJK33" s="21"/>
      <c r="IJL33" s="21"/>
      <c r="IJM33" s="21"/>
      <c r="IJN33" s="21"/>
      <c r="IJO33" s="21"/>
      <c r="IJP33" s="21"/>
      <c r="IJQ33" s="21"/>
      <c r="IJR33" s="21"/>
      <c r="IJS33" s="21"/>
      <c r="IJT33" s="21"/>
      <c r="IJU33" s="21"/>
      <c r="IJV33" s="21"/>
      <c r="IJW33" s="21"/>
      <c r="IJX33" s="21"/>
      <c r="IJY33" s="21"/>
      <c r="IJZ33" s="21"/>
      <c r="IKA33" s="21"/>
      <c r="IKB33" s="21"/>
      <c r="IKC33" s="21"/>
      <c r="IKD33" s="21"/>
      <c r="IKE33" s="21"/>
      <c r="IKF33" s="21"/>
      <c r="IKG33" s="21"/>
      <c r="IKH33" s="21"/>
      <c r="IKI33" s="21"/>
      <c r="IKJ33" s="21"/>
      <c r="IKK33" s="21"/>
      <c r="IKL33" s="21"/>
      <c r="IKM33" s="21"/>
      <c r="IKN33" s="21"/>
      <c r="IKO33" s="21"/>
      <c r="IKP33" s="21"/>
      <c r="IKQ33" s="21"/>
      <c r="IKR33" s="21"/>
      <c r="IKS33" s="21"/>
      <c r="IKT33" s="21"/>
      <c r="IKU33" s="21"/>
      <c r="IKV33" s="21"/>
      <c r="IKW33" s="21"/>
      <c r="IKX33" s="21"/>
      <c r="IKY33" s="21"/>
      <c r="IKZ33" s="21"/>
      <c r="ILA33" s="21"/>
      <c r="ILB33" s="21"/>
      <c r="ILC33" s="21"/>
      <c r="ILD33" s="21"/>
      <c r="ILE33" s="21"/>
      <c r="ILF33" s="21"/>
      <c r="ILG33" s="21"/>
      <c r="ILH33" s="21"/>
      <c r="ILI33" s="21"/>
      <c r="ILJ33" s="21"/>
      <c r="ILK33" s="21"/>
      <c r="ILL33" s="21"/>
      <c r="ILM33" s="21"/>
      <c r="ILN33" s="21"/>
      <c r="ILO33" s="21"/>
      <c r="ILP33" s="21"/>
      <c r="ILQ33" s="21"/>
      <c r="ILR33" s="21"/>
      <c r="ILS33" s="21"/>
      <c r="ILT33" s="21"/>
      <c r="ILU33" s="21"/>
      <c r="ILV33" s="21"/>
      <c r="ILW33" s="21"/>
      <c r="ILX33" s="21"/>
      <c r="ILY33" s="21"/>
      <c r="ILZ33" s="21"/>
      <c r="IMA33" s="21"/>
      <c r="IMB33" s="21"/>
      <c r="IMC33" s="21"/>
      <c r="IMD33" s="21"/>
      <c r="IME33" s="21"/>
      <c r="IMF33" s="21"/>
      <c r="IMG33" s="21"/>
      <c r="IMH33" s="21"/>
      <c r="IMI33" s="21"/>
      <c r="IMJ33" s="21"/>
      <c r="IMK33" s="21"/>
      <c r="IML33" s="21"/>
      <c r="IMM33" s="21"/>
      <c r="IMN33" s="21"/>
      <c r="IMO33" s="21"/>
      <c r="IMP33" s="21"/>
      <c r="IMQ33" s="21"/>
      <c r="IMR33" s="21"/>
      <c r="IMS33" s="21"/>
      <c r="IMT33" s="21"/>
      <c r="IMU33" s="21"/>
      <c r="IMV33" s="21"/>
      <c r="IMW33" s="21"/>
      <c r="IMX33" s="21"/>
      <c r="IMY33" s="21"/>
      <c r="IMZ33" s="21"/>
      <c r="INA33" s="21"/>
      <c r="INB33" s="21"/>
      <c r="INC33" s="21"/>
      <c r="IND33" s="21"/>
      <c r="INE33" s="21"/>
      <c r="INF33" s="21"/>
      <c r="ING33" s="21"/>
      <c r="INH33" s="21"/>
      <c r="INI33" s="21"/>
      <c r="INJ33" s="21"/>
      <c r="INK33" s="21"/>
      <c r="INL33" s="21"/>
      <c r="INM33" s="21"/>
      <c r="INN33" s="21"/>
      <c r="INO33" s="21"/>
      <c r="INP33" s="21"/>
      <c r="INQ33" s="21"/>
      <c r="INR33" s="21"/>
      <c r="INS33" s="21"/>
      <c r="INT33" s="21"/>
      <c r="INU33" s="21"/>
      <c r="INV33" s="21"/>
      <c r="INW33" s="21"/>
      <c r="INX33" s="21"/>
      <c r="INY33" s="21"/>
      <c r="INZ33" s="21"/>
      <c r="IOA33" s="21"/>
      <c r="IOB33" s="21"/>
      <c r="IOC33" s="21"/>
      <c r="IOD33" s="21"/>
      <c r="IOE33" s="21"/>
      <c r="IOF33" s="21"/>
      <c r="IOG33" s="21"/>
      <c r="IOH33" s="21"/>
      <c r="IOI33" s="21"/>
      <c r="IOJ33" s="21"/>
      <c r="IOK33" s="21"/>
      <c r="IOL33" s="21"/>
      <c r="IOM33" s="21"/>
      <c r="ION33" s="21"/>
      <c r="IOO33" s="21"/>
      <c r="IOP33" s="21"/>
      <c r="IOQ33" s="21"/>
      <c r="IOR33" s="21"/>
      <c r="IOS33" s="21"/>
      <c r="IOT33" s="21"/>
      <c r="IOU33" s="21"/>
      <c r="IOV33" s="21"/>
      <c r="IOW33" s="21"/>
      <c r="IOX33" s="21"/>
      <c r="IOY33" s="21"/>
      <c r="IOZ33" s="21"/>
      <c r="IPA33" s="21"/>
      <c r="IPB33" s="21"/>
      <c r="IPC33" s="21"/>
      <c r="IPD33" s="21"/>
      <c r="IPE33" s="21"/>
      <c r="IPF33" s="21"/>
      <c r="IPG33" s="21"/>
      <c r="IPH33" s="21"/>
      <c r="IPI33" s="21"/>
      <c r="IPJ33" s="21"/>
      <c r="IPK33" s="21"/>
      <c r="IPL33" s="21"/>
      <c r="IPM33" s="21"/>
      <c r="IPN33" s="21"/>
      <c r="IPO33" s="21"/>
      <c r="IPP33" s="21"/>
      <c r="IPQ33" s="21"/>
      <c r="IPR33" s="21"/>
      <c r="IPS33" s="21"/>
      <c r="IPT33" s="21"/>
      <c r="IPU33" s="21"/>
      <c r="IPV33" s="21"/>
      <c r="IPW33" s="21"/>
      <c r="IPX33" s="21"/>
      <c r="IPY33" s="21"/>
      <c r="IPZ33" s="21"/>
      <c r="IQA33" s="21"/>
      <c r="IQB33" s="21"/>
      <c r="IQC33" s="21"/>
      <c r="IQD33" s="21"/>
      <c r="IQE33" s="21"/>
      <c r="IQF33" s="21"/>
      <c r="IQG33" s="21"/>
      <c r="IQH33" s="21"/>
      <c r="IQI33" s="21"/>
      <c r="IQJ33" s="21"/>
      <c r="IQK33" s="21"/>
      <c r="IQL33" s="21"/>
      <c r="IQM33" s="21"/>
      <c r="IQN33" s="21"/>
      <c r="IQO33" s="21"/>
      <c r="IQP33" s="21"/>
      <c r="IQQ33" s="21"/>
      <c r="IQR33" s="21"/>
      <c r="IQS33" s="21"/>
      <c r="IQT33" s="21"/>
      <c r="IQU33" s="21"/>
      <c r="IQV33" s="21"/>
      <c r="IQW33" s="21"/>
      <c r="IQX33" s="21"/>
      <c r="IQY33" s="21"/>
      <c r="IQZ33" s="21"/>
      <c r="IRA33" s="21"/>
      <c r="IRB33" s="21"/>
      <c r="IRC33" s="21"/>
      <c r="IRD33" s="21"/>
      <c r="IRE33" s="21"/>
      <c r="IRF33" s="21"/>
      <c r="IRG33" s="21"/>
      <c r="IRH33" s="21"/>
      <c r="IRI33" s="21"/>
      <c r="IRJ33" s="21"/>
      <c r="IRK33" s="21"/>
      <c r="IRL33" s="21"/>
      <c r="IRM33" s="21"/>
      <c r="IRN33" s="21"/>
      <c r="IRO33" s="21"/>
      <c r="IRP33" s="21"/>
      <c r="IRQ33" s="21"/>
      <c r="IRR33" s="21"/>
      <c r="IRS33" s="21"/>
      <c r="IRT33" s="21"/>
      <c r="IRU33" s="21"/>
      <c r="IRV33" s="21"/>
      <c r="IRW33" s="21"/>
      <c r="IRX33" s="21"/>
      <c r="IRY33" s="21"/>
      <c r="IRZ33" s="21"/>
      <c r="ISA33" s="21"/>
      <c r="ISB33" s="21"/>
      <c r="ISC33" s="21"/>
      <c r="ISD33" s="21"/>
      <c r="ISE33" s="21"/>
      <c r="ISF33" s="21"/>
      <c r="ISG33" s="21"/>
      <c r="ISH33" s="21"/>
      <c r="ISI33" s="21"/>
      <c r="ISJ33" s="21"/>
      <c r="ISK33" s="21"/>
      <c r="ISL33" s="21"/>
      <c r="ISM33" s="21"/>
      <c r="ISN33" s="21"/>
      <c r="ISO33" s="21"/>
      <c r="ISP33" s="21"/>
      <c r="ISQ33" s="21"/>
      <c r="ISR33" s="21"/>
      <c r="ISS33" s="21"/>
      <c r="IST33" s="21"/>
      <c r="ISU33" s="21"/>
      <c r="ISV33" s="21"/>
      <c r="ISW33" s="21"/>
      <c r="ISX33" s="21"/>
      <c r="ISY33" s="21"/>
      <c r="ISZ33" s="21"/>
      <c r="ITA33" s="21"/>
      <c r="ITB33" s="21"/>
      <c r="ITC33" s="21"/>
      <c r="ITD33" s="21"/>
      <c r="ITE33" s="21"/>
      <c r="ITF33" s="21"/>
      <c r="ITG33" s="21"/>
      <c r="ITH33" s="21"/>
      <c r="ITI33" s="21"/>
      <c r="ITJ33" s="21"/>
      <c r="ITK33" s="21"/>
      <c r="ITL33" s="21"/>
      <c r="ITM33" s="21"/>
      <c r="ITN33" s="21"/>
      <c r="ITO33" s="21"/>
      <c r="ITP33" s="21"/>
      <c r="ITQ33" s="21"/>
      <c r="ITR33" s="21"/>
      <c r="ITS33" s="21"/>
      <c r="ITT33" s="21"/>
      <c r="ITU33" s="21"/>
      <c r="ITV33" s="21"/>
      <c r="ITW33" s="21"/>
      <c r="ITX33" s="21"/>
      <c r="ITY33" s="21"/>
      <c r="ITZ33" s="21"/>
      <c r="IUA33" s="21"/>
      <c r="IUB33" s="21"/>
      <c r="IUC33" s="21"/>
      <c r="IUD33" s="21"/>
      <c r="IUE33" s="21"/>
      <c r="IUF33" s="21"/>
      <c r="IUG33" s="21"/>
      <c r="IUH33" s="21"/>
      <c r="IUI33" s="21"/>
      <c r="IUJ33" s="21"/>
      <c r="IUK33" s="21"/>
      <c r="IUL33" s="21"/>
      <c r="IUM33" s="21"/>
      <c r="IUN33" s="21"/>
      <c r="IUO33" s="21"/>
      <c r="IUP33" s="21"/>
      <c r="IUQ33" s="21"/>
      <c r="IUR33" s="21"/>
      <c r="IUS33" s="21"/>
      <c r="IUT33" s="21"/>
      <c r="IUU33" s="21"/>
      <c r="IUV33" s="21"/>
      <c r="IUW33" s="21"/>
      <c r="IUX33" s="21"/>
      <c r="IUY33" s="21"/>
      <c r="IUZ33" s="21"/>
      <c r="IVA33" s="21"/>
      <c r="IVB33" s="21"/>
      <c r="IVC33" s="21"/>
      <c r="IVD33" s="21"/>
      <c r="IVE33" s="21"/>
      <c r="IVF33" s="21"/>
      <c r="IVG33" s="21"/>
      <c r="IVH33" s="21"/>
      <c r="IVI33" s="21"/>
      <c r="IVJ33" s="21"/>
      <c r="IVK33" s="21"/>
      <c r="IVL33" s="21"/>
      <c r="IVM33" s="21"/>
      <c r="IVN33" s="21"/>
      <c r="IVO33" s="21"/>
      <c r="IVP33" s="21"/>
      <c r="IVQ33" s="21"/>
      <c r="IVR33" s="21"/>
      <c r="IVS33" s="21"/>
      <c r="IVT33" s="21"/>
      <c r="IVU33" s="21"/>
      <c r="IVV33" s="21"/>
      <c r="IVW33" s="21"/>
      <c r="IVX33" s="21"/>
      <c r="IVY33" s="21"/>
      <c r="IVZ33" s="21"/>
      <c r="IWA33" s="21"/>
      <c r="IWB33" s="21"/>
      <c r="IWC33" s="21"/>
      <c r="IWD33" s="21"/>
      <c r="IWE33" s="21"/>
      <c r="IWF33" s="21"/>
      <c r="IWG33" s="21"/>
      <c r="IWH33" s="21"/>
      <c r="IWI33" s="21"/>
      <c r="IWJ33" s="21"/>
      <c r="IWK33" s="21"/>
      <c r="IWL33" s="21"/>
      <c r="IWM33" s="21"/>
      <c r="IWN33" s="21"/>
      <c r="IWO33" s="21"/>
      <c r="IWP33" s="21"/>
      <c r="IWQ33" s="21"/>
      <c r="IWR33" s="21"/>
      <c r="IWS33" s="21"/>
      <c r="IWT33" s="21"/>
      <c r="IWU33" s="21"/>
      <c r="IWV33" s="21"/>
      <c r="IWW33" s="21"/>
      <c r="IWX33" s="21"/>
      <c r="IWY33" s="21"/>
      <c r="IWZ33" s="21"/>
      <c r="IXA33" s="21"/>
      <c r="IXB33" s="21"/>
      <c r="IXC33" s="21"/>
      <c r="IXD33" s="21"/>
      <c r="IXE33" s="21"/>
      <c r="IXF33" s="21"/>
      <c r="IXG33" s="21"/>
      <c r="IXH33" s="21"/>
      <c r="IXI33" s="21"/>
      <c r="IXJ33" s="21"/>
      <c r="IXK33" s="21"/>
      <c r="IXL33" s="21"/>
      <c r="IXM33" s="21"/>
      <c r="IXN33" s="21"/>
      <c r="IXO33" s="21"/>
      <c r="IXP33" s="21"/>
      <c r="IXQ33" s="21"/>
      <c r="IXR33" s="21"/>
      <c r="IXS33" s="21"/>
      <c r="IXT33" s="21"/>
      <c r="IXU33" s="21"/>
      <c r="IXV33" s="21"/>
      <c r="IXW33" s="21"/>
      <c r="IXX33" s="21"/>
      <c r="IXY33" s="21"/>
      <c r="IXZ33" s="21"/>
      <c r="IYA33" s="21"/>
      <c r="IYB33" s="21"/>
      <c r="IYC33" s="21"/>
      <c r="IYD33" s="21"/>
      <c r="IYE33" s="21"/>
      <c r="IYF33" s="21"/>
      <c r="IYG33" s="21"/>
      <c r="IYH33" s="21"/>
      <c r="IYI33" s="21"/>
      <c r="IYJ33" s="21"/>
      <c r="IYK33" s="21"/>
      <c r="IYL33" s="21"/>
      <c r="IYM33" s="21"/>
      <c r="IYN33" s="21"/>
      <c r="IYO33" s="21"/>
      <c r="IYP33" s="21"/>
      <c r="IYQ33" s="21"/>
      <c r="IYR33" s="21"/>
      <c r="IYS33" s="21"/>
      <c r="IYT33" s="21"/>
      <c r="IYU33" s="21"/>
      <c r="IYV33" s="21"/>
      <c r="IYW33" s="21"/>
      <c r="IYX33" s="21"/>
      <c r="IYY33" s="21"/>
      <c r="IYZ33" s="21"/>
      <c r="IZA33" s="21"/>
      <c r="IZB33" s="21"/>
      <c r="IZC33" s="21"/>
      <c r="IZD33" s="21"/>
      <c r="IZE33" s="21"/>
      <c r="IZF33" s="21"/>
      <c r="IZG33" s="21"/>
      <c r="IZH33" s="21"/>
      <c r="IZI33" s="21"/>
      <c r="IZJ33" s="21"/>
      <c r="IZK33" s="21"/>
      <c r="IZL33" s="21"/>
      <c r="IZM33" s="21"/>
      <c r="IZN33" s="21"/>
      <c r="IZO33" s="21"/>
      <c r="IZP33" s="21"/>
      <c r="IZQ33" s="21"/>
      <c r="IZR33" s="21"/>
      <c r="IZS33" s="21"/>
      <c r="IZT33" s="21"/>
      <c r="IZU33" s="21"/>
      <c r="IZV33" s="21"/>
      <c r="IZW33" s="21"/>
      <c r="IZX33" s="21"/>
      <c r="IZY33" s="21"/>
      <c r="IZZ33" s="21"/>
      <c r="JAA33" s="21"/>
      <c r="JAB33" s="21"/>
      <c r="JAC33" s="21"/>
      <c r="JAD33" s="21"/>
      <c r="JAE33" s="21"/>
      <c r="JAF33" s="21"/>
      <c r="JAG33" s="21"/>
      <c r="JAH33" s="21"/>
      <c r="JAI33" s="21"/>
      <c r="JAJ33" s="21"/>
      <c r="JAK33" s="21"/>
      <c r="JAL33" s="21"/>
      <c r="JAM33" s="21"/>
      <c r="JAN33" s="21"/>
      <c r="JAO33" s="21"/>
      <c r="JAP33" s="21"/>
      <c r="JAQ33" s="21"/>
      <c r="JAR33" s="21"/>
      <c r="JAS33" s="21"/>
      <c r="JAT33" s="21"/>
      <c r="JAU33" s="21"/>
      <c r="JAV33" s="21"/>
      <c r="JAW33" s="21"/>
      <c r="JAX33" s="21"/>
      <c r="JAY33" s="21"/>
      <c r="JAZ33" s="21"/>
      <c r="JBA33" s="21"/>
      <c r="JBB33" s="21"/>
      <c r="JBC33" s="21"/>
      <c r="JBD33" s="21"/>
      <c r="JBE33" s="21"/>
      <c r="JBF33" s="21"/>
      <c r="JBG33" s="21"/>
      <c r="JBH33" s="21"/>
      <c r="JBI33" s="21"/>
      <c r="JBJ33" s="21"/>
      <c r="JBK33" s="21"/>
      <c r="JBL33" s="21"/>
      <c r="JBM33" s="21"/>
      <c r="JBN33" s="21"/>
      <c r="JBO33" s="21"/>
      <c r="JBP33" s="21"/>
      <c r="JBQ33" s="21"/>
      <c r="JBR33" s="21"/>
      <c r="JBS33" s="21"/>
      <c r="JBT33" s="21"/>
      <c r="JBU33" s="21"/>
      <c r="JBV33" s="21"/>
      <c r="JBW33" s="21"/>
      <c r="JBX33" s="21"/>
      <c r="JBY33" s="21"/>
      <c r="JBZ33" s="21"/>
      <c r="JCA33" s="21"/>
      <c r="JCB33" s="21"/>
      <c r="JCC33" s="21"/>
      <c r="JCD33" s="21"/>
      <c r="JCE33" s="21"/>
      <c r="JCF33" s="21"/>
      <c r="JCG33" s="21"/>
      <c r="JCH33" s="21"/>
      <c r="JCI33" s="21"/>
      <c r="JCJ33" s="21"/>
      <c r="JCK33" s="21"/>
      <c r="JCL33" s="21"/>
      <c r="JCM33" s="21"/>
      <c r="JCN33" s="21"/>
      <c r="JCO33" s="21"/>
      <c r="JCP33" s="21"/>
      <c r="JCQ33" s="21"/>
      <c r="JCR33" s="21"/>
      <c r="JCS33" s="21"/>
      <c r="JCT33" s="21"/>
      <c r="JCU33" s="21"/>
      <c r="JCV33" s="21"/>
      <c r="JCW33" s="21"/>
      <c r="JCX33" s="21"/>
      <c r="JCY33" s="21"/>
      <c r="JCZ33" s="21"/>
      <c r="JDA33" s="21"/>
      <c r="JDB33" s="21"/>
      <c r="JDC33" s="21"/>
      <c r="JDD33" s="21"/>
      <c r="JDE33" s="21"/>
      <c r="JDF33" s="21"/>
      <c r="JDG33" s="21"/>
      <c r="JDH33" s="21"/>
      <c r="JDI33" s="21"/>
      <c r="JDJ33" s="21"/>
      <c r="JDK33" s="21"/>
      <c r="JDL33" s="21"/>
      <c r="JDM33" s="21"/>
      <c r="JDN33" s="21"/>
      <c r="JDO33" s="21"/>
      <c r="JDP33" s="21"/>
      <c r="JDQ33" s="21"/>
      <c r="JDR33" s="21"/>
      <c r="JDS33" s="21"/>
      <c r="JDT33" s="21"/>
      <c r="JDU33" s="21"/>
      <c r="JDV33" s="21"/>
      <c r="JDW33" s="21"/>
      <c r="JDX33" s="21"/>
      <c r="JDY33" s="21"/>
      <c r="JDZ33" s="21"/>
      <c r="JEA33" s="21"/>
      <c r="JEB33" s="21"/>
      <c r="JEC33" s="21"/>
      <c r="JED33" s="21"/>
      <c r="JEE33" s="21"/>
      <c r="JEF33" s="21"/>
      <c r="JEG33" s="21"/>
      <c r="JEH33" s="21"/>
      <c r="JEI33" s="21"/>
      <c r="JEJ33" s="21"/>
      <c r="JEK33" s="21"/>
      <c r="JEL33" s="21"/>
      <c r="JEM33" s="21"/>
      <c r="JEN33" s="21"/>
      <c r="JEO33" s="21"/>
      <c r="JEP33" s="21"/>
      <c r="JEQ33" s="21"/>
      <c r="JER33" s="21"/>
      <c r="JES33" s="21"/>
      <c r="JET33" s="21"/>
      <c r="JEU33" s="21"/>
      <c r="JEV33" s="21"/>
      <c r="JEW33" s="21"/>
      <c r="JEX33" s="21"/>
      <c r="JEY33" s="21"/>
      <c r="JEZ33" s="21"/>
      <c r="JFA33" s="21"/>
      <c r="JFB33" s="21"/>
      <c r="JFC33" s="21"/>
      <c r="JFD33" s="21"/>
      <c r="JFE33" s="21"/>
      <c r="JFF33" s="21"/>
      <c r="JFG33" s="21"/>
      <c r="JFH33" s="21"/>
      <c r="JFI33" s="21"/>
      <c r="JFJ33" s="21"/>
      <c r="JFK33" s="21"/>
      <c r="JFL33" s="21"/>
      <c r="JFM33" s="21"/>
      <c r="JFN33" s="21"/>
      <c r="JFO33" s="21"/>
      <c r="JFP33" s="21"/>
      <c r="JFQ33" s="21"/>
      <c r="JFR33" s="21"/>
      <c r="JFS33" s="21"/>
      <c r="JFT33" s="21"/>
      <c r="JFU33" s="21"/>
      <c r="JFV33" s="21"/>
      <c r="JFW33" s="21"/>
      <c r="JFX33" s="21"/>
      <c r="JFY33" s="21"/>
      <c r="JFZ33" s="21"/>
      <c r="JGA33" s="21"/>
      <c r="JGB33" s="21"/>
      <c r="JGC33" s="21"/>
      <c r="JGD33" s="21"/>
      <c r="JGE33" s="21"/>
      <c r="JGF33" s="21"/>
      <c r="JGG33" s="21"/>
      <c r="JGH33" s="21"/>
      <c r="JGI33" s="21"/>
      <c r="JGJ33" s="21"/>
      <c r="JGK33" s="21"/>
      <c r="JGL33" s="21"/>
      <c r="JGM33" s="21"/>
      <c r="JGN33" s="21"/>
      <c r="JGO33" s="21"/>
      <c r="JGP33" s="21"/>
      <c r="JGQ33" s="21"/>
      <c r="JGR33" s="21"/>
      <c r="JGS33" s="21"/>
      <c r="JGT33" s="21"/>
      <c r="JGU33" s="21"/>
      <c r="JGV33" s="21"/>
      <c r="JGW33" s="21"/>
      <c r="JGX33" s="21"/>
      <c r="JGY33" s="21"/>
      <c r="JGZ33" s="21"/>
      <c r="JHA33" s="21"/>
      <c r="JHB33" s="21"/>
      <c r="JHC33" s="21"/>
      <c r="JHD33" s="21"/>
      <c r="JHE33" s="21"/>
      <c r="JHF33" s="21"/>
      <c r="JHG33" s="21"/>
      <c r="JHH33" s="21"/>
      <c r="JHI33" s="21"/>
      <c r="JHJ33" s="21"/>
      <c r="JHK33" s="21"/>
      <c r="JHL33" s="21"/>
      <c r="JHM33" s="21"/>
      <c r="JHN33" s="21"/>
      <c r="JHO33" s="21"/>
      <c r="JHP33" s="21"/>
      <c r="JHQ33" s="21"/>
      <c r="JHR33" s="21"/>
      <c r="JHS33" s="21"/>
      <c r="JHT33" s="21"/>
      <c r="JHU33" s="21"/>
      <c r="JHV33" s="21"/>
      <c r="JHW33" s="21"/>
      <c r="JHX33" s="21"/>
      <c r="JHY33" s="21"/>
      <c r="JHZ33" s="21"/>
      <c r="JIA33" s="21"/>
      <c r="JIB33" s="21"/>
      <c r="JIC33" s="21"/>
      <c r="JID33" s="21"/>
      <c r="JIE33" s="21"/>
      <c r="JIF33" s="21"/>
      <c r="JIG33" s="21"/>
      <c r="JIH33" s="21"/>
      <c r="JII33" s="21"/>
      <c r="JIJ33" s="21"/>
      <c r="JIK33" s="21"/>
      <c r="JIL33" s="21"/>
      <c r="JIM33" s="21"/>
      <c r="JIN33" s="21"/>
      <c r="JIO33" s="21"/>
      <c r="JIP33" s="21"/>
      <c r="JIQ33" s="21"/>
      <c r="JIR33" s="21"/>
      <c r="JIS33" s="21"/>
      <c r="JIT33" s="21"/>
      <c r="JIU33" s="21"/>
      <c r="JIV33" s="21"/>
      <c r="JIW33" s="21"/>
      <c r="JIX33" s="21"/>
      <c r="JIY33" s="21"/>
      <c r="JIZ33" s="21"/>
      <c r="JJA33" s="21"/>
      <c r="JJB33" s="21"/>
      <c r="JJC33" s="21"/>
      <c r="JJD33" s="21"/>
      <c r="JJE33" s="21"/>
      <c r="JJF33" s="21"/>
      <c r="JJG33" s="21"/>
      <c r="JJH33" s="21"/>
      <c r="JJI33" s="21"/>
      <c r="JJJ33" s="21"/>
      <c r="JJK33" s="21"/>
      <c r="JJL33" s="21"/>
      <c r="JJM33" s="21"/>
      <c r="JJN33" s="21"/>
      <c r="JJO33" s="21"/>
      <c r="JJP33" s="21"/>
      <c r="JJQ33" s="21"/>
      <c r="JJR33" s="21"/>
      <c r="JJS33" s="21"/>
      <c r="JJT33" s="21"/>
      <c r="JJU33" s="21"/>
      <c r="JJV33" s="21"/>
      <c r="JJW33" s="21"/>
      <c r="JJX33" s="21"/>
      <c r="JJY33" s="21"/>
      <c r="JJZ33" s="21"/>
      <c r="JKA33" s="21"/>
      <c r="JKB33" s="21"/>
      <c r="JKC33" s="21"/>
      <c r="JKD33" s="21"/>
      <c r="JKE33" s="21"/>
      <c r="JKF33" s="21"/>
      <c r="JKG33" s="21"/>
      <c r="JKH33" s="21"/>
      <c r="JKI33" s="21"/>
      <c r="JKJ33" s="21"/>
      <c r="JKK33" s="21"/>
      <c r="JKL33" s="21"/>
      <c r="JKM33" s="21"/>
      <c r="JKN33" s="21"/>
      <c r="JKO33" s="21"/>
      <c r="JKP33" s="21"/>
      <c r="JKQ33" s="21"/>
      <c r="JKR33" s="21"/>
      <c r="JKS33" s="21"/>
      <c r="JKT33" s="21"/>
      <c r="JKU33" s="21"/>
      <c r="JKV33" s="21"/>
      <c r="JKW33" s="21"/>
      <c r="JKX33" s="21"/>
      <c r="JKY33" s="21"/>
      <c r="JKZ33" s="21"/>
      <c r="JLA33" s="21"/>
      <c r="JLB33" s="21"/>
      <c r="JLC33" s="21"/>
      <c r="JLD33" s="21"/>
      <c r="JLE33" s="21"/>
      <c r="JLF33" s="21"/>
      <c r="JLG33" s="21"/>
      <c r="JLH33" s="21"/>
      <c r="JLI33" s="21"/>
      <c r="JLJ33" s="21"/>
      <c r="JLK33" s="21"/>
      <c r="JLL33" s="21"/>
      <c r="JLM33" s="21"/>
      <c r="JLN33" s="21"/>
      <c r="JLO33" s="21"/>
      <c r="JLP33" s="21"/>
      <c r="JLQ33" s="21"/>
      <c r="JLR33" s="21"/>
      <c r="JLS33" s="21"/>
      <c r="JLT33" s="21"/>
      <c r="JLU33" s="21"/>
      <c r="JLV33" s="21"/>
      <c r="JLW33" s="21"/>
      <c r="JLX33" s="21"/>
      <c r="JLY33" s="21"/>
      <c r="JLZ33" s="21"/>
      <c r="JMA33" s="21"/>
      <c r="JMB33" s="21"/>
      <c r="JMC33" s="21"/>
      <c r="JMD33" s="21"/>
      <c r="JME33" s="21"/>
      <c r="JMF33" s="21"/>
      <c r="JMG33" s="21"/>
      <c r="JMH33" s="21"/>
      <c r="JMI33" s="21"/>
      <c r="JMJ33" s="21"/>
      <c r="JMK33" s="21"/>
      <c r="JML33" s="21"/>
      <c r="JMM33" s="21"/>
      <c r="JMN33" s="21"/>
      <c r="JMO33" s="21"/>
      <c r="JMP33" s="21"/>
      <c r="JMQ33" s="21"/>
      <c r="JMR33" s="21"/>
      <c r="JMS33" s="21"/>
      <c r="JMT33" s="21"/>
      <c r="JMU33" s="21"/>
      <c r="JMV33" s="21"/>
      <c r="JMW33" s="21"/>
      <c r="JMX33" s="21"/>
      <c r="JMY33" s="21"/>
      <c r="JMZ33" s="21"/>
      <c r="JNA33" s="21"/>
      <c r="JNB33" s="21"/>
      <c r="JNC33" s="21"/>
      <c r="JND33" s="21"/>
      <c r="JNE33" s="21"/>
      <c r="JNF33" s="21"/>
      <c r="JNG33" s="21"/>
      <c r="JNH33" s="21"/>
      <c r="JNI33" s="21"/>
      <c r="JNJ33" s="21"/>
      <c r="JNK33" s="21"/>
      <c r="JNL33" s="21"/>
      <c r="JNM33" s="21"/>
      <c r="JNN33" s="21"/>
      <c r="JNO33" s="21"/>
      <c r="JNP33" s="21"/>
      <c r="JNQ33" s="21"/>
      <c r="JNR33" s="21"/>
      <c r="JNS33" s="21"/>
      <c r="JNT33" s="21"/>
      <c r="JNU33" s="21"/>
      <c r="JNV33" s="21"/>
      <c r="JNW33" s="21"/>
      <c r="JNX33" s="21"/>
      <c r="JNY33" s="21"/>
      <c r="JNZ33" s="21"/>
      <c r="JOA33" s="21"/>
      <c r="JOB33" s="21"/>
      <c r="JOC33" s="21"/>
      <c r="JOD33" s="21"/>
      <c r="JOE33" s="21"/>
      <c r="JOF33" s="21"/>
      <c r="JOG33" s="21"/>
      <c r="JOH33" s="21"/>
      <c r="JOI33" s="21"/>
      <c r="JOJ33" s="21"/>
      <c r="JOK33" s="21"/>
      <c r="JOL33" s="21"/>
      <c r="JOM33" s="21"/>
      <c r="JON33" s="21"/>
      <c r="JOO33" s="21"/>
      <c r="JOP33" s="21"/>
      <c r="JOQ33" s="21"/>
      <c r="JOR33" s="21"/>
      <c r="JOS33" s="21"/>
      <c r="JOT33" s="21"/>
      <c r="JOU33" s="21"/>
      <c r="JOV33" s="21"/>
      <c r="JOW33" s="21"/>
      <c r="JOX33" s="21"/>
      <c r="JOY33" s="21"/>
      <c r="JOZ33" s="21"/>
      <c r="JPA33" s="21"/>
      <c r="JPB33" s="21"/>
      <c r="JPC33" s="21"/>
      <c r="JPD33" s="21"/>
      <c r="JPE33" s="21"/>
      <c r="JPF33" s="21"/>
      <c r="JPG33" s="21"/>
      <c r="JPH33" s="21"/>
      <c r="JPI33" s="21"/>
      <c r="JPJ33" s="21"/>
      <c r="JPK33" s="21"/>
      <c r="JPL33" s="21"/>
      <c r="JPM33" s="21"/>
      <c r="JPN33" s="21"/>
      <c r="JPO33" s="21"/>
      <c r="JPP33" s="21"/>
      <c r="JPQ33" s="21"/>
      <c r="JPR33" s="21"/>
      <c r="JPS33" s="21"/>
      <c r="JPT33" s="21"/>
      <c r="JPU33" s="21"/>
      <c r="JPV33" s="21"/>
      <c r="JPW33" s="21"/>
      <c r="JPX33" s="21"/>
      <c r="JPY33" s="21"/>
      <c r="JPZ33" s="21"/>
      <c r="JQA33" s="21"/>
      <c r="JQB33" s="21"/>
      <c r="JQC33" s="21"/>
      <c r="JQD33" s="21"/>
      <c r="JQE33" s="21"/>
      <c r="JQF33" s="21"/>
      <c r="JQG33" s="21"/>
      <c r="JQH33" s="21"/>
      <c r="JQI33" s="21"/>
      <c r="JQJ33" s="21"/>
      <c r="JQK33" s="21"/>
      <c r="JQL33" s="21"/>
      <c r="JQM33" s="21"/>
      <c r="JQN33" s="21"/>
      <c r="JQO33" s="21"/>
      <c r="JQP33" s="21"/>
      <c r="JQQ33" s="21"/>
      <c r="JQR33" s="21"/>
      <c r="JQS33" s="21"/>
      <c r="JQT33" s="21"/>
      <c r="JQU33" s="21"/>
      <c r="JQV33" s="21"/>
      <c r="JQW33" s="21"/>
      <c r="JQX33" s="21"/>
      <c r="JQY33" s="21"/>
      <c r="JQZ33" s="21"/>
      <c r="JRA33" s="21"/>
      <c r="JRB33" s="21"/>
      <c r="JRC33" s="21"/>
      <c r="JRD33" s="21"/>
      <c r="JRE33" s="21"/>
      <c r="JRF33" s="21"/>
      <c r="JRG33" s="21"/>
      <c r="JRH33" s="21"/>
      <c r="JRI33" s="21"/>
      <c r="JRJ33" s="21"/>
      <c r="JRK33" s="21"/>
      <c r="JRL33" s="21"/>
      <c r="JRM33" s="21"/>
      <c r="JRN33" s="21"/>
      <c r="JRO33" s="21"/>
      <c r="JRP33" s="21"/>
      <c r="JRQ33" s="21"/>
      <c r="JRR33" s="21"/>
      <c r="JRS33" s="21"/>
      <c r="JRT33" s="21"/>
      <c r="JRU33" s="21"/>
      <c r="JRV33" s="21"/>
      <c r="JRW33" s="21"/>
      <c r="JRX33" s="21"/>
      <c r="JRY33" s="21"/>
      <c r="JRZ33" s="21"/>
      <c r="JSA33" s="21"/>
      <c r="JSB33" s="21"/>
      <c r="JSC33" s="21"/>
      <c r="JSD33" s="21"/>
      <c r="JSE33" s="21"/>
      <c r="JSF33" s="21"/>
      <c r="JSG33" s="21"/>
      <c r="JSH33" s="21"/>
      <c r="JSI33" s="21"/>
      <c r="JSJ33" s="21"/>
      <c r="JSK33" s="21"/>
      <c r="JSL33" s="21"/>
      <c r="JSM33" s="21"/>
      <c r="JSN33" s="21"/>
      <c r="JSO33" s="21"/>
      <c r="JSP33" s="21"/>
      <c r="JSQ33" s="21"/>
      <c r="JSR33" s="21"/>
      <c r="JSS33" s="21"/>
      <c r="JST33" s="21"/>
      <c r="JSU33" s="21"/>
      <c r="JSV33" s="21"/>
      <c r="JSW33" s="21"/>
      <c r="JSX33" s="21"/>
      <c r="JSY33" s="21"/>
      <c r="JSZ33" s="21"/>
      <c r="JTA33" s="21"/>
      <c r="JTB33" s="21"/>
      <c r="JTC33" s="21"/>
      <c r="JTD33" s="21"/>
      <c r="JTE33" s="21"/>
      <c r="JTF33" s="21"/>
      <c r="JTG33" s="21"/>
      <c r="JTH33" s="21"/>
      <c r="JTI33" s="21"/>
      <c r="JTJ33" s="21"/>
      <c r="JTK33" s="21"/>
      <c r="JTL33" s="21"/>
      <c r="JTM33" s="21"/>
      <c r="JTN33" s="21"/>
      <c r="JTO33" s="21"/>
      <c r="JTP33" s="21"/>
      <c r="JTQ33" s="21"/>
      <c r="JTR33" s="21"/>
      <c r="JTS33" s="21"/>
      <c r="JTT33" s="21"/>
      <c r="JTU33" s="21"/>
      <c r="JTV33" s="21"/>
      <c r="JTW33" s="21"/>
      <c r="JTX33" s="21"/>
      <c r="JTY33" s="21"/>
      <c r="JTZ33" s="21"/>
      <c r="JUA33" s="21"/>
      <c r="JUB33" s="21"/>
      <c r="JUC33" s="21"/>
      <c r="JUD33" s="21"/>
      <c r="JUE33" s="21"/>
      <c r="JUF33" s="21"/>
      <c r="JUG33" s="21"/>
      <c r="JUH33" s="21"/>
      <c r="JUI33" s="21"/>
      <c r="JUJ33" s="21"/>
      <c r="JUK33" s="21"/>
      <c r="JUL33" s="21"/>
      <c r="JUM33" s="21"/>
      <c r="JUN33" s="21"/>
      <c r="JUO33" s="21"/>
      <c r="JUP33" s="21"/>
      <c r="JUQ33" s="21"/>
      <c r="JUR33" s="21"/>
      <c r="JUS33" s="21"/>
      <c r="JUT33" s="21"/>
      <c r="JUU33" s="21"/>
      <c r="JUV33" s="21"/>
      <c r="JUW33" s="21"/>
      <c r="JUX33" s="21"/>
      <c r="JUY33" s="21"/>
      <c r="JUZ33" s="21"/>
      <c r="JVA33" s="21"/>
      <c r="JVB33" s="21"/>
      <c r="JVC33" s="21"/>
      <c r="JVD33" s="21"/>
      <c r="JVE33" s="21"/>
      <c r="JVF33" s="21"/>
      <c r="JVG33" s="21"/>
      <c r="JVH33" s="21"/>
      <c r="JVI33" s="21"/>
      <c r="JVJ33" s="21"/>
      <c r="JVK33" s="21"/>
      <c r="JVL33" s="21"/>
      <c r="JVM33" s="21"/>
      <c r="JVN33" s="21"/>
      <c r="JVO33" s="21"/>
      <c r="JVP33" s="21"/>
      <c r="JVQ33" s="21"/>
      <c r="JVR33" s="21"/>
      <c r="JVS33" s="21"/>
      <c r="JVT33" s="21"/>
      <c r="JVU33" s="21"/>
      <c r="JVV33" s="21"/>
      <c r="JVW33" s="21"/>
      <c r="JVX33" s="21"/>
      <c r="JVY33" s="21"/>
      <c r="JVZ33" s="21"/>
      <c r="JWA33" s="21"/>
      <c r="JWB33" s="21"/>
      <c r="JWC33" s="21"/>
      <c r="JWD33" s="21"/>
      <c r="JWE33" s="21"/>
      <c r="JWF33" s="21"/>
      <c r="JWG33" s="21"/>
      <c r="JWH33" s="21"/>
      <c r="JWI33" s="21"/>
      <c r="JWJ33" s="21"/>
      <c r="JWK33" s="21"/>
      <c r="JWL33" s="21"/>
      <c r="JWM33" s="21"/>
      <c r="JWN33" s="21"/>
      <c r="JWO33" s="21"/>
      <c r="JWP33" s="21"/>
      <c r="JWQ33" s="21"/>
      <c r="JWR33" s="21"/>
      <c r="JWS33" s="21"/>
      <c r="JWT33" s="21"/>
      <c r="JWU33" s="21"/>
      <c r="JWV33" s="21"/>
      <c r="JWW33" s="21"/>
      <c r="JWX33" s="21"/>
      <c r="JWY33" s="21"/>
      <c r="JWZ33" s="21"/>
      <c r="JXA33" s="21"/>
      <c r="JXB33" s="21"/>
      <c r="JXC33" s="21"/>
      <c r="JXD33" s="21"/>
      <c r="JXE33" s="21"/>
      <c r="JXF33" s="21"/>
      <c r="JXG33" s="21"/>
      <c r="JXH33" s="21"/>
      <c r="JXI33" s="21"/>
      <c r="JXJ33" s="21"/>
      <c r="JXK33" s="21"/>
      <c r="JXL33" s="21"/>
      <c r="JXM33" s="21"/>
      <c r="JXN33" s="21"/>
      <c r="JXO33" s="21"/>
      <c r="JXP33" s="21"/>
      <c r="JXQ33" s="21"/>
      <c r="JXR33" s="21"/>
      <c r="JXS33" s="21"/>
      <c r="JXT33" s="21"/>
      <c r="JXU33" s="21"/>
      <c r="JXV33" s="21"/>
      <c r="JXW33" s="21"/>
      <c r="JXX33" s="21"/>
      <c r="JXY33" s="21"/>
      <c r="JXZ33" s="21"/>
      <c r="JYA33" s="21"/>
      <c r="JYB33" s="21"/>
      <c r="JYC33" s="21"/>
      <c r="JYD33" s="21"/>
      <c r="JYE33" s="21"/>
      <c r="JYF33" s="21"/>
      <c r="JYG33" s="21"/>
      <c r="JYH33" s="21"/>
      <c r="JYI33" s="21"/>
      <c r="JYJ33" s="21"/>
      <c r="JYK33" s="21"/>
      <c r="JYL33" s="21"/>
      <c r="JYM33" s="21"/>
      <c r="JYN33" s="21"/>
      <c r="JYO33" s="21"/>
      <c r="JYP33" s="21"/>
      <c r="JYQ33" s="21"/>
      <c r="JYR33" s="21"/>
      <c r="JYS33" s="21"/>
      <c r="JYT33" s="21"/>
      <c r="JYU33" s="21"/>
      <c r="JYV33" s="21"/>
      <c r="JYW33" s="21"/>
      <c r="JYX33" s="21"/>
      <c r="JYY33" s="21"/>
      <c r="JYZ33" s="21"/>
      <c r="JZA33" s="21"/>
      <c r="JZB33" s="21"/>
      <c r="JZC33" s="21"/>
      <c r="JZD33" s="21"/>
      <c r="JZE33" s="21"/>
      <c r="JZF33" s="21"/>
      <c r="JZG33" s="21"/>
      <c r="JZH33" s="21"/>
      <c r="JZI33" s="21"/>
      <c r="JZJ33" s="21"/>
      <c r="JZK33" s="21"/>
      <c r="JZL33" s="21"/>
      <c r="JZM33" s="21"/>
      <c r="JZN33" s="21"/>
      <c r="JZO33" s="21"/>
      <c r="JZP33" s="21"/>
      <c r="JZQ33" s="21"/>
      <c r="JZR33" s="21"/>
      <c r="JZS33" s="21"/>
      <c r="JZT33" s="21"/>
      <c r="JZU33" s="21"/>
      <c r="JZV33" s="21"/>
      <c r="JZW33" s="21"/>
      <c r="JZX33" s="21"/>
      <c r="JZY33" s="21"/>
      <c r="JZZ33" s="21"/>
      <c r="KAA33" s="21"/>
      <c r="KAB33" s="21"/>
      <c r="KAC33" s="21"/>
      <c r="KAD33" s="21"/>
      <c r="KAE33" s="21"/>
      <c r="KAF33" s="21"/>
      <c r="KAG33" s="21"/>
      <c r="KAH33" s="21"/>
      <c r="KAI33" s="21"/>
      <c r="KAJ33" s="21"/>
      <c r="KAK33" s="21"/>
      <c r="KAL33" s="21"/>
      <c r="KAM33" s="21"/>
      <c r="KAN33" s="21"/>
      <c r="KAO33" s="21"/>
      <c r="KAP33" s="21"/>
      <c r="KAQ33" s="21"/>
      <c r="KAR33" s="21"/>
      <c r="KAS33" s="21"/>
      <c r="KAT33" s="21"/>
      <c r="KAU33" s="21"/>
      <c r="KAV33" s="21"/>
      <c r="KAW33" s="21"/>
      <c r="KAX33" s="21"/>
      <c r="KAY33" s="21"/>
      <c r="KAZ33" s="21"/>
      <c r="KBA33" s="21"/>
      <c r="KBB33" s="21"/>
      <c r="KBC33" s="21"/>
      <c r="KBD33" s="21"/>
      <c r="KBE33" s="21"/>
      <c r="KBF33" s="21"/>
      <c r="KBG33" s="21"/>
      <c r="KBH33" s="21"/>
      <c r="KBI33" s="21"/>
      <c r="KBJ33" s="21"/>
      <c r="KBK33" s="21"/>
      <c r="KBL33" s="21"/>
      <c r="KBM33" s="21"/>
      <c r="KBN33" s="21"/>
      <c r="KBO33" s="21"/>
      <c r="KBP33" s="21"/>
      <c r="KBQ33" s="21"/>
      <c r="KBR33" s="21"/>
      <c r="KBS33" s="21"/>
      <c r="KBT33" s="21"/>
      <c r="KBU33" s="21"/>
      <c r="KBV33" s="21"/>
      <c r="KBW33" s="21"/>
      <c r="KBX33" s="21"/>
      <c r="KBY33" s="21"/>
      <c r="KBZ33" s="21"/>
      <c r="KCA33" s="21"/>
      <c r="KCB33" s="21"/>
      <c r="KCC33" s="21"/>
      <c r="KCD33" s="21"/>
      <c r="KCE33" s="21"/>
      <c r="KCF33" s="21"/>
      <c r="KCG33" s="21"/>
      <c r="KCH33" s="21"/>
      <c r="KCI33" s="21"/>
      <c r="KCJ33" s="21"/>
      <c r="KCK33" s="21"/>
      <c r="KCL33" s="21"/>
      <c r="KCM33" s="21"/>
      <c r="KCN33" s="21"/>
      <c r="KCO33" s="21"/>
      <c r="KCP33" s="21"/>
      <c r="KCQ33" s="21"/>
      <c r="KCR33" s="21"/>
      <c r="KCS33" s="21"/>
      <c r="KCT33" s="21"/>
      <c r="KCU33" s="21"/>
      <c r="KCV33" s="21"/>
      <c r="KCW33" s="21"/>
      <c r="KCX33" s="21"/>
      <c r="KCY33" s="21"/>
      <c r="KCZ33" s="21"/>
      <c r="KDA33" s="21"/>
      <c r="KDB33" s="21"/>
      <c r="KDC33" s="21"/>
      <c r="KDD33" s="21"/>
      <c r="KDE33" s="21"/>
      <c r="KDF33" s="21"/>
      <c r="KDG33" s="21"/>
      <c r="KDH33" s="21"/>
      <c r="KDI33" s="21"/>
      <c r="KDJ33" s="21"/>
      <c r="KDK33" s="21"/>
      <c r="KDL33" s="21"/>
      <c r="KDM33" s="21"/>
      <c r="KDN33" s="21"/>
      <c r="KDO33" s="21"/>
      <c r="KDP33" s="21"/>
      <c r="KDQ33" s="21"/>
      <c r="KDR33" s="21"/>
      <c r="KDS33" s="21"/>
      <c r="KDT33" s="21"/>
      <c r="KDU33" s="21"/>
      <c r="KDV33" s="21"/>
      <c r="KDW33" s="21"/>
      <c r="KDX33" s="21"/>
      <c r="KDY33" s="21"/>
      <c r="KDZ33" s="21"/>
      <c r="KEA33" s="21"/>
      <c r="KEB33" s="21"/>
      <c r="KEC33" s="21"/>
      <c r="KED33" s="21"/>
      <c r="KEE33" s="21"/>
      <c r="KEF33" s="21"/>
      <c r="KEG33" s="21"/>
      <c r="KEH33" s="21"/>
      <c r="KEI33" s="21"/>
      <c r="KEJ33" s="21"/>
      <c r="KEK33" s="21"/>
      <c r="KEL33" s="21"/>
      <c r="KEM33" s="21"/>
      <c r="KEN33" s="21"/>
      <c r="KEO33" s="21"/>
      <c r="KEP33" s="21"/>
      <c r="KEQ33" s="21"/>
      <c r="KER33" s="21"/>
      <c r="KES33" s="21"/>
      <c r="KET33" s="21"/>
      <c r="KEU33" s="21"/>
      <c r="KEV33" s="21"/>
      <c r="KEW33" s="21"/>
      <c r="KEX33" s="21"/>
      <c r="KEY33" s="21"/>
      <c r="KEZ33" s="21"/>
      <c r="KFA33" s="21"/>
      <c r="KFB33" s="21"/>
      <c r="KFC33" s="21"/>
      <c r="KFD33" s="21"/>
      <c r="KFE33" s="21"/>
      <c r="KFF33" s="21"/>
      <c r="KFG33" s="21"/>
      <c r="KFH33" s="21"/>
      <c r="KFI33" s="21"/>
      <c r="KFJ33" s="21"/>
      <c r="KFK33" s="21"/>
      <c r="KFL33" s="21"/>
      <c r="KFM33" s="21"/>
      <c r="KFN33" s="21"/>
      <c r="KFO33" s="21"/>
      <c r="KFP33" s="21"/>
      <c r="KFQ33" s="21"/>
      <c r="KFR33" s="21"/>
      <c r="KFS33" s="21"/>
      <c r="KFT33" s="21"/>
      <c r="KFU33" s="21"/>
      <c r="KFV33" s="21"/>
      <c r="KFW33" s="21"/>
      <c r="KFX33" s="21"/>
      <c r="KFY33" s="21"/>
      <c r="KFZ33" s="21"/>
      <c r="KGA33" s="21"/>
      <c r="KGB33" s="21"/>
      <c r="KGC33" s="21"/>
      <c r="KGD33" s="21"/>
      <c r="KGE33" s="21"/>
      <c r="KGF33" s="21"/>
      <c r="KGG33" s="21"/>
      <c r="KGH33" s="21"/>
      <c r="KGI33" s="21"/>
      <c r="KGJ33" s="21"/>
      <c r="KGK33" s="21"/>
      <c r="KGL33" s="21"/>
      <c r="KGM33" s="21"/>
      <c r="KGN33" s="21"/>
      <c r="KGO33" s="21"/>
      <c r="KGP33" s="21"/>
      <c r="KGQ33" s="21"/>
      <c r="KGR33" s="21"/>
      <c r="KGS33" s="21"/>
      <c r="KGT33" s="21"/>
      <c r="KGU33" s="21"/>
      <c r="KGV33" s="21"/>
      <c r="KGW33" s="21"/>
      <c r="KGX33" s="21"/>
      <c r="KGY33" s="21"/>
      <c r="KGZ33" s="21"/>
      <c r="KHA33" s="21"/>
      <c r="KHB33" s="21"/>
      <c r="KHC33" s="21"/>
      <c r="KHD33" s="21"/>
      <c r="KHE33" s="21"/>
      <c r="KHF33" s="21"/>
      <c r="KHG33" s="21"/>
      <c r="KHH33" s="21"/>
      <c r="KHI33" s="21"/>
      <c r="KHJ33" s="21"/>
      <c r="KHK33" s="21"/>
      <c r="KHL33" s="21"/>
      <c r="KHM33" s="21"/>
      <c r="KHN33" s="21"/>
      <c r="KHO33" s="21"/>
      <c r="KHP33" s="21"/>
      <c r="KHQ33" s="21"/>
      <c r="KHR33" s="21"/>
      <c r="KHS33" s="21"/>
      <c r="KHT33" s="21"/>
      <c r="KHU33" s="21"/>
      <c r="KHV33" s="21"/>
      <c r="KHW33" s="21"/>
      <c r="KHX33" s="21"/>
      <c r="KHY33" s="21"/>
      <c r="KHZ33" s="21"/>
      <c r="KIA33" s="21"/>
      <c r="KIB33" s="21"/>
      <c r="KIC33" s="21"/>
      <c r="KID33" s="21"/>
      <c r="KIE33" s="21"/>
      <c r="KIF33" s="21"/>
      <c r="KIG33" s="21"/>
      <c r="KIH33" s="21"/>
      <c r="KII33" s="21"/>
      <c r="KIJ33" s="21"/>
      <c r="KIK33" s="21"/>
      <c r="KIL33" s="21"/>
      <c r="KIM33" s="21"/>
      <c r="KIN33" s="21"/>
      <c r="KIO33" s="21"/>
      <c r="KIP33" s="21"/>
      <c r="KIQ33" s="21"/>
      <c r="KIR33" s="21"/>
      <c r="KIS33" s="21"/>
      <c r="KIT33" s="21"/>
      <c r="KIU33" s="21"/>
      <c r="KIV33" s="21"/>
      <c r="KIW33" s="21"/>
      <c r="KIX33" s="21"/>
      <c r="KIY33" s="21"/>
      <c r="KIZ33" s="21"/>
      <c r="KJA33" s="21"/>
      <c r="KJB33" s="21"/>
      <c r="KJC33" s="21"/>
      <c r="KJD33" s="21"/>
      <c r="KJE33" s="21"/>
      <c r="KJF33" s="21"/>
      <c r="KJG33" s="21"/>
      <c r="KJH33" s="21"/>
      <c r="KJI33" s="21"/>
      <c r="KJJ33" s="21"/>
      <c r="KJK33" s="21"/>
      <c r="KJL33" s="21"/>
      <c r="KJM33" s="21"/>
      <c r="KJN33" s="21"/>
      <c r="KJO33" s="21"/>
      <c r="KJP33" s="21"/>
      <c r="KJQ33" s="21"/>
      <c r="KJR33" s="21"/>
      <c r="KJS33" s="21"/>
      <c r="KJT33" s="21"/>
      <c r="KJU33" s="21"/>
      <c r="KJV33" s="21"/>
      <c r="KJW33" s="21"/>
      <c r="KJX33" s="21"/>
      <c r="KJY33" s="21"/>
      <c r="KJZ33" s="21"/>
      <c r="KKA33" s="21"/>
      <c r="KKB33" s="21"/>
      <c r="KKC33" s="21"/>
      <c r="KKD33" s="21"/>
      <c r="KKE33" s="21"/>
      <c r="KKF33" s="21"/>
      <c r="KKG33" s="21"/>
      <c r="KKH33" s="21"/>
      <c r="KKI33" s="21"/>
      <c r="KKJ33" s="21"/>
      <c r="KKK33" s="21"/>
      <c r="KKL33" s="21"/>
      <c r="KKM33" s="21"/>
      <c r="KKN33" s="21"/>
      <c r="KKO33" s="21"/>
      <c r="KKP33" s="21"/>
      <c r="KKQ33" s="21"/>
      <c r="KKR33" s="21"/>
      <c r="KKS33" s="21"/>
      <c r="KKT33" s="21"/>
      <c r="KKU33" s="21"/>
      <c r="KKV33" s="21"/>
      <c r="KKW33" s="21"/>
      <c r="KKX33" s="21"/>
      <c r="KKY33" s="21"/>
      <c r="KKZ33" s="21"/>
      <c r="KLA33" s="21"/>
      <c r="KLB33" s="21"/>
      <c r="KLC33" s="21"/>
      <c r="KLD33" s="21"/>
      <c r="KLE33" s="21"/>
      <c r="KLF33" s="21"/>
      <c r="KLG33" s="21"/>
      <c r="KLH33" s="21"/>
      <c r="KLI33" s="21"/>
      <c r="KLJ33" s="21"/>
      <c r="KLK33" s="21"/>
      <c r="KLL33" s="21"/>
      <c r="KLM33" s="21"/>
      <c r="KLN33" s="21"/>
      <c r="KLO33" s="21"/>
      <c r="KLP33" s="21"/>
      <c r="KLQ33" s="21"/>
      <c r="KLR33" s="21"/>
      <c r="KLS33" s="21"/>
      <c r="KLT33" s="21"/>
      <c r="KLU33" s="21"/>
      <c r="KLV33" s="21"/>
      <c r="KLW33" s="21"/>
      <c r="KLX33" s="21"/>
      <c r="KLY33" s="21"/>
      <c r="KLZ33" s="21"/>
      <c r="KMA33" s="21"/>
      <c r="KMB33" s="21"/>
      <c r="KMC33" s="21"/>
      <c r="KMD33" s="21"/>
      <c r="KME33" s="21"/>
      <c r="KMF33" s="21"/>
      <c r="KMG33" s="21"/>
      <c r="KMH33" s="21"/>
      <c r="KMI33" s="21"/>
      <c r="KMJ33" s="21"/>
      <c r="KMK33" s="21"/>
      <c r="KML33" s="21"/>
      <c r="KMM33" s="21"/>
      <c r="KMN33" s="21"/>
      <c r="KMO33" s="21"/>
      <c r="KMP33" s="21"/>
      <c r="KMQ33" s="21"/>
      <c r="KMR33" s="21"/>
      <c r="KMS33" s="21"/>
      <c r="KMT33" s="21"/>
      <c r="KMU33" s="21"/>
      <c r="KMV33" s="21"/>
      <c r="KMW33" s="21"/>
      <c r="KMX33" s="21"/>
      <c r="KMY33" s="21"/>
      <c r="KMZ33" s="21"/>
      <c r="KNA33" s="21"/>
      <c r="KNB33" s="21"/>
      <c r="KNC33" s="21"/>
      <c r="KND33" s="21"/>
      <c r="KNE33" s="21"/>
      <c r="KNF33" s="21"/>
      <c r="KNG33" s="21"/>
      <c r="KNH33" s="21"/>
      <c r="KNI33" s="21"/>
      <c r="KNJ33" s="21"/>
      <c r="KNK33" s="21"/>
      <c r="KNL33" s="21"/>
      <c r="KNM33" s="21"/>
      <c r="KNN33" s="21"/>
      <c r="KNO33" s="21"/>
      <c r="KNP33" s="21"/>
      <c r="KNQ33" s="21"/>
      <c r="KNR33" s="21"/>
      <c r="KNS33" s="21"/>
      <c r="KNT33" s="21"/>
      <c r="KNU33" s="21"/>
      <c r="KNV33" s="21"/>
      <c r="KNW33" s="21"/>
      <c r="KNX33" s="21"/>
      <c r="KNY33" s="21"/>
      <c r="KNZ33" s="21"/>
      <c r="KOA33" s="21"/>
      <c r="KOB33" s="21"/>
      <c r="KOC33" s="21"/>
      <c r="KOD33" s="21"/>
      <c r="KOE33" s="21"/>
      <c r="KOF33" s="21"/>
      <c r="KOG33" s="21"/>
      <c r="KOH33" s="21"/>
      <c r="KOI33" s="21"/>
      <c r="KOJ33" s="21"/>
      <c r="KOK33" s="21"/>
      <c r="KOL33" s="21"/>
      <c r="KOM33" s="21"/>
      <c r="KON33" s="21"/>
      <c r="KOO33" s="21"/>
      <c r="KOP33" s="21"/>
      <c r="KOQ33" s="21"/>
      <c r="KOR33" s="21"/>
      <c r="KOS33" s="21"/>
      <c r="KOT33" s="21"/>
      <c r="KOU33" s="21"/>
      <c r="KOV33" s="21"/>
      <c r="KOW33" s="21"/>
      <c r="KOX33" s="21"/>
      <c r="KOY33" s="21"/>
      <c r="KOZ33" s="21"/>
      <c r="KPA33" s="21"/>
      <c r="KPB33" s="21"/>
      <c r="KPC33" s="21"/>
      <c r="KPD33" s="21"/>
      <c r="KPE33" s="21"/>
      <c r="KPF33" s="21"/>
      <c r="KPG33" s="21"/>
      <c r="KPH33" s="21"/>
      <c r="KPI33" s="21"/>
      <c r="KPJ33" s="21"/>
      <c r="KPK33" s="21"/>
      <c r="KPL33" s="21"/>
      <c r="KPM33" s="21"/>
      <c r="KPN33" s="21"/>
      <c r="KPO33" s="21"/>
      <c r="KPP33" s="21"/>
      <c r="KPQ33" s="21"/>
      <c r="KPR33" s="21"/>
      <c r="KPS33" s="21"/>
      <c r="KPT33" s="21"/>
      <c r="KPU33" s="21"/>
      <c r="KPV33" s="21"/>
      <c r="KPW33" s="21"/>
      <c r="KPX33" s="21"/>
      <c r="KPY33" s="21"/>
      <c r="KPZ33" s="21"/>
      <c r="KQA33" s="21"/>
      <c r="KQB33" s="21"/>
      <c r="KQC33" s="21"/>
      <c r="KQD33" s="21"/>
      <c r="KQE33" s="21"/>
      <c r="KQF33" s="21"/>
      <c r="KQG33" s="21"/>
      <c r="KQH33" s="21"/>
      <c r="KQI33" s="21"/>
      <c r="KQJ33" s="21"/>
      <c r="KQK33" s="21"/>
      <c r="KQL33" s="21"/>
      <c r="KQM33" s="21"/>
      <c r="KQN33" s="21"/>
      <c r="KQO33" s="21"/>
      <c r="KQP33" s="21"/>
      <c r="KQQ33" s="21"/>
      <c r="KQR33" s="21"/>
      <c r="KQS33" s="21"/>
      <c r="KQT33" s="21"/>
      <c r="KQU33" s="21"/>
      <c r="KQV33" s="21"/>
      <c r="KQW33" s="21"/>
      <c r="KQX33" s="21"/>
      <c r="KQY33" s="21"/>
      <c r="KQZ33" s="21"/>
      <c r="KRA33" s="21"/>
      <c r="KRB33" s="21"/>
      <c r="KRC33" s="21"/>
      <c r="KRD33" s="21"/>
      <c r="KRE33" s="21"/>
      <c r="KRF33" s="21"/>
      <c r="KRG33" s="21"/>
      <c r="KRH33" s="21"/>
      <c r="KRI33" s="21"/>
      <c r="KRJ33" s="21"/>
      <c r="KRK33" s="21"/>
      <c r="KRL33" s="21"/>
      <c r="KRM33" s="21"/>
      <c r="KRN33" s="21"/>
      <c r="KRO33" s="21"/>
      <c r="KRP33" s="21"/>
      <c r="KRQ33" s="21"/>
      <c r="KRR33" s="21"/>
      <c r="KRS33" s="21"/>
      <c r="KRT33" s="21"/>
      <c r="KRU33" s="21"/>
      <c r="KRV33" s="21"/>
      <c r="KRW33" s="21"/>
      <c r="KRX33" s="21"/>
      <c r="KRY33" s="21"/>
      <c r="KRZ33" s="21"/>
      <c r="KSA33" s="21"/>
      <c r="KSB33" s="21"/>
      <c r="KSC33" s="21"/>
      <c r="KSD33" s="21"/>
      <c r="KSE33" s="21"/>
      <c r="KSF33" s="21"/>
      <c r="KSG33" s="21"/>
      <c r="KSH33" s="21"/>
      <c r="KSI33" s="21"/>
      <c r="KSJ33" s="21"/>
      <c r="KSK33" s="21"/>
      <c r="KSL33" s="21"/>
      <c r="KSM33" s="21"/>
      <c r="KSN33" s="21"/>
      <c r="KSO33" s="21"/>
      <c r="KSP33" s="21"/>
      <c r="KSQ33" s="21"/>
      <c r="KSR33" s="21"/>
      <c r="KSS33" s="21"/>
      <c r="KST33" s="21"/>
      <c r="KSU33" s="21"/>
      <c r="KSV33" s="21"/>
      <c r="KSW33" s="21"/>
      <c r="KSX33" s="21"/>
      <c r="KSY33" s="21"/>
      <c r="KSZ33" s="21"/>
      <c r="KTA33" s="21"/>
      <c r="KTB33" s="21"/>
      <c r="KTC33" s="21"/>
      <c r="KTD33" s="21"/>
      <c r="KTE33" s="21"/>
      <c r="KTF33" s="21"/>
      <c r="KTG33" s="21"/>
      <c r="KTH33" s="21"/>
      <c r="KTI33" s="21"/>
      <c r="KTJ33" s="21"/>
      <c r="KTK33" s="21"/>
      <c r="KTL33" s="21"/>
      <c r="KTM33" s="21"/>
      <c r="KTN33" s="21"/>
      <c r="KTO33" s="21"/>
      <c r="KTP33" s="21"/>
      <c r="KTQ33" s="21"/>
      <c r="KTR33" s="21"/>
      <c r="KTS33" s="21"/>
      <c r="KTT33" s="21"/>
      <c r="KTU33" s="21"/>
      <c r="KTV33" s="21"/>
      <c r="KTW33" s="21"/>
      <c r="KTX33" s="21"/>
      <c r="KTY33" s="21"/>
      <c r="KTZ33" s="21"/>
      <c r="KUA33" s="21"/>
      <c r="KUB33" s="21"/>
      <c r="KUC33" s="21"/>
      <c r="KUD33" s="21"/>
      <c r="KUE33" s="21"/>
      <c r="KUF33" s="21"/>
      <c r="KUG33" s="21"/>
      <c r="KUH33" s="21"/>
      <c r="KUI33" s="21"/>
      <c r="KUJ33" s="21"/>
      <c r="KUK33" s="21"/>
      <c r="KUL33" s="21"/>
      <c r="KUM33" s="21"/>
      <c r="KUN33" s="21"/>
      <c r="KUO33" s="21"/>
      <c r="KUP33" s="21"/>
      <c r="KUQ33" s="21"/>
      <c r="KUR33" s="21"/>
      <c r="KUS33" s="21"/>
      <c r="KUT33" s="21"/>
      <c r="KUU33" s="21"/>
      <c r="KUV33" s="21"/>
      <c r="KUW33" s="21"/>
      <c r="KUX33" s="21"/>
      <c r="KUY33" s="21"/>
      <c r="KUZ33" s="21"/>
      <c r="KVA33" s="21"/>
      <c r="KVB33" s="21"/>
      <c r="KVC33" s="21"/>
      <c r="KVD33" s="21"/>
      <c r="KVE33" s="21"/>
      <c r="KVF33" s="21"/>
      <c r="KVG33" s="21"/>
      <c r="KVH33" s="21"/>
      <c r="KVI33" s="21"/>
      <c r="KVJ33" s="21"/>
      <c r="KVK33" s="21"/>
      <c r="KVL33" s="21"/>
      <c r="KVM33" s="21"/>
      <c r="KVN33" s="21"/>
      <c r="KVO33" s="21"/>
      <c r="KVP33" s="21"/>
      <c r="KVQ33" s="21"/>
      <c r="KVR33" s="21"/>
      <c r="KVS33" s="21"/>
      <c r="KVT33" s="21"/>
      <c r="KVU33" s="21"/>
      <c r="KVV33" s="21"/>
      <c r="KVW33" s="21"/>
      <c r="KVX33" s="21"/>
      <c r="KVY33" s="21"/>
      <c r="KVZ33" s="21"/>
      <c r="KWA33" s="21"/>
      <c r="KWB33" s="21"/>
      <c r="KWC33" s="21"/>
      <c r="KWD33" s="21"/>
      <c r="KWE33" s="21"/>
      <c r="KWF33" s="21"/>
      <c r="KWG33" s="21"/>
      <c r="KWH33" s="21"/>
      <c r="KWI33" s="21"/>
      <c r="KWJ33" s="21"/>
      <c r="KWK33" s="21"/>
      <c r="KWL33" s="21"/>
      <c r="KWM33" s="21"/>
      <c r="KWN33" s="21"/>
      <c r="KWO33" s="21"/>
      <c r="KWP33" s="21"/>
      <c r="KWQ33" s="21"/>
      <c r="KWR33" s="21"/>
      <c r="KWS33" s="21"/>
      <c r="KWT33" s="21"/>
      <c r="KWU33" s="21"/>
      <c r="KWV33" s="21"/>
      <c r="KWW33" s="21"/>
      <c r="KWX33" s="21"/>
      <c r="KWY33" s="21"/>
      <c r="KWZ33" s="21"/>
      <c r="KXA33" s="21"/>
      <c r="KXB33" s="21"/>
      <c r="KXC33" s="21"/>
      <c r="KXD33" s="21"/>
      <c r="KXE33" s="21"/>
      <c r="KXF33" s="21"/>
      <c r="KXG33" s="21"/>
      <c r="KXH33" s="21"/>
      <c r="KXI33" s="21"/>
      <c r="KXJ33" s="21"/>
      <c r="KXK33" s="21"/>
      <c r="KXL33" s="21"/>
      <c r="KXM33" s="21"/>
      <c r="KXN33" s="21"/>
      <c r="KXO33" s="21"/>
      <c r="KXP33" s="21"/>
      <c r="KXQ33" s="21"/>
      <c r="KXR33" s="21"/>
      <c r="KXS33" s="21"/>
      <c r="KXT33" s="21"/>
      <c r="KXU33" s="21"/>
      <c r="KXV33" s="21"/>
      <c r="KXW33" s="21"/>
      <c r="KXX33" s="21"/>
      <c r="KXY33" s="21"/>
      <c r="KXZ33" s="21"/>
      <c r="KYA33" s="21"/>
      <c r="KYB33" s="21"/>
      <c r="KYC33" s="21"/>
      <c r="KYD33" s="21"/>
      <c r="KYE33" s="21"/>
      <c r="KYF33" s="21"/>
      <c r="KYG33" s="21"/>
      <c r="KYH33" s="21"/>
      <c r="KYI33" s="21"/>
      <c r="KYJ33" s="21"/>
      <c r="KYK33" s="21"/>
      <c r="KYL33" s="21"/>
      <c r="KYM33" s="21"/>
      <c r="KYN33" s="21"/>
      <c r="KYO33" s="21"/>
      <c r="KYP33" s="21"/>
      <c r="KYQ33" s="21"/>
      <c r="KYR33" s="21"/>
      <c r="KYS33" s="21"/>
      <c r="KYT33" s="21"/>
      <c r="KYU33" s="21"/>
      <c r="KYV33" s="21"/>
      <c r="KYW33" s="21"/>
      <c r="KYX33" s="21"/>
      <c r="KYY33" s="21"/>
      <c r="KYZ33" s="21"/>
      <c r="KZA33" s="21"/>
      <c r="KZB33" s="21"/>
      <c r="KZC33" s="21"/>
      <c r="KZD33" s="21"/>
      <c r="KZE33" s="21"/>
      <c r="KZF33" s="21"/>
      <c r="KZG33" s="21"/>
      <c r="KZH33" s="21"/>
      <c r="KZI33" s="21"/>
      <c r="KZJ33" s="21"/>
      <c r="KZK33" s="21"/>
      <c r="KZL33" s="21"/>
      <c r="KZM33" s="21"/>
      <c r="KZN33" s="21"/>
      <c r="KZO33" s="21"/>
      <c r="KZP33" s="21"/>
      <c r="KZQ33" s="21"/>
      <c r="KZR33" s="21"/>
      <c r="KZS33" s="21"/>
      <c r="KZT33" s="21"/>
      <c r="KZU33" s="21"/>
      <c r="KZV33" s="21"/>
      <c r="KZW33" s="21"/>
      <c r="KZX33" s="21"/>
      <c r="KZY33" s="21"/>
      <c r="KZZ33" s="21"/>
      <c r="LAA33" s="21"/>
      <c r="LAB33" s="21"/>
      <c r="LAC33" s="21"/>
      <c r="LAD33" s="21"/>
      <c r="LAE33" s="21"/>
      <c r="LAF33" s="21"/>
      <c r="LAG33" s="21"/>
      <c r="LAH33" s="21"/>
      <c r="LAI33" s="21"/>
      <c r="LAJ33" s="21"/>
      <c r="LAK33" s="21"/>
      <c r="LAL33" s="21"/>
      <c r="LAM33" s="21"/>
      <c r="LAN33" s="21"/>
      <c r="LAO33" s="21"/>
      <c r="LAP33" s="21"/>
      <c r="LAQ33" s="21"/>
      <c r="LAR33" s="21"/>
      <c r="LAS33" s="21"/>
      <c r="LAT33" s="21"/>
      <c r="LAU33" s="21"/>
      <c r="LAV33" s="21"/>
      <c r="LAW33" s="21"/>
      <c r="LAX33" s="21"/>
      <c r="LAY33" s="21"/>
      <c r="LAZ33" s="21"/>
      <c r="LBA33" s="21"/>
      <c r="LBB33" s="21"/>
      <c r="LBC33" s="21"/>
      <c r="LBD33" s="21"/>
      <c r="LBE33" s="21"/>
      <c r="LBF33" s="21"/>
      <c r="LBG33" s="21"/>
      <c r="LBH33" s="21"/>
      <c r="LBI33" s="21"/>
      <c r="LBJ33" s="21"/>
      <c r="LBK33" s="21"/>
      <c r="LBL33" s="21"/>
      <c r="LBM33" s="21"/>
      <c r="LBN33" s="21"/>
      <c r="LBO33" s="21"/>
      <c r="LBP33" s="21"/>
      <c r="LBQ33" s="21"/>
      <c r="LBR33" s="21"/>
      <c r="LBS33" s="21"/>
      <c r="LBT33" s="21"/>
      <c r="LBU33" s="21"/>
      <c r="LBV33" s="21"/>
      <c r="LBW33" s="21"/>
      <c r="LBX33" s="21"/>
      <c r="LBY33" s="21"/>
      <c r="LBZ33" s="21"/>
      <c r="LCA33" s="21"/>
      <c r="LCB33" s="21"/>
      <c r="LCC33" s="21"/>
      <c r="LCD33" s="21"/>
      <c r="LCE33" s="21"/>
      <c r="LCF33" s="21"/>
      <c r="LCG33" s="21"/>
      <c r="LCH33" s="21"/>
      <c r="LCI33" s="21"/>
      <c r="LCJ33" s="21"/>
      <c r="LCK33" s="21"/>
      <c r="LCL33" s="21"/>
      <c r="LCM33" s="21"/>
      <c r="LCN33" s="21"/>
      <c r="LCO33" s="21"/>
      <c r="LCP33" s="21"/>
      <c r="LCQ33" s="21"/>
      <c r="LCR33" s="21"/>
      <c r="LCS33" s="21"/>
      <c r="LCT33" s="21"/>
      <c r="LCU33" s="21"/>
      <c r="LCV33" s="21"/>
      <c r="LCW33" s="21"/>
      <c r="LCX33" s="21"/>
      <c r="LCY33" s="21"/>
      <c r="LCZ33" s="21"/>
      <c r="LDA33" s="21"/>
      <c r="LDB33" s="21"/>
      <c r="LDC33" s="21"/>
      <c r="LDD33" s="21"/>
      <c r="LDE33" s="21"/>
      <c r="LDF33" s="21"/>
      <c r="LDG33" s="21"/>
      <c r="LDH33" s="21"/>
      <c r="LDI33" s="21"/>
      <c r="LDJ33" s="21"/>
      <c r="LDK33" s="21"/>
      <c r="LDL33" s="21"/>
      <c r="LDM33" s="21"/>
      <c r="LDN33" s="21"/>
      <c r="LDO33" s="21"/>
      <c r="LDP33" s="21"/>
      <c r="LDQ33" s="21"/>
      <c r="LDR33" s="21"/>
      <c r="LDS33" s="21"/>
      <c r="LDT33" s="21"/>
      <c r="LDU33" s="21"/>
      <c r="LDV33" s="21"/>
      <c r="LDW33" s="21"/>
      <c r="LDX33" s="21"/>
      <c r="LDY33" s="21"/>
      <c r="LDZ33" s="21"/>
      <c r="LEA33" s="21"/>
      <c r="LEB33" s="21"/>
      <c r="LEC33" s="21"/>
      <c r="LED33" s="21"/>
      <c r="LEE33" s="21"/>
      <c r="LEF33" s="21"/>
      <c r="LEG33" s="21"/>
      <c r="LEH33" s="21"/>
      <c r="LEI33" s="21"/>
      <c r="LEJ33" s="21"/>
      <c r="LEK33" s="21"/>
      <c r="LEL33" s="21"/>
      <c r="LEM33" s="21"/>
      <c r="LEN33" s="21"/>
      <c r="LEO33" s="21"/>
      <c r="LEP33" s="21"/>
      <c r="LEQ33" s="21"/>
      <c r="LER33" s="21"/>
      <c r="LES33" s="21"/>
      <c r="LET33" s="21"/>
      <c r="LEU33" s="21"/>
      <c r="LEV33" s="21"/>
      <c r="LEW33" s="21"/>
      <c r="LEX33" s="21"/>
      <c r="LEY33" s="21"/>
      <c r="LEZ33" s="21"/>
      <c r="LFA33" s="21"/>
      <c r="LFB33" s="21"/>
      <c r="LFC33" s="21"/>
      <c r="LFD33" s="21"/>
      <c r="LFE33" s="21"/>
      <c r="LFF33" s="21"/>
      <c r="LFG33" s="21"/>
      <c r="LFH33" s="21"/>
      <c r="LFI33" s="21"/>
      <c r="LFJ33" s="21"/>
      <c r="LFK33" s="21"/>
      <c r="LFL33" s="21"/>
      <c r="LFM33" s="21"/>
      <c r="LFN33" s="21"/>
      <c r="LFO33" s="21"/>
      <c r="LFP33" s="21"/>
      <c r="LFQ33" s="21"/>
      <c r="LFR33" s="21"/>
      <c r="LFS33" s="21"/>
      <c r="LFT33" s="21"/>
      <c r="LFU33" s="21"/>
      <c r="LFV33" s="21"/>
      <c r="LFW33" s="21"/>
      <c r="LFX33" s="21"/>
      <c r="LFY33" s="21"/>
      <c r="LFZ33" s="21"/>
      <c r="LGA33" s="21"/>
      <c r="LGB33" s="21"/>
      <c r="LGC33" s="21"/>
      <c r="LGD33" s="21"/>
      <c r="LGE33" s="21"/>
      <c r="LGF33" s="21"/>
      <c r="LGG33" s="21"/>
      <c r="LGH33" s="21"/>
      <c r="LGI33" s="21"/>
      <c r="LGJ33" s="21"/>
      <c r="LGK33" s="21"/>
      <c r="LGL33" s="21"/>
      <c r="LGM33" s="21"/>
      <c r="LGN33" s="21"/>
      <c r="LGO33" s="21"/>
      <c r="LGP33" s="21"/>
      <c r="LGQ33" s="21"/>
      <c r="LGR33" s="21"/>
      <c r="LGS33" s="21"/>
      <c r="LGT33" s="21"/>
      <c r="LGU33" s="21"/>
      <c r="LGV33" s="21"/>
      <c r="LGW33" s="21"/>
      <c r="LGX33" s="21"/>
      <c r="LGY33" s="21"/>
      <c r="LGZ33" s="21"/>
      <c r="LHA33" s="21"/>
      <c r="LHB33" s="21"/>
      <c r="LHC33" s="21"/>
      <c r="LHD33" s="21"/>
      <c r="LHE33" s="21"/>
      <c r="LHF33" s="21"/>
      <c r="LHG33" s="21"/>
      <c r="LHH33" s="21"/>
      <c r="LHI33" s="21"/>
      <c r="LHJ33" s="21"/>
      <c r="LHK33" s="21"/>
      <c r="LHL33" s="21"/>
      <c r="LHM33" s="21"/>
      <c r="LHN33" s="21"/>
      <c r="LHO33" s="21"/>
      <c r="LHP33" s="21"/>
      <c r="LHQ33" s="21"/>
      <c r="LHR33" s="21"/>
      <c r="LHS33" s="21"/>
      <c r="LHT33" s="21"/>
      <c r="LHU33" s="21"/>
      <c r="LHV33" s="21"/>
      <c r="LHW33" s="21"/>
      <c r="LHX33" s="21"/>
      <c r="LHY33" s="21"/>
      <c r="LHZ33" s="21"/>
      <c r="LIA33" s="21"/>
      <c r="LIB33" s="21"/>
      <c r="LIC33" s="21"/>
      <c r="LID33" s="21"/>
      <c r="LIE33" s="21"/>
      <c r="LIF33" s="21"/>
      <c r="LIG33" s="21"/>
      <c r="LIH33" s="21"/>
      <c r="LII33" s="21"/>
      <c r="LIJ33" s="21"/>
      <c r="LIK33" s="21"/>
      <c r="LIL33" s="21"/>
      <c r="LIM33" s="21"/>
      <c r="LIN33" s="21"/>
      <c r="LIO33" s="21"/>
      <c r="LIP33" s="21"/>
      <c r="LIQ33" s="21"/>
      <c r="LIR33" s="21"/>
      <c r="LIS33" s="21"/>
      <c r="LIT33" s="21"/>
      <c r="LIU33" s="21"/>
      <c r="LIV33" s="21"/>
      <c r="LIW33" s="21"/>
      <c r="LIX33" s="21"/>
      <c r="LIY33" s="21"/>
      <c r="LIZ33" s="21"/>
      <c r="LJA33" s="21"/>
      <c r="LJB33" s="21"/>
      <c r="LJC33" s="21"/>
      <c r="LJD33" s="21"/>
      <c r="LJE33" s="21"/>
      <c r="LJF33" s="21"/>
      <c r="LJG33" s="21"/>
      <c r="LJH33" s="21"/>
      <c r="LJI33" s="21"/>
      <c r="LJJ33" s="21"/>
      <c r="LJK33" s="21"/>
      <c r="LJL33" s="21"/>
      <c r="LJM33" s="21"/>
      <c r="LJN33" s="21"/>
      <c r="LJO33" s="21"/>
      <c r="LJP33" s="21"/>
      <c r="LJQ33" s="21"/>
      <c r="LJR33" s="21"/>
      <c r="LJS33" s="21"/>
      <c r="LJT33" s="21"/>
      <c r="LJU33" s="21"/>
      <c r="LJV33" s="21"/>
      <c r="LJW33" s="21"/>
      <c r="LJX33" s="21"/>
      <c r="LJY33" s="21"/>
      <c r="LJZ33" s="21"/>
      <c r="LKA33" s="21"/>
      <c r="LKB33" s="21"/>
      <c r="LKC33" s="21"/>
      <c r="LKD33" s="21"/>
      <c r="LKE33" s="21"/>
      <c r="LKF33" s="21"/>
      <c r="LKG33" s="21"/>
      <c r="LKH33" s="21"/>
      <c r="LKI33" s="21"/>
      <c r="LKJ33" s="21"/>
      <c r="LKK33" s="21"/>
      <c r="LKL33" s="21"/>
      <c r="LKM33" s="21"/>
      <c r="LKN33" s="21"/>
      <c r="LKO33" s="21"/>
      <c r="LKP33" s="21"/>
      <c r="LKQ33" s="21"/>
      <c r="LKR33" s="21"/>
      <c r="LKS33" s="21"/>
      <c r="LKT33" s="21"/>
      <c r="LKU33" s="21"/>
      <c r="LKV33" s="21"/>
      <c r="LKW33" s="21"/>
      <c r="LKX33" s="21"/>
      <c r="LKY33" s="21"/>
      <c r="LKZ33" s="21"/>
      <c r="LLA33" s="21"/>
      <c r="LLB33" s="21"/>
      <c r="LLC33" s="21"/>
      <c r="LLD33" s="21"/>
      <c r="LLE33" s="21"/>
      <c r="LLF33" s="21"/>
      <c r="LLG33" s="21"/>
      <c r="LLH33" s="21"/>
      <c r="LLI33" s="21"/>
      <c r="LLJ33" s="21"/>
      <c r="LLK33" s="21"/>
      <c r="LLL33" s="21"/>
      <c r="LLM33" s="21"/>
      <c r="LLN33" s="21"/>
      <c r="LLO33" s="21"/>
      <c r="LLP33" s="21"/>
      <c r="LLQ33" s="21"/>
      <c r="LLR33" s="21"/>
      <c r="LLS33" s="21"/>
      <c r="LLT33" s="21"/>
      <c r="LLU33" s="21"/>
      <c r="LLV33" s="21"/>
      <c r="LLW33" s="21"/>
      <c r="LLX33" s="21"/>
      <c r="LLY33" s="21"/>
      <c r="LLZ33" s="21"/>
      <c r="LMA33" s="21"/>
      <c r="LMB33" s="21"/>
      <c r="LMC33" s="21"/>
      <c r="LMD33" s="21"/>
      <c r="LME33" s="21"/>
      <c r="LMF33" s="21"/>
      <c r="LMG33" s="21"/>
      <c r="LMH33" s="21"/>
      <c r="LMI33" s="21"/>
      <c r="LMJ33" s="21"/>
      <c r="LMK33" s="21"/>
      <c r="LML33" s="21"/>
      <c r="LMM33" s="21"/>
      <c r="LMN33" s="21"/>
      <c r="LMO33" s="21"/>
      <c r="LMP33" s="21"/>
      <c r="LMQ33" s="21"/>
      <c r="LMR33" s="21"/>
      <c r="LMS33" s="21"/>
      <c r="LMT33" s="21"/>
      <c r="LMU33" s="21"/>
      <c r="LMV33" s="21"/>
      <c r="LMW33" s="21"/>
      <c r="LMX33" s="21"/>
      <c r="LMY33" s="21"/>
      <c r="LMZ33" s="21"/>
      <c r="LNA33" s="21"/>
      <c r="LNB33" s="21"/>
      <c r="LNC33" s="21"/>
      <c r="LND33" s="21"/>
      <c r="LNE33" s="21"/>
      <c r="LNF33" s="21"/>
      <c r="LNG33" s="21"/>
      <c r="LNH33" s="21"/>
      <c r="LNI33" s="21"/>
      <c r="LNJ33" s="21"/>
      <c r="LNK33" s="21"/>
      <c r="LNL33" s="21"/>
      <c r="LNM33" s="21"/>
      <c r="LNN33" s="21"/>
      <c r="LNO33" s="21"/>
      <c r="LNP33" s="21"/>
      <c r="LNQ33" s="21"/>
      <c r="LNR33" s="21"/>
      <c r="LNS33" s="21"/>
      <c r="LNT33" s="21"/>
      <c r="LNU33" s="21"/>
      <c r="LNV33" s="21"/>
      <c r="LNW33" s="21"/>
      <c r="LNX33" s="21"/>
      <c r="LNY33" s="21"/>
      <c r="LNZ33" s="21"/>
      <c r="LOA33" s="21"/>
      <c r="LOB33" s="21"/>
      <c r="LOC33" s="21"/>
      <c r="LOD33" s="21"/>
      <c r="LOE33" s="21"/>
      <c r="LOF33" s="21"/>
      <c r="LOG33" s="21"/>
      <c r="LOH33" s="21"/>
      <c r="LOI33" s="21"/>
      <c r="LOJ33" s="21"/>
      <c r="LOK33" s="21"/>
      <c r="LOL33" s="21"/>
      <c r="LOM33" s="21"/>
      <c r="LON33" s="21"/>
      <c r="LOO33" s="21"/>
      <c r="LOP33" s="21"/>
      <c r="LOQ33" s="21"/>
      <c r="LOR33" s="21"/>
      <c r="LOS33" s="21"/>
      <c r="LOT33" s="21"/>
      <c r="LOU33" s="21"/>
      <c r="LOV33" s="21"/>
      <c r="LOW33" s="21"/>
      <c r="LOX33" s="21"/>
      <c r="LOY33" s="21"/>
      <c r="LOZ33" s="21"/>
      <c r="LPA33" s="21"/>
      <c r="LPB33" s="21"/>
      <c r="LPC33" s="21"/>
      <c r="LPD33" s="21"/>
      <c r="LPE33" s="21"/>
      <c r="LPF33" s="21"/>
      <c r="LPG33" s="21"/>
      <c r="LPH33" s="21"/>
      <c r="LPI33" s="21"/>
      <c r="LPJ33" s="21"/>
      <c r="LPK33" s="21"/>
      <c r="LPL33" s="21"/>
      <c r="LPM33" s="21"/>
      <c r="LPN33" s="21"/>
      <c r="LPO33" s="21"/>
      <c r="LPP33" s="21"/>
      <c r="LPQ33" s="21"/>
      <c r="LPR33" s="21"/>
      <c r="LPS33" s="21"/>
      <c r="LPT33" s="21"/>
      <c r="LPU33" s="21"/>
      <c r="LPV33" s="21"/>
      <c r="LPW33" s="21"/>
      <c r="LPX33" s="21"/>
      <c r="LPY33" s="21"/>
      <c r="LPZ33" s="21"/>
      <c r="LQA33" s="21"/>
      <c r="LQB33" s="21"/>
      <c r="LQC33" s="21"/>
      <c r="LQD33" s="21"/>
      <c r="LQE33" s="21"/>
      <c r="LQF33" s="21"/>
      <c r="LQG33" s="21"/>
      <c r="LQH33" s="21"/>
      <c r="LQI33" s="21"/>
      <c r="LQJ33" s="21"/>
      <c r="LQK33" s="21"/>
      <c r="LQL33" s="21"/>
      <c r="LQM33" s="21"/>
      <c r="LQN33" s="21"/>
      <c r="LQO33" s="21"/>
      <c r="LQP33" s="21"/>
      <c r="LQQ33" s="21"/>
      <c r="LQR33" s="21"/>
      <c r="LQS33" s="21"/>
      <c r="LQT33" s="21"/>
      <c r="LQU33" s="21"/>
      <c r="LQV33" s="21"/>
      <c r="LQW33" s="21"/>
      <c r="LQX33" s="21"/>
      <c r="LQY33" s="21"/>
      <c r="LQZ33" s="21"/>
      <c r="LRA33" s="21"/>
      <c r="LRB33" s="21"/>
      <c r="LRC33" s="21"/>
      <c r="LRD33" s="21"/>
      <c r="LRE33" s="21"/>
      <c r="LRF33" s="21"/>
      <c r="LRG33" s="21"/>
      <c r="LRH33" s="21"/>
      <c r="LRI33" s="21"/>
      <c r="LRJ33" s="21"/>
      <c r="LRK33" s="21"/>
      <c r="LRL33" s="21"/>
      <c r="LRM33" s="21"/>
      <c r="LRN33" s="21"/>
      <c r="LRO33" s="21"/>
      <c r="LRP33" s="21"/>
      <c r="LRQ33" s="21"/>
      <c r="LRR33" s="21"/>
      <c r="LRS33" s="21"/>
      <c r="LRT33" s="21"/>
      <c r="LRU33" s="21"/>
      <c r="LRV33" s="21"/>
      <c r="LRW33" s="21"/>
      <c r="LRX33" s="21"/>
      <c r="LRY33" s="21"/>
      <c r="LRZ33" s="21"/>
      <c r="LSA33" s="21"/>
      <c r="LSB33" s="21"/>
      <c r="LSC33" s="21"/>
      <c r="LSD33" s="21"/>
      <c r="LSE33" s="21"/>
      <c r="LSF33" s="21"/>
      <c r="LSG33" s="21"/>
      <c r="LSH33" s="21"/>
      <c r="LSI33" s="21"/>
      <c r="LSJ33" s="21"/>
      <c r="LSK33" s="21"/>
      <c r="LSL33" s="21"/>
      <c r="LSM33" s="21"/>
      <c r="LSN33" s="21"/>
      <c r="LSO33" s="21"/>
      <c r="LSP33" s="21"/>
      <c r="LSQ33" s="21"/>
      <c r="LSR33" s="21"/>
      <c r="LSS33" s="21"/>
      <c r="LST33" s="21"/>
      <c r="LSU33" s="21"/>
      <c r="LSV33" s="21"/>
      <c r="LSW33" s="21"/>
      <c r="LSX33" s="21"/>
      <c r="LSY33" s="21"/>
      <c r="LSZ33" s="21"/>
      <c r="LTA33" s="21"/>
      <c r="LTB33" s="21"/>
      <c r="LTC33" s="21"/>
      <c r="LTD33" s="21"/>
      <c r="LTE33" s="21"/>
      <c r="LTF33" s="21"/>
      <c r="LTG33" s="21"/>
      <c r="LTH33" s="21"/>
      <c r="LTI33" s="21"/>
      <c r="LTJ33" s="21"/>
      <c r="LTK33" s="21"/>
      <c r="LTL33" s="21"/>
      <c r="LTM33" s="21"/>
      <c r="LTN33" s="21"/>
      <c r="LTO33" s="21"/>
      <c r="LTP33" s="21"/>
      <c r="LTQ33" s="21"/>
      <c r="LTR33" s="21"/>
      <c r="LTS33" s="21"/>
      <c r="LTT33" s="21"/>
      <c r="LTU33" s="21"/>
      <c r="LTV33" s="21"/>
      <c r="LTW33" s="21"/>
      <c r="LTX33" s="21"/>
      <c r="LTY33" s="21"/>
      <c r="LTZ33" s="21"/>
      <c r="LUA33" s="21"/>
      <c r="LUB33" s="21"/>
      <c r="LUC33" s="21"/>
      <c r="LUD33" s="21"/>
      <c r="LUE33" s="21"/>
      <c r="LUF33" s="21"/>
      <c r="LUG33" s="21"/>
      <c r="LUH33" s="21"/>
      <c r="LUI33" s="21"/>
      <c r="LUJ33" s="21"/>
      <c r="LUK33" s="21"/>
      <c r="LUL33" s="21"/>
      <c r="LUM33" s="21"/>
      <c r="LUN33" s="21"/>
      <c r="LUO33" s="21"/>
      <c r="LUP33" s="21"/>
      <c r="LUQ33" s="21"/>
      <c r="LUR33" s="21"/>
      <c r="LUS33" s="21"/>
      <c r="LUT33" s="21"/>
      <c r="LUU33" s="21"/>
      <c r="LUV33" s="21"/>
      <c r="LUW33" s="21"/>
      <c r="LUX33" s="21"/>
      <c r="LUY33" s="21"/>
      <c r="LUZ33" s="21"/>
      <c r="LVA33" s="21"/>
      <c r="LVB33" s="21"/>
      <c r="LVC33" s="21"/>
      <c r="LVD33" s="21"/>
      <c r="LVE33" s="21"/>
      <c r="LVF33" s="21"/>
      <c r="LVG33" s="21"/>
      <c r="LVH33" s="21"/>
      <c r="LVI33" s="21"/>
      <c r="LVJ33" s="21"/>
      <c r="LVK33" s="21"/>
      <c r="LVL33" s="21"/>
      <c r="LVM33" s="21"/>
      <c r="LVN33" s="21"/>
      <c r="LVO33" s="21"/>
      <c r="LVP33" s="21"/>
      <c r="LVQ33" s="21"/>
      <c r="LVR33" s="21"/>
      <c r="LVS33" s="21"/>
      <c r="LVT33" s="21"/>
      <c r="LVU33" s="21"/>
      <c r="LVV33" s="21"/>
      <c r="LVW33" s="21"/>
      <c r="LVX33" s="21"/>
      <c r="LVY33" s="21"/>
      <c r="LVZ33" s="21"/>
      <c r="LWA33" s="21"/>
      <c r="LWB33" s="21"/>
      <c r="LWC33" s="21"/>
      <c r="LWD33" s="21"/>
      <c r="LWE33" s="21"/>
      <c r="LWF33" s="21"/>
      <c r="LWG33" s="21"/>
      <c r="LWH33" s="21"/>
      <c r="LWI33" s="21"/>
      <c r="LWJ33" s="21"/>
      <c r="LWK33" s="21"/>
      <c r="LWL33" s="21"/>
      <c r="LWM33" s="21"/>
      <c r="LWN33" s="21"/>
      <c r="LWO33" s="21"/>
      <c r="LWP33" s="21"/>
      <c r="LWQ33" s="21"/>
      <c r="LWR33" s="21"/>
      <c r="LWS33" s="21"/>
      <c r="LWT33" s="21"/>
      <c r="LWU33" s="21"/>
      <c r="LWV33" s="21"/>
      <c r="LWW33" s="21"/>
      <c r="LWX33" s="21"/>
      <c r="LWY33" s="21"/>
      <c r="LWZ33" s="21"/>
      <c r="LXA33" s="21"/>
      <c r="LXB33" s="21"/>
      <c r="LXC33" s="21"/>
      <c r="LXD33" s="21"/>
      <c r="LXE33" s="21"/>
      <c r="LXF33" s="21"/>
      <c r="LXG33" s="21"/>
      <c r="LXH33" s="21"/>
      <c r="LXI33" s="21"/>
      <c r="LXJ33" s="21"/>
      <c r="LXK33" s="21"/>
      <c r="LXL33" s="21"/>
      <c r="LXM33" s="21"/>
      <c r="LXN33" s="21"/>
      <c r="LXO33" s="21"/>
      <c r="LXP33" s="21"/>
      <c r="LXQ33" s="21"/>
      <c r="LXR33" s="21"/>
      <c r="LXS33" s="21"/>
      <c r="LXT33" s="21"/>
      <c r="LXU33" s="21"/>
      <c r="LXV33" s="21"/>
      <c r="LXW33" s="21"/>
      <c r="LXX33" s="21"/>
      <c r="LXY33" s="21"/>
      <c r="LXZ33" s="21"/>
      <c r="LYA33" s="21"/>
      <c r="LYB33" s="21"/>
      <c r="LYC33" s="21"/>
      <c r="LYD33" s="21"/>
      <c r="LYE33" s="21"/>
      <c r="LYF33" s="21"/>
      <c r="LYG33" s="21"/>
      <c r="LYH33" s="21"/>
      <c r="LYI33" s="21"/>
      <c r="LYJ33" s="21"/>
      <c r="LYK33" s="21"/>
      <c r="LYL33" s="21"/>
      <c r="LYM33" s="21"/>
      <c r="LYN33" s="21"/>
      <c r="LYO33" s="21"/>
      <c r="LYP33" s="21"/>
      <c r="LYQ33" s="21"/>
      <c r="LYR33" s="21"/>
      <c r="LYS33" s="21"/>
      <c r="LYT33" s="21"/>
      <c r="LYU33" s="21"/>
      <c r="LYV33" s="21"/>
      <c r="LYW33" s="21"/>
      <c r="LYX33" s="21"/>
      <c r="LYY33" s="21"/>
      <c r="LYZ33" s="21"/>
      <c r="LZA33" s="21"/>
      <c r="LZB33" s="21"/>
      <c r="LZC33" s="21"/>
      <c r="LZD33" s="21"/>
      <c r="LZE33" s="21"/>
      <c r="LZF33" s="21"/>
      <c r="LZG33" s="21"/>
      <c r="LZH33" s="21"/>
      <c r="LZI33" s="21"/>
      <c r="LZJ33" s="21"/>
      <c r="LZK33" s="21"/>
      <c r="LZL33" s="21"/>
      <c r="LZM33" s="21"/>
      <c r="LZN33" s="21"/>
      <c r="LZO33" s="21"/>
      <c r="LZP33" s="21"/>
      <c r="LZQ33" s="21"/>
      <c r="LZR33" s="21"/>
      <c r="LZS33" s="21"/>
      <c r="LZT33" s="21"/>
      <c r="LZU33" s="21"/>
      <c r="LZV33" s="21"/>
      <c r="LZW33" s="21"/>
      <c r="LZX33" s="21"/>
      <c r="LZY33" s="21"/>
      <c r="LZZ33" s="21"/>
      <c r="MAA33" s="21"/>
      <c r="MAB33" s="21"/>
      <c r="MAC33" s="21"/>
      <c r="MAD33" s="21"/>
      <c r="MAE33" s="21"/>
      <c r="MAF33" s="21"/>
      <c r="MAG33" s="21"/>
      <c r="MAH33" s="21"/>
      <c r="MAI33" s="21"/>
      <c r="MAJ33" s="21"/>
      <c r="MAK33" s="21"/>
      <c r="MAL33" s="21"/>
      <c r="MAM33" s="21"/>
      <c r="MAN33" s="21"/>
      <c r="MAO33" s="21"/>
      <c r="MAP33" s="21"/>
      <c r="MAQ33" s="21"/>
      <c r="MAR33" s="21"/>
      <c r="MAS33" s="21"/>
      <c r="MAT33" s="21"/>
      <c r="MAU33" s="21"/>
      <c r="MAV33" s="21"/>
      <c r="MAW33" s="21"/>
      <c r="MAX33" s="21"/>
      <c r="MAY33" s="21"/>
      <c r="MAZ33" s="21"/>
      <c r="MBA33" s="21"/>
      <c r="MBB33" s="21"/>
      <c r="MBC33" s="21"/>
      <c r="MBD33" s="21"/>
      <c r="MBE33" s="21"/>
      <c r="MBF33" s="21"/>
      <c r="MBG33" s="21"/>
      <c r="MBH33" s="21"/>
      <c r="MBI33" s="21"/>
      <c r="MBJ33" s="21"/>
      <c r="MBK33" s="21"/>
      <c r="MBL33" s="21"/>
      <c r="MBM33" s="21"/>
      <c r="MBN33" s="21"/>
      <c r="MBO33" s="21"/>
      <c r="MBP33" s="21"/>
      <c r="MBQ33" s="21"/>
      <c r="MBR33" s="21"/>
      <c r="MBS33" s="21"/>
      <c r="MBT33" s="21"/>
      <c r="MBU33" s="21"/>
      <c r="MBV33" s="21"/>
      <c r="MBW33" s="21"/>
      <c r="MBX33" s="21"/>
      <c r="MBY33" s="21"/>
      <c r="MBZ33" s="21"/>
      <c r="MCA33" s="21"/>
      <c r="MCB33" s="21"/>
      <c r="MCC33" s="21"/>
      <c r="MCD33" s="21"/>
      <c r="MCE33" s="21"/>
      <c r="MCF33" s="21"/>
      <c r="MCG33" s="21"/>
      <c r="MCH33" s="21"/>
      <c r="MCI33" s="21"/>
      <c r="MCJ33" s="21"/>
      <c r="MCK33" s="21"/>
      <c r="MCL33" s="21"/>
      <c r="MCM33" s="21"/>
      <c r="MCN33" s="21"/>
      <c r="MCO33" s="21"/>
      <c r="MCP33" s="21"/>
      <c r="MCQ33" s="21"/>
      <c r="MCR33" s="21"/>
      <c r="MCS33" s="21"/>
      <c r="MCT33" s="21"/>
      <c r="MCU33" s="21"/>
      <c r="MCV33" s="21"/>
      <c r="MCW33" s="21"/>
      <c r="MCX33" s="21"/>
      <c r="MCY33" s="21"/>
      <c r="MCZ33" s="21"/>
      <c r="MDA33" s="21"/>
      <c r="MDB33" s="21"/>
      <c r="MDC33" s="21"/>
      <c r="MDD33" s="21"/>
      <c r="MDE33" s="21"/>
      <c r="MDF33" s="21"/>
      <c r="MDG33" s="21"/>
      <c r="MDH33" s="21"/>
      <c r="MDI33" s="21"/>
      <c r="MDJ33" s="21"/>
      <c r="MDK33" s="21"/>
      <c r="MDL33" s="21"/>
      <c r="MDM33" s="21"/>
      <c r="MDN33" s="21"/>
      <c r="MDO33" s="21"/>
      <c r="MDP33" s="21"/>
      <c r="MDQ33" s="21"/>
      <c r="MDR33" s="21"/>
      <c r="MDS33" s="21"/>
      <c r="MDT33" s="21"/>
      <c r="MDU33" s="21"/>
      <c r="MDV33" s="21"/>
      <c r="MDW33" s="21"/>
      <c r="MDX33" s="21"/>
      <c r="MDY33" s="21"/>
      <c r="MDZ33" s="21"/>
      <c r="MEA33" s="21"/>
      <c r="MEB33" s="21"/>
      <c r="MEC33" s="21"/>
      <c r="MED33" s="21"/>
      <c r="MEE33" s="21"/>
      <c r="MEF33" s="21"/>
      <c r="MEG33" s="21"/>
      <c r="MEH33" s="21"/>
      <c r="MEI33" s="21"/>
      <c r="MEJ33" s="21"/>
      <c r="MEK33" s="21"/>
      <c r="MEL33" s="21"/>
      <c r="MEM33" s="21"/>
      <c r="MEN33" s="21"/>
      <c r="MEO33" s="21"/>
      <c r="MEP33" s="21"/>
      <c r="MEQ33" s="21"/>
      <c r="MER33" s="21"/>
      <c r="MES33" s="21"/>
      <c r="MET33" s="21"/>
      <c r="MEU33" s="21"/>
      <c r="MEV33" s="21"/>
      <c r="MEW33" s="21"/>
      <c r="MEX33" s="21"/>
      <c r="MEY33" s="21"/>
      <c r="MEZ33" s="21"/>
      <c r="MFA33" s="21"/>
      <c r="MFB33" s="21"/>
      <c r="MFC33" s="21"/>
      <c r="MFD33" s="21"/>
      <c r="MFE33" s="21"/>
      <c r="MFF33" s="21"/>
      <c r="MFG33" s="21"/>
      <c r="MFH33" s="21"/>
      <c r="MFI33" s="21"/>
      <c r="MFJ33" s="21"/>
      <c r="MFK33" s="21"/>
      <c r="MFL33" s="21"/>
      <c r="MFM33" s="21"/>
      <c r="MFN33" s="21"/>
      <c r="MFO33" s="21"/>
      <c r="MFP33" s="21"/>
      <c r="MFQ33" s="21"/>
      <c r="MFR33" s="21"/>
      <c r="MFS33" s="21"/>
      <c r="MFT33" s="21"/>
      <c r="MFU33" s="21"/>
      <c r="MFV33" s="21"/>
      <c r="MFW33" s="21"/>
      <c r="MFX33" s="21"/>
      <c r="MFY33" s="21"/>
      <c r="MFZ33" s="21"/>
      <c r="MGA33" s="21"/>
      <c r="MGB33" s="21"/>
      <c r="MGC33" s="21"/>
      <c r="MGD33" s="21"/>
      <c r="MGE33" s="21"/>
      <c r="MGF33" s="21"/>
      <c r="MGG33" s="21"/>
      <c r="MGH33" s="21"/>
      <c r="MGI33" s="21"/>
      <c r="MGJ33" s="21"/>
      <c r="MGK33" s="21"/>
      <c r="MGL33" s="21"/>
      <c r="MGM33" s="21"/>
      <c r="MGN33" s="21"/>
      <c r="MGO33" s="21"/>
      <c r="MGP33" s="21"/>
      <c r="MGQ33" s="21"/>
      <c r="MGR33" s="21"/>
      <c r="MGS33" s="21"/>
      <c r="MGT33" s="21"/>
      <c r="MGU33" s="21"/>
      <c r="MGV33" s="21"/>
      <c r="MGW33" s="21"/>
      <c r="MGX33" s="21"/>
      <c r="MGY33" s="21"/>
      <c r="MGZ33" s="21"/>
      <c r="MHA33" s="21"/>
      <c r="MHB33" s="21"/>
      <c r="MHC33" s="21"/>
      <c r="MHD33" s="21"/>
      <c r="MHE33" s="21"/>
      <c r="MHF33" s="21"/>
      <c r="MHG33" s="21"/>
      <c r="MHH33" s="21"/>
      <c r="MHI33" s="21"/>
      <c r="MHJ33" s="21"/>
      <c r="MHK33" s="21"/>
      <c r="MHL33" s="21"/>
      <c r="MHM33" s="21"/>
      <c r="MHN33" s="21"/>
      <c r="MHO33" s="21"/>
      <c r="MHP33" s="21"/>
      <c r="MHQ33" s="21"/>
      <c r="MHR33" s="21"/>
      <c r="MHS33" s="21"/>
      <c r="MHT33" s="21"/>
      <c r="MHU33" s="21"/>
      <c r="MHV33" s="21"/>
      <c r="MHW33" s="21"/>
      <c r="MHX33" s="21"/>
      <c r="MHY33" s="21"/>
      <c r="MHZ33" s="21"/>
      <c r="MIA33" s="21"/>
      <c r="MIB33" s="21"/>
      <c r="MIC33" s="21"/>
      <c r="MID33" s="21"/>
      <c r="MIE33" s="21"/>
      <c r="MIF33" s="21"/>
      <c r="MIG33" s="21"/>
      <c r="MIH33" s="21"/>
      <c r="MII33" s="21"/>
      <c r="MIJ33" s="21"/>
      <c r="MIK33" s="21"/>
      <c r="MIL33" s="21"/>
      <c r="MIM33" s="21"/>
      <c r="MIN33" s="21"/>
      <c r="MIO33" s="21"/>
      <c r="MIP33" s="21"/>
      <c r="MIQ33" s="21"/>
      <c r="MIR33" s="21"/>
      <c r="MIS33" s="21"/>
      <c r="MIT33" s="21"/>
      <c r="MIU33" s="21"/>
      <c r="MIV33" s="21"/>
      <c r="MIW33" s="21"/>
      <c r="MIX33" s="21"/>
      <c r="MIY33" s="21"/>
      <c r="MIZ33" s="21"/>
      <c r="MJA33" s="21"/>
      <c r="MJB33" s="21"/>
      <c r="MJC33" s="21"/>
      <c r="MJD33" s="21"/>
      <c r="MJE33" s="21"/>
      <c r="MJF33" s="21"/>
      <c r="MJG33" s="21"/>
      <c r="MJH33" s="21"/>
      <c r="MJI33" s="21"/>
      <c r="MJJ33" s="21"/>
      <c r="MJK33" s="21"/>
      <c r="MJL33" s="21"/>
      <c r="MJM33" s="21"/>
      <c r="MJN33" s="21"/>
      <c r="MJO33" s="21"/>
      <c r="MJP33" s="21"/>
      <c r="MJQ33" s="21"/>
      <c r="MJR33" s="21"/>
      <c r="MJS33" s="21"/>
      <c r="MJT33" s="21"/>
      <c r="MJU33" s="21"/>
      <c r="MJV33" s="21"/>
      <c r="MJW33" s="21"/>
      <c r="MJX33" s="21"/>
      <c r="MJY33" s="21"/>
      <c r="MJZ33" s="21"/>
      <c r="MKA33" s="21"/>
      <c r="MKB33" s="21"/>
      <c r="MKC33" s="21"/>
      <c r="MKD33" s="21"/>
      <c r="MKE33" s="21"/>
      <c r="MKF33" s="21"/>
      <c r="MKG33" s="21"/>
      <c r="MKH33" s="21"/>
      <c r="MKI33" s="21"/>
      <c r="MKJ33" s="21"/>
      <c r="MKK33" s="21"/>
      <c r="MKL33" s="21"/>
      <c r="MKM33" s="21"/>
      <c r="MKN33" s="21"/>
      <c r="MKO33" s="21"/>
      <c r="MKP33" s="21"/>
      <c r="MKQ33" s="21"/>
      <c r="MKR33" s="21"/>
      <c r="MKS33" s="21"/>
      <c r="MKT33" s="21"/>
      <c r="MKU33" s="21"/>
      <c r="MKV33" s="21"/>
      <c r="MKW33" s="21"/>
      <c r="MKX33" s="21"/>
      <c r="MKY33" s="21"/>
      <c r="MKZ33" s="21"/>
      <c r="MLA33" s="21"/>
      <c r="MLB33" s="21"/>
      <c r="MLC33" s="21"/>
      <c r="MLD33" s="21"/>
      <c r="MLE33" s="21"/>
      <c r="MLF33" s="21"/>
      <c r="MLG33" s="21"/>
      <c r="MLH33" s="21"/>
      <c r="MLI33" s="21"/>
      <c r="MLJ33" s="21"/>
      <c r="MLK33" s="21"/>
      <c r="MLL33" s="21"/>
      <c r="MLM33" s="21"/>
      <c r="MLN33" s="21"/>
      <c r="MLO33" s="21"/>
      <c r="MLP33" s="21"/>
      <c r="MLQ33" s="21"/>
      <c r="MLR33" s="21"/>
      <c r="MLS33" s="21"/>
      <c r="MLT33" s="21"/>
      <c r="MLU33" s="21"/>
      <c r="MLV33" s="21"/>
      <c r="MLW33" s="21"/>
      <c r="MLX33" s="21"/>
      <c r="MLY33" s="21"/>
      <c r="MLZ33" s="21"/>
      <c r="MMA33" s="21"/>
      <c r="MMB33" s="21"/>
      <c r="MMC33" s="21"/>
      <c r="MMD33" s="21"/>
      <c r="MME33" s="21"/>
      <c r="MMF33" s="21"/>
      <c r="MMG33" s="21"/>
      <c r="MMH33" s="21"/>
      <c r="MMI33" s="21"/>
      <c r="MMJ33" s="21"/>
      <c r="MMK33" s="21"/>
      <c r="MML33" s="21"/>
      <c r="MMM33" s="21"/>
      <c r="MMN33" s="21"/>
      <c r="MMO33" s="21"/>
      <c r="MMP33" s="21"/>
      <c r="MMQ33" s="21"/>
      <c r="MMR33" s="21"/>
      <c r="MMS33" s="21"/>
      <c r="MMT33" s="21"/>
      <c r="MMU33" s="21"/>
      <c r="MMV33" s="21"/>
      <c r="MMW33" s="21"/>
      <c r="MMX33" s="21"/>
      <c r="MMY33" s="21"/>
      <c r="MMZ33" s="21"/>
      <c r="MNA33" s="21"/>
      <c r="MNB33" s="21"/>
      <c r="MNC33" s="21"/>
      <c r="MND33" s="21"/>
      <c r="MNE33" s="21"/>
      <c r="MNF33" s="21"/>
      <c r="MNG33" s="21"/>
      <c r="MNH33" s="21"/>
      <c r="MNI33" s="21"/>
      <c r="MNJ33" s="21"/>
      <c r="MNK33" s="21"/>
      <c r="MNL33" s="21"/>
      <c r="MNM33" s="21"/>
      <c r="MNN33" s="21"/>
      <c r="MNO33" s="21"/>
      <c r="MNP33" s="21"/>
      <c r="MNQ33" s="21"/>
      <c r="MNR33" s="21"/>
      <c r="MNS33" s="21"/>
      <c r="MNT33" s="21"/>
      <c r="MNU33" s="21"/>
      <c r="MNV33" s="21"/>
      <c r="MNW33" s="21"/>
      <c r="MNX33" s="21"/>
      <c r="MNY33" s="21"/>
      <c r="MNZ33" s="21"/>
      <c r="MOA33" s="21"/>
      <c r="MOB33" s="21"/>
      <c r="MOC33" s="21"/>
      <c r="MOD33" s="21"/>
      <c r="MOE33" s="21"/>
      <c r="MOF33" s="21"/>
      <c r="MOG33" s="21"/>
      <c r="MOH33" s="21"/>
      <c r="MOI33" s="21"/>
      <c r="MOJ33" s="21"/>
      <c r="MOK33" s="21"/>
      <c r="MOL33" s="21"/>
      <c r="MOM33" s="21"/>
      <c r="MON33" s="21"/>
      <c r="MOO33" s="21"/>
      <c r="MOP33" s="21"/>
      <c r="MOQ33" s="21"/>
      <c r="MOR33" s="21"/>
      <c r="MOS33" s="21"/>
      <c r="MOT33" s="21"/>
      <c r="MOU33" s="21"/>
      <c r="MOV33" s="21"/>
      <c r="MOW33" s="21"/>
      <c r="MOX33" s="21"/>
      <c r="MOY33" s="21"/>
      <c r="MOZ33" s="21"/>
      <c r="MPA33" s="21"/>
      <c r="MPB33" s="21"/>
      <c r="MPC33" s="21"/>
      <c r="MPD33" s="21"/>
      <c r="MPE33" s="21"/>
      <c r="MPF33" s="21"/>
      <c r="MPG33" s="21"/>
      <c r="MPH33" s="21"/>
      <c r="MPI33" s="21"/>
      <c r="MPJ33" s="21"/>
      <c r="MPK33" s="21"/>
      <c r="MPL33" s="21"/>
      <c r="MPM33" s="21"/>
      <c r="MPN33" s="21"/>
      <c r="MPO33" s="21"/>
      <c r="MPP33" s="21"/>
      <c r="MPQ33" s="21"/>
      <c r="MPR33" s="21"/>
      <c r="MPS33" s="21"/>
      <c r="MPT33" s="21"/>
      <c r="MPU33" s="21"/>
      <c r="MPV33" s="21"/>
      <c r="MPW33" s="21"/>
      <c r="MPX33" s="21"/>
      <c r="MPY33" s="21"/>
      <c r="MPZ33" s="21"/>
      <c r="MQA33" s="21"/>
      <c r="MQB33" s="21"/>
      <c r="MQC33" s="21"/>
      <c r="MQD33" s="21"/>
      <c r="MQE33" s="21"/>
      <c r="MQF33" s="21"/>
      <c r="MQG33" s="21"/>
      <c r="MQH33" s="21"/>
      <c r="MQI33" s="21"/>
      <c r="MQJ33" s="21"/>
      <c r="MQK33" s="21"/>
      <c r="MQL33" s="21"/>
      <c r="MQM33" s="21"/>
      <c r="MQN33" s="21"/>
      <c r="MQO33" s="21"/>
      <c r="MQP33" s="21"/>
      <c r="MQQ33" s="21"/>
      <c r="MQR33" s="21"/>
      <c r="MQS33" s="21"/>
      <c r="MQT33" s="21"/>
      <c r="MQU33" s="21"/>
      <c r="MQV33" s="21"/>
      <c r="MQW33" s="21"/>
      <c r="MQX33" s="21"/>
      <c r="MQY33" s="21"/>
      <c r="MQZ33" s="21"/>
      <c r="MRA33" s="21"/>
      <c r="MRB33" s="21"/>
      <c r="MRC33" s="21"/>
      <c r="MRD33" s="21"/>
      <c r="MRE33" s="21"/>
      <c r="MRF33" s="21"/>
      <c r="MRG33" s="21"/>
      <c r="MRH33" s="21"/>
      <c r="MRI33" s="21"/>
      <c r="MRJ33" s="21"/>
      <c r="MRK33" s="21"/>
      <c r="MRL33" s="21"/>
      <c r="MRM33" s="21"/>
      <c r="MRN33" s="21"/>
      <c r="MRO33" s="21"/>
      <c r="MRP33" s="21"/>
      <c r="MRQ33" s="21"/>
      <c r="MRR33" s="21"/>
      <c r="MRS33" s="21"/>
      <c r="MRT33" s="21"/>
      <c r="MRU33" s="21"/>
      <c r="MRV33" s="21"/>
      <c r="MRW33" s="21"/>
      <c r="MRX33" s="21"/>
      <c r="MRY33" s="21"/>
      <c r="MRZ33" s="21"/>
      <c r="MSA33" s="21"/>
      <c r="MSB33" s="21"/>
      <c r="MSC33" s="21"/>
      <c r="MSD33" s="21"/>
      <c r="MSE33" s="21"/>
      <c r="MSF33" s="21"/>
      <c r="MSG33" s="21"/>
      <c r="MSH33" s="21"/>
      <c r="MSI33" s="21"/>
      <c r="MSJ33" s="21"/>
      <c r="MSK33" s="21"/>
      <c r="MSL33" s="21"/>
      <c r="MSM33" s="21"/>
      <c r="MSN33" s="21"/>
      <c r="MSO33" s="21"/>
      <c r="MSP33" s="21"/>
      <c r="MSQ33" s="21"/>
      <c r="MSR33" s="21"/>
      <c r="MSS33" s="21"/>
      <c r="MST33" s="21"/>
      <c r="MSU33" s="21"/>
      <c r="MSV33" s="21"/>
      <c r="MSW33" s="21"/>
      <c r="MSX33" s="21"/>
      <c r="MSY33" s="21"/>
      <c r="MSZ33" s="21"/>
      <c r="MTA33" s="21"/>
      <c r="MTB33" s="21"/>
      <c r="MTC33" s="21"/>
      <c r="MTD33" s="21"/>
      <c r="MTE33" s="21"/>
      <c r="MTF33" s="21"/>
      <c r="MTG33" s="21"/>
      <c r="MTH33" s="21"/>
      <c r="MTI33" s="21"/>
      <c r="MTJ33" s="21"/>
      <c r="MTK33" s="21"/>
      <c r="MTL33" s="21"/>
      <c r="MTM33" s="21"/>
      <c r="MTN33" s="21"/>
      <c r="MTO33" s="21"/>
      <c r="MTP33" s="21"/>
      <c r="MTQ33" s="21"/>
      <c r="MTR33" s="21"/>
      <c r="MTS33" s="21"/>
      <c r="MTT33" s="21"/>
      <c r="MTU33" s="21"/>
      <c r="MTV33" s="21"/>
      <c r="MTW33" s="21"/>
      <c r="MTX33" s="21"/>
      <c r="MTY33" s="21"/>
      <c r="MTZ33" s="21"/>
      <c r="MUA33" s="21"/>
      <c r="MUB33" s="21"/>
      <c r="MUC33" s="21"/>
      <c r="MUD33" s="21"/>
      <c r="MUE33" s="21"/>
      <c r="MUF33" s="21"/>
      <c r="MUG33" s="21"/>
      <c r="MUH33" s="21"/>
      <c r="MUI33" s="21"/>
      <c r="MUJ33" s="21"/>
      <c r="MUK33" s="21"/>
      <c r="MUL33" s="21"/>
      <c r="MUM33" s="21"/>
      <c r="MUN33" s="21"/>
      <c r="MUO33" s="21"/>
      <c r="MUP33" s="21"/>
      <c r="MUQ33" s="21"/>
      <c r="MUR33" s="21"/>
      <c r="MUS33" s="21"/>
      <c r="MUT33" s="21"/>
      <c r="MUU33" s="21"/>
      <c r="MUV33" s="21"/>
      <c r="MUW33" s="21"/>
      <c r="MUX33" s="21"/>
      <c r="MUY33" s="21"/>
      <c r="MUZ33" s="21"/>
      <c r="MVA33" s="21"/>
      <c r="MVB33" s="21"/>
      <c r="MVC33" s="21"/>
      <c r="MVD33" s="21"/>
      <c r="MVE33" s="21"/>
      <c r="MVF33" s="21"/>
      <c r="MVG33" s="21"/>
      <c r="MVH33" s="21"/>
      <c r="MVI33" s="21"/>
      <c r="MVJ33" s="21"/>
      <c r="MVK33" s="21"/>
      <c r="MVL33" s="21"/>
      <c r="MVM33" s="21"/>
      <c r="MVN33" s="21"/>
      <c r="MVO33" s="21"/>
      <c r="MVP33" s="21"/>
      <c r="MVQ33" s="21"/>
      <c r="MVR33" s="21"/>
      <c r="MVS33" s="21"/>
      <c r="MVT33" s="21"/>
      <c r="MVU33" s="21"/>
      <c r="MVV33" s="21"/>
      <c r="MVW33" s="21"/>
      <c r="MVX33" s="21"/>
      <c r="MVY33" s="21"/>
      <c r="MVZ33" s="21"/>
      <c r="MWA33" s="21"/>
      <c r="MWB33" s="21"/>
      <c r="MWC33" s="21"/>
      <c r="MWD33" s="21"/>
      <c r="MWE33" s="21"/>
      <c r="MWF33" s="21"/>
      <c r="MWG33" s="21"/>
      <c r="MWH33" s="21"/>
      <c r="MWI33" s="21"/>
      <c r="MWJ33" s="21"/>
      <c r="MWK33" s="21"/>
      <c r="MWL33" s="21"/>
      <c r="MWM33" s="21"/>
      <c r="MWN33" s="21"/>
      <c r="MWO33" s="21"/>
      <c r="MWP33" s="21"/>
      <c r="MWQ33" s="21"/>
      <c r="MWR33" s="21"/>
      <c r="MWS33" s="21"/>
      <c r="MWT33" s="21"/>
      <c r="MWU33" s="21"/>
      <c r="MWV33" s="21"/>
      <c r="MWW33" s="21"/>
      <c r="MWX33" s="21"/>
      <c r="MWY33" s="21"/>
      <c r="MWZ33" s="21"/>
      <c r="MXA33" s="21"/>
      <c r="MXB33" s="21"/>
      <c r="MXC33" s="21"/>
      <c r="MXD33" s="21"/>
      <c r="MXE33" s="21"/>
      <c r="MXF33" s="21"/>
      <c r="MXG33" s="21"/>
      <c r="MXH33" s="21"/>
      <c r="MXI33" s="21"/>
      <c r="MXJ33" s="21"/>
      <c r="MXK33" s="21"/>
      <c r="MXL33" s="21"/>
      <c r="MXM33" s="21"/>
      <c r="MXN33" s="21"/>
      <c r="MXO33" s="21"/>
      <c r="MXP33" s="21"/>
      <c r="MXQ33" s="21"/>
      <c r="MXR33" s="21"/>
      <c r="MXS33" s="21"/>
      <c r="MXT33" s="21"/>
      <c r="MXU33" s="21"/>
      <c r="MXV33" s="21"/>
      <c r="MXW33" s="21"/>
      <c r="MXX33" s="21"/>
      <c r="MXY33" s="21"/>
      <c r="MXZ33" s="21"/>
      <c r="MYA33" s="21"/>
      <c r="MYB33" s="21"/>
      <c r="MYC33" s="21"/>
      <c r="MYD33" s="21"/>
      <c r="MYE33" s="21"/>
      <c r="MYF33" s="21"/>
      <c r="MYG33" s="21"/>
      <c r="MYH33" s="21"/>
      <c r="MYI33" s="21"/>
      <c r="MYJ33" s="21"/>
      <c r="MYK33" s="21"/>
      <c r="MYL33" s="21"/>
      <c r="MYM33" s="21"/>
      <c r="MYN33" s="21"/>
      <c r="MYO33" s="21"/>
      <c r="MYP33" s="21"/>
      <c r="MYQ33" s="21"/>
      <c r="MYR33" s="21"/>
      <c r="MYS33" s="21"/>
      <c r="MYT33" s="21"/>
      <c r="MYU33" s="21"/>
      <c r="MYV33" s="21"/>
      <c r="MYW33" s="21"/>
      <c r="MYX33" s="21"/>
      <c r="MYY33" s="21"/>
      <c r="MYZ33" s="21"/>
      <c r="MZA33" s="21"/>
      <c r="MZB33" s="21"/>
      <c r="MZC33" s="21"/>
      <c r="MZD33" s="21"/>
      <c r="MZE33" s="21"/>
      <c r="MZF33" s="21"/>
      <c r="MZG33" s="21"/>
      <c r="MZH33" s="21"/>
      <c r="MZI33" s="21"/>
      <c r="MZJ33" s="21"/>
      <c r="MZK33" s="21"/>
      <c r="MZL33" s="21"/>
      <c r="MZM33" s="21"/>
      <c r="MZN33" s="21"/>
      <c r="MZO33" s="21"/>
      <c r="MZP33" s="21"/>
      <c r="MZQ33" s="21"/>
      <c r="MZR33" s="21"/>
      <c r="MZS33" s="21"/>
      <c r="MZT33" s="21"/>
      <c r="MZU33" s="21"/>
      <c r="MZV33" s="21"/>
      <c r="MZW33" s="21"/>
      <c r="MZX33" s="21"/>
      <c r="MZY33" s="21"/>
      <c r="MZZ33" s="21"/>
      <c r="NAA33" s="21"/>
      <c r="NAB33" s="21"/>
      <c r="NAC33" s="21"/>
      <c r="NAD33" s="21"/>
      <c r="NAE33" s="21"/>
      <c r="NAF33" s="21"/>
      <c r="NAG33" s="21"/>
      <c r="NAH33" s="21"/>
      <c r="NAI33" s="21"/>
      <c r="NAJ33" s="21"/>
      <c r="NAK33" s="21"/>
      <c r="NAL33" s="21"/>
      <c r="NAM33" s="21"/>
      <c r="NAN33" s="21"/>
      <c r="NAO33" s="21"/>
      <c r="NAP33" s="21"/>
      <c r="NAQ33" s="21"/>
      <c r="NAR33" s="21"/>
      <c r="NAS33" s="21"/>
      <c r="NAT33" s="21"/>
      <c r="NAU33" s="21"/>
      <c r="NAV33" s="21"/>
      <c r="NAW33" s="21"/>
      <c r="NAX33" s="21"/>
      <c r="NAY33" s="21"/>
      <c r="NAZ33" s="21"/>
      <c r="NBA33" s="21"/>
      <c r="NBB33" s="21"/>
      <c r="NBC33" s="21"/>
      <c r="NBD33" s="21"/>
      <c r="NBE33" s="21"/>
      <c r="NBF33" s="21"/>
      <c r="NBG33" s="21"/>
      <c r="NBH33" s="21"/>
      <c r="NBI33" s="21"/>
      <c r="NBJ33" s="21"/>
      <c r="NBK33" s="21"/>
      <c r="NBL33" s="21"/>
      <c r="NBM33" s="21"/>
      <c r="NBN33" s="21"/>
      <c r="NBO33" s="21"/>
      <c r="NBP33" s="21"/>
      <c r="NBQ33" s="21"/>
      <c r="NBR33" s="21"/>
      <c r="NBS33" s="21"/>
      <c r="NBT33" s="21"/>
      <c r="NBU33" s="21"/>
      <c r="NBV33" s="21"/>
      <c r="NBW33" s="21"/>
      <c r="NBX33" s="21"/>
      <c r="NBY33" s="21"/>
      <c r="NBZ33" s="21"/>
      <c r="NCA33" s="21"/>
      <c r="NCB33" s="21"/>
      <c r="NCC33" s="21"/>
      <c r="NCD33" s="21"/>
      <c r="NCE33" s="21"/>
      <c r="NCF33" s="21"/>
      <c r="NCG33" s="21"/>
      <c r="NCH33" s="21"/>
      <c r="NCI33" s="21"/>
      <c r="NCJ33" s="21"/>
      <c r="NCK33" s="21"/>
      <c r="NCL33" s="21"/>
      <c r="NCM33" s="21"/>
      <c r="NCN33" s="21"/>
      <c r="NCO33" s="21"/>
      <c r="NCP33" s="21"/>
      <c r="NCQ33" s="21"/>
      <c r="NCR33" s="21"/>
      <c r="NCS33" s="21"/>
      <c r="NCT33" s="21"/>
      <c r="NCU33" s="21"/>
      <c r="NCV33" s="21"/>
      <c r="NCW33" s="21"/>
      <c r="NCX33" s="21"/>
      <c r="NCY33" s="21"/>
      <c r="NCZ33" s="21"/>
      <c r="NDA33" s="21"/>
      <c r="NDB33" s="21"/>
      <c r="NDC33" s="21"/>
      <c r="NDD33" s="21"/>
      <c r="NDE33" s="21"/>
      <c r="NDF33" s="21"/>
      <c r="NDG33" s="21"/>
      <c r="NDH33" s="21"/>
      <c r="NDI33" s="21"/>
      <c r="NDJ33" s="21"/>
      <c r="NDK33" s="21"/>
      <c r="NDL33" s="21"/>
      <c r="NDM33" s="21"/>
      <c r="NDN33" s="21"/>
      <c r="NDO33" s="21"/>
      <c r="NDP33" s="21"/>
      <c r="NDQ33" s="21"/>
      <c r="NDR33" s="21"/>
      <c r="NDS33" s="21"/>
      <c r="NDT33" s="21"/>
      <c r="NDU33" s="21"/>
      <c r="NDV33" s="21"/>
      <c r="NDW33" s="21"/>
      <c r="NDX33" s="21"/>
      <c r="NDY33" s="21"/>
      <c r="NDZ33" s="21"/>
      <c r="NEA33" s="21"/>
      <c r="NEB33" s="21"/>
      <c r="NEC33" s="21"/>
      <c r="NED33" s="21"/>
      <c r="NEE33" s="21"/>
      <c r="NEF33" s="21"/>
      <c r="NEG33" s="21"/>
      <c r="NEH33" s="21"/>
      <c r="NEI33" s="21"/>
      <c r="NEJ33" s="21"/>
      <c r="NEK33" s="21"/>
      <c r="NEL33" s="21"/>
      <c r="NEM33" s="21"/>
      <c r="NEN33" s="21"/>
      <c r="NEO33" s="21"/>
      <c r="NEP33" s="21"/>
      <c r="NEQ33" s="21"/>
      <c r="NER33" s="21"/>
      <c r="NES33" s="21"/>
      <c r="NET33" s="21"/>
      <c r="NEU33" s="21"/>
      <c r="NEV33" s="21"/>
      <c r="NEW33" s="21"/>
      <c r="NEX33" s="21"/>
      <c r="NEY33" s="21"/>
      <c r="NEZ33" s="21"/>
      <c r="NFA33" s="21"/>
      <c r="NFB33" s="21"/>
      <c r="NFC33" s="21"/>
      <c r="NFD33" s="21"/>
      <c r="NFE33" s="21"/>
      <c r="NFF33" s="21"/>
      <c r="NFG33" s="21"/>
      <c r="NFH33" s="21"/>
      <c r="NFI33" s="21"/>
      <c r="NFJ33" s="21"/>
      <c r="NFK33" s="21"/>
      <c r="NFL33" s="21"/>
      <c r="NFM33" s="21"/>
      <c r="NFN33" s="21"/>
      <c r="NFO33" s="21"/>
      <c r="NFP33" s="21"/>
      <c r="NFQ33" s="21"/>
      <c r="NFR33" s="21"/>
      <c r="NFS33" s="21"/>
      <c r="NFT33" s="21"/>
      <c r="NFU33" s="21"/>
      <c r="NFV33" s="21"/>
      <c r="NFW33" s="21"/>
      <c r="NFX33" s="21"/>
      <c r="NFY33" s="21"/>
      <c r="NFZ33" s="21"/>
      <c r="NGA33" s="21"/>
      <c r="NGB33" s="21"/>
      <c r="NGC33" s="21"/>
      <c r="NGD33" s="21"/>
      <c r="NGE33" s="21"/>
      <c r="NGF33" s="21"/>
      <c r="NGG33" s="21"/>
      <c r="NGH33" s="21"/>
      <c r="NGI33" s="21"/>
      <c r="NGJ33" s="21"/>
      <c r="NGK33" s="21"/>
      <c r="NGL33" s="21"/>
      <c r="NGM33" s="21"/>
      <c r="NGN33" s="21"/>
      <c r="NGO33" s="21"/>
      <c r="NGP33" s="21"/>
      <c r="NGQ33" s="21"/>
      <c r="NGR33" s="21"/>
      <c r="NGS33" s="21"/>
      <c r="NGT33" s="21"/>
      <c r="NGU33" s="21"/>
      <c r="NGV33" s="21"/>
      <c r="NGW33" s="21"/>
      <c r="NGX33" s="21"/>
      <c r="NGY33" s="21"/>
      <c r="NGZ33" s="21"/>
      <c r="NHA33" s="21"/>
      <c r="NHB33" s="21"/>
      <c r="NHC33" s="21"/>
      <c r="NHD33" s="21"/>
      <c r="NHE33" s="21"/>
      <c r="NHF33" s="21"/>
      <c r="NHG33" s="21"/>
      <c r="NHH33" s="21"/>
      <c r="NHI33" s="21"/>
      <c r="NHJ33" s="21"/>
      <c r="NHK33" s="21"/>
      <c r="NHL33" s="21"/>
      <c r="NHM33" s="21"/>
      <c r="NHN33" s="21"/>
      <c r="NHO33" s="21"/>
      <c r="NHP33" s="21"/>
      <c r="NHQ33" s="21"/>
      <c r="NHR33" s="21"/>
      <c r="NHS33" s="21"/>
      <c r="NHT33" s="21"/>
      <c r="NHU33" s="21"/>
      <c r="NHV33" s="21"/>
      <c r="NHW33" s="21"/>
      <c r="NHX33" s="21"/>
      <c r="NHY33" s="21"/>
      <c r="NHZ33" s="21"/>
      <c r="NIA33" s="21"/>
      <c r="NIB33" s="21"/>
      <c r="NIC33" s="21"/>
      <c r="NID33" s="21"/>
      <c r="NIE33" s="21"/>
      <c r="NIF33" s="21"/>
      <c r="NIG33" s="21"/>
      <c r="NIH33" s="21"/>
      <c r="NII33" s="21"/>
      <c r="NIJ33" s="21"/>
      <c r="NIK33" s="21"/>
      <c r="NIL33" s="21"/>
      <c r="NIM33" s="21"/>
      <c r="NIN33" s="21"/>
      <c r="NIO33" s="21"/>
      <c r="NIP33" s="21"/>
      <c r="NIQ33" s="21"/>
      <c r="NIR33" s="21"/>
      <c r="NIS33" s="21"/>
      <c r="NIT33" s="21"/>
      <c r="NIU33" s="21"/>
      <c r="NIV33" s="21"/>
      <c r="NIW33" s="21"/>
      <c r="NIX33" s="21"/>
      <c r="NIY33" s="21"/>
      <c r="NIZ33" s="21"/>
      <c r="NJA33" s="21"/>
      <c r="NJB33" s="21"/>
      <c r="NJC33" s="21"/>
      <c r="NJD33" s="21"/>
      <c r="NJE33" s="21"/>
      <c r="NJF33" s="21"/>
      <c r="NJG33" s="21"/>
      <c r="NJH33" s="21"/>
      <c r="NJI33" s="21"/>
      <c r="NJJ33" s="21"/>
      <c r="NJK33" s="21"/>
      <c r="NJL33" s="21"/>
      <c r="NJM33" s="21"/>
      <c r="NJN33" s="21"/>
      <c r="NJO33" s="21"/>
      <c r="NJP33" s="21"/>
      <c r="NJQ33" s="21"/>
      <c r="NJR33" s="21"/>
      <c r="NJS33" s="21"/>
      <c r="NJT33" s="21"/>
      <c r="NJU33" s="21"/>
      <c r="NJV33" s="21"/>
      <c r="NJW33" s="21"/>
      <c r="NJX33" s="21"/>
      <c r="NJY33" s="21"/>
      <c r="NJZ33" s="21"/>
      <c r="NKA33" s="21"/>
      <c r="NKB33" s="21"/>
      <c r="NKC33" s="21"/>
      <c r="NKD33" s="21"/>
      <c r="NKE33" s="21"/>
      <c r="NKF33" s="21"/>
      <c r="NKG33" s="21"/>
      <c r="NKH33" s="21"/>
      <c r="NKI33" s="21"/>
      <c r="NKJ33" s="21"/>
      <c r="NKK33" s="21"/>
      <c r="NKL33" s="21"/>
      <c r="NKM33" s="21"/>
      <c r="NKN33" s="21"/>
      <c r="NKO33" s="21"/>
      <c r="NKP33" s="21"/>
      <c r="NKQ33" s="21"/>
      <c r="NKR33" s="21"/>
      <c r="NKS33" s="21"/>
      <c r="NKT33" s="21"/>
      <c r="NKU33" s="21"/>
      <c r="NKV33" s="21"/>
      <c r="NKW33" s="21"/>
      <c r="NKX33" s="21"/>
      <c r="NKY33" s="21"/>
      <c r="NKZ33" s="21"/>
      <c r="NLA33" s="21"/>
      <c r="NLB33" s="21"/>
      <c r="NLC33" s="21"/>
      <c r="NLD33" s="21"/>
      <c r="NLE33" s="21"/>
      <c r="NLF33" s="21"/>
      <c r="NLG33" s="21"/>
      <c r="NLH33" s="21"/>
      <c r="NLI33" s="21"/>
      <c r="NLJ33" s="21"/>
      <c r="NLK33" s="21"/>
      <c r="NLL33" s="21"/>
      <c r="NLM33" s="21"/>
      <c r="NLN33" s="21"/>
      <c r="NLO33" s="21"/>
      <c r="NLP33" s="21"/>
      <c r="NLQ33" s="21"/>
      <c r="NLR33" s="21"/>
      <c r="NLS33" s="21"/>
      <c r="NLT33" s="21"/>
      <c r="NLU33" s="21"/>
      <c r="NLV33" s="21"/>
      <c r="NLW33" s="21"/>
      <c r="NLX33" s="21"/>
      <c r="NLY33" s="21"/>
      <c r="NLZ33" s="21"/>
      <c r="NMA33" s="21"/>
      <c r="NMB33" s="21"/>
      <c r="NMC33" s="21"/>
      <c r="NMD33" s="21"/>
      <c r="NME33" s="21"/>
      <c r="NMF33" s="21"/>
      <c r="NMG33" s="21"/>
      <c r="NMH33" s="21"/>
      <c r="NMI33" s="21"/>
      <c r="NMJ33" s="21"/>
      <c r="NMK33" s="21"/>
      <c r="NML33" s="21"/>
      <c r="NMM33" s="21"/>
      <c r="NMN33" s="21"/>
      <c r="NMO33" s="21"/>
      <c r="NMP33" s="21"/>
      <c r="NMQ33" s="21"/>
      <c r="NMR33" s="21"/>
      <c r="NMS33" s="21"/>
      <c r="NMT33" s="21"/>
      <c r="NMU33" s="21"/>
      <c r="NMV33" s="21"/>
      <c r="NMW33" s="21"/>
      <c r="NMX33" s="21"/>
      <c r="NMY33" s="21"/>
      <c r="NMZ33" s="21"/>
      <c r="NNA33" s="21"/>
      <c r="NNB33" s="21"/>
      <c r="NNC33" s="21"/>
      <c r="NND33" s="21"/>
      <c r="NNE33" s="21"/>
      <c r="NNF33" s="21"/>
      <c r="NNG33" s="21"/>
      <c r="NNH33" s="21"/>
      <c r="NNI33" s="21"/>
      <c r="NNJ33" s="21"/>
      <c r="NNK33" s="21"/>
      <c r="NNL33" s="21"/>
      <c r="NNM33" s="21"/>
      <c r="NNN33" s="21"/>
      <c r="NNO33" s="21"/>
      <c r="NNP33" s="21"/>
      <c r="NNQ33" s="21"/>
      <c r="NNR33" s="21"/>
      <c r="NNS33" s="21"/>
      <c r="NNT33" s="21"/>
      <c r="NNU33" s="21"/>
      <c r="NNV33" s="21"/>
      <c r="NNW33" s="21"/>
      <c r="NNX33" s="21"/>
      <c r="NNY33" s="21"/>
      <c r="NNZ33" s="21"/>
      <c r="NOA33" s="21"/>
      <c r="NOB33" s="21"/>
      <c r="NOC33" s="21"/>
      <c r="NOD33" s="21"/>
      <c r="NOE33" s="21"/>
      <c r="NOF33" s="21"/>
      <c r="NOG33" s="21"/>
      <c r="NOH33" s="21"/>
      <c r="NOI33" s="21"/>
      <c r="NOJ33" s="21"/>
      <c r="NOK33" s="21"/>
      <c r="NOL33" s="21"/>
      <c r="NOM33" s="21"/>
      <c r="NON33" s="21"/>
      <c r="NOO33" s="21"/>
      <c r="NOP33" s="21"/>
      <c r="NOQ33" s="21"/>
      <c r="NOR33" s="21"/>
      <c r="NOS33" s="21"/>
      <c r="NOT33" s="21"/>
      <c r="NOU33" s="21"/>
      <c r="NOV33" s="21"/>
      <c r="NOW33" s="21"/>
      <c r="NOX33" s="21"/>
      <c r="NOY33" s="21"/>
      <c r="NOZ33" s="21"/>
      <c r="NPA33" s="21"/>
      <c r="NPB33" s="21"/>
      <c r="NPC33" s="21"/>
      <c r="NPD33" s="21"/>
      <c r="NPE33" s="21"/>
      <c r="NPF33" s="21"/>
      <c r="NPG33" s="21"/>
      <c r="NPH33" s="21"/>
      <c r="NPI33" s="21"/>
      <c r="NPJ33" s="21"/>
      <c r="NPK33" s="21"/>
      <c r="NPL33" s="21"/>
      <c r="NPM33" s="21"/>
      <c r="NPN33" s="21"/>
      <c r="NPO33" s="21"/>
      <c r="NPP33" s="21"/>
      <c r="NPQ33" s="21"/>
      <c r="NPR33" s="21"/>
      <c r="NPS33" s="21"/>
      <c r="NPT33" s="21"/>
      <c r="NPU33" s="21"/>
      <c r="NPV33" s="21"/>
      <c r="NPW33" s="21"/>
      <c r="NPX33" s="21"/>
      <c r="NPY33" s="21"/>
      <c r="NPZ33" s="21"/>
      <c r="NQA33" s="21"/>
      <c r="NQB33" s="21"/>
      <c r="NQC33" s="21"/>
      <c r="NQD33" s="21"/>
      <c r="NQE33" s="21"/>
      <c r="NQF33" s="21"/>
      <c r="NQG33" s="21"/>
      <c r="NQH33" s="21"/>
      <c r="NQI33" s="21"/>
      <c r="NQJ33" s="21"/>
      <c r="NQK33" s="21"/>
      <c r="NQL33" s="21"/>
      <c r="NQM33" s="21"/>
      <c r="NQN33" s="21"/>
      <c r="NQO33" s="21"/>
      <c r="NQP33" s="21"/>
      <c r="NQQ33" s="21"/>
      <c r="NQR33" s="21"/>
      <c r="NQS33" s="21"/>
      <c r="NQT33" s="21"/>
      <c r="NQU33" s="21"/>
      <c r="NQV33" s="21"/>
      <c r="NQW33" s="21"/>
      <c r="NQX33" s="21"/>
      <c r="NQY33" s="21"/>
      <c r="NQZ33" s="21"/>
      <c r="NRA33" s="21"/>
      <c r="NRB33" s="21"/>
      <c r="NRC33" s="21"/>
      <c r="NRD33" s="21"/>
      <c r="NRE33" s="21"/>
      <c r="NRF33" s="21"/>
      <c r="NRG33" s="21"/>
      <c r="NRH33" s="21"/>
      <c r="NRI33" s="21"/>
      <c r="NRJ33" s="21"/>
      <c r="NRK33" s="21"/>
      <c r="NRL33" s="21"/>
      <c r="NRM33" s="21"/>
      <c r="NRN33" s="21"/>
      <c r="NRO33" s="21"/>
      <c r="NRP33" s="21"/>
      <c r="NRQ33" s="21"/>
      <c r="NRR33" s="21"/>
      <c r="NRS33" s="21"/>
      <c r="NRT33" s="21"/>
      <c r="NRU33" s="21"/>
      <c r="NRV33" s="21"/>
      <c r="NRW33" s="21"/>
      <c r="NRX33" s="21"/>
      <c r="NRY33" s="21"/>
      <c r="NRZ33" s="21"/>
      <c r="NSA33" s="21"/>
      <c r="NSB33" s="21"/>
      <c r="NSC33" s="21"/>
      <c r="NSD33" s="21"/>
      <c r="NSE33" s="21"/>
      <c r="NSF33" s="21"/>
      <c r="NSG33" s="21"/>
      <c r="NSH33" s="21"/>
      <c r="NSI33" s="21"/>
      <c r="NSJ33" s="21"/>
      <c r="NSK33" s="21"/>
      <c r="NSL33" s="21"/>
      <c r="NSM33" s="21"/>
      <c r="NSN33" s="21"/>
      <c r="NSO33" s="21"/>
      <c r="NSP33" s="21"/>
      <c r="NSQ33" s="21"/>
      <c r="NSR33" s="21"/>
      <c r="NSS33" s="21"/>
      <c r="NST33" s="21"/>
      <c r="NSU33" s="21"/>
      <c r="NSV33" s="21"/>
      <c r="NSW33" s="21"/>
      <c r="NSX33" s="21"/>
      <c r="NSY33" s="21"/>
      <c r="NSZ33" s="21"/>
      <c r="NTA33" s="21"/>
      <c r="NTB33" s="21"/>
      <c r="NTC33" s="21"/>
      <c r="NTD33" s="21"/>
      <c r="NTE33" s="21"/>
      <c r="NTF33" s="21"/>
      <c r="NTG33" s="21"/>
      <c r="NTH33" s="21"/>
      <c r="NTI33" s="21"/>
      <c r="NTJ33" s="21"/>
      <c r="NTK33" s="21"/>
      <c r="NTL33" s="21"/>
      <c r="NTM33" s="21"/>
      <c r="NTN33" s="21"/>
      <c r="NTO33" s="21"/>
      <c r="NTP33" s="21"/>
      <c r="NTQ33" s="21"/>
      <c r="NTR33" s="21"/>
      <c r="NTS33" s="21"/>
      <c r="NTT33" s="21"/>
      <c r="NTU33" s="21"/>
      <c r="NTV33" s="21"/>
      <c r="NTW33" s="21"/>
      <c r="NTX33" s="21"/>
      <c r="NTY33" s="21"/>
      <c r="NTZ33" s="21"/>
      <c r="NUA33" s="21"/>
      <c r="NUB33" s="21"/>
      <c r="NUC33" s="21"/>
      <c r="NUD33" s="21"/>
      <c r="NUE33" s="21"/>
      <c r="NUF33" s="21"/>
      <c r="NUG33" s="21"/>
      <c r="NUH33" s="21"/>
      <c r="NUI33" s="21"/>
      <c r="NUJ33" s="21"/>
      <c r="NUK33" s="21"/>
      <c r="NUL33" s="21"/>
      <c r="NUM33" s="21"/>
      <c r="NUN33" s="21"/>
      <c r="NUO33" s="21"/>
      <c r="NUP33" s="21"/>
      <c r="NUQ33" s="21"/>
      <c r="NUR33" s="21"/>
      <c r="NUS33" s="21"/>
      <c r="NUT33" s="21"/>
      <c r="NUU33" s="21"/>
      <c r="NUV33" s="21"/>
      <c r="NUW33" s="21"/>
      <c r="NUX33" s="21"/>
      <c r="NUY33" s="21"/>
      <c r="NUZ33" s="21"/>
      <c r="NVA33" s="21"/>
      <c r="NVB33" s="21"/>
      <c r="NVC33" s="21"/>
      <c r="NVD33" s="21"/>
      <c r="NVE33" s="21"/>
      <c r="NVF33" s="21"/>
      <c r="NVG33" s="21"/>
      <c r="NVH33" s="21"/>
      <c r="NVI33" s="21"/>
      <c r="NVJ33" s="21"/>
      <c r="NVK33" s="21"/>
      <c r="NVL33" s="21"/>
      <c r="NVM33" s="21"/>
      <c r="NVN33" s="21"/>
      <c r="NVO33" s="21"/>
      <c r="NVP33" s="21"/>
      <c r="NVQ33" s="21"/>
      <c r="NVR33" s="21"/>
      <c r="NVS33" s="21"/>
      <c r="NVT33" s="21"/>
      <c r="NVU33" s="21"/>
      <c r="NVV33" s="21"/>
      <c r="NVW33" s="21"/>
      <c r="NVX33" s="21"/>
      <c r="NVY33" s="21"/>
      <c r="NVZ33" s="21"/>
      <c r="NWA33" s="21"/>
      <c r="NWB33" s="21"/>
      <c r="NWC33" s="21"/>
      <c r="NWD33" s="21"/>
      <c r="NWE33" s="21"/>
      <c r="NWF33" s="21"/>
      <c r="NWG33" s="21"/>
      <c r="NWH33" s="21"/>
      <c r="NWI33" s="21"/>
      <c r="NWJ33" s="21"/>
      <c r="NWK33" s="21"/>
      <c r="NWL33" s="21"/>
      <c r="NWM33" s="21"/>
      <c r="NWN33" s="21"/>
      <c r="NWO33" s="21"/>
      <c r="NWP33" s="21"/>
      <c r="NWQ33" s="21"/>
      <c r="NWR33" s="21"/>
      <c r="NWS33" s="21"/>
      <c r="NWT33" s="21"/>
      <c r="NWU33" s="21"/>
      <c r="NWV33" s="21"/>
      <c r="NWW33" s="21"/>
      <c r="NWX33" s="21"/>
      <c r="NWY33" s="21"/>
      <c r="NWZ33" s="21"/>
      <c r="NXA33" s="21"/>
      <c r="NXB33" s="21"/>
      <c r="NXC33" s="21"/>
      <c r="NXD33" s="21"/>
      <c r="NXE33" s="21"/>
      <c r="NXF33" s="21"/>
      <c r="NXG33" s="21"/>
      <c r="NXH33" s="21"/>
      <c r="NXI33" s="21"/>
      <c r="NXJ33" s="21"/>
      <c r="NXK33" s="21"/>
      <c r="NXL33" s="21"/>
      <c r="NXM33" s="21"/>
      <c r="NXN33" s="21"/>
      <c r="NXO33" s="21"/>
      <c r="NXP33" s="21"/>
      <c r="NXQ33" s="21"/>
      <c r="NXR33" s="21"/>
      <c r="NXS33" s="21"/>
      <c r="NXT33" s="21"/>
      <c r="NXU33" s="21"/>
      <c r="NXV33" s="21"/>
      <c r="NXW33" s="21"/>
      <c r="NXX33" s="21"/>
      <c r="NXY33" s="21"/>
      <c r="NXZ33" s="21"/>
      <c r="NYA33" s="21"/>
      <c r="NYB33" s="21"/>
      <c r="NYC33" s="21"/>
      <c r="NYD33" s="21"/>
      <c r="NYE33" s="21"/>
      <c r="NYF33" s="21"/>
      <c r="NYG33" s="21"/>
      <c r="NYH33" s="21"/>
      <c r="NYI33" s="21"/>
      <c r="NYJ33" s="21"/>
      <c r="NYK33" s="21"/>
      <c r="NYL33" s="21"/>
      <c r="NYM33" s="21"/>
      <c r="NYN33" s="21"/>
      <c r="NYO33" s="21"/>
      <c r="NYP33" s="21"/>
      <c r="NYQ33" s="21"/>
      <c r="NYR33" s="21"/>
      <c r="NYS33" s="21"/>
      <c r="NYT33" s="21"/>
      <c r="NYU33" s="21"/>
      <c r="NYV33" s="21"/>
      <c r="NYW33" s="21"/>
      <c r="NYX33" s="21"/>
      <c r="NYY33" s="21"/>
      <c r="NYZ33" s="21"/>
      <c r="NZA33" s="21"/>
      <c r="NZB33" s="21"/>
      <c r="NZC33" s="21"/>
      <c r="NZD33" s="21"/>
      <c r="NZE33" s="21"/>
      <c r="NZF33" s="21"/>
      <c r="NZG33" s="21"/>
      <c r="NZH33" s="21"/>
      <c r="NZI33" s="21"/>
      <c r="NZJ33" s="21"/>
      <c r="NZK33" s="21"/>
      <c r="NZL33" s="21"/>
      <c r="NZM33" s="21"/>
      <c r="NZN33" s="21"/>
      <c r="NZO33" s="21"/>
      <c r="NZP33" s="21"/>
      <c r="NZQ33" s="21"/>
      <c r="NZR33" s="21"/>
      <c r="NZS33" s="21"/>
      <c r="NZT33" s="21"/>
      <c r="NZU33" s="21"/>
      <c r="NZV33" s="21"/>
      <c r="NZW33" s="21"/>
      <c r="NZX33" s="21"/>
      <c r="NZY33" s="21"/>
      <c r="NZZ33" s="21"/>
      <c r="OAA33" s="21"/>
      <c r="OAB33" s="21"/>
      <c r="OAC33" s="21"/>
      <c r="OAD33" s="21"/>
      <c r="OAE33" s="21"/>
      <c r="OAF33" s="21"/>
      <c r="OAG33" s="21"/>
      <c r="OAH33" s="21"/>
      <c r="OAI33" s="21"/>
      <c r="OAJ33" s="21"/>
      <c r="OAK33" s="21"/>
      <c r="OAL33" s="21"/>
      <c r="OAM33" s="21"/>
      <c r="OAN33" s="21"/>
      <c r="OAO33" s="21"/>
      <c r="OAP33" s="21"/>
      <c r="OAQ33" s="21"/>
      <c r="OAR33" s="21"/>
      <c r="OAS33" s="21"/>
      <c r="OAT33" s="21"/>
      <c r="OAU33" s="21"/>
      <c r="OAV33" s="21"/>
      <c r="OAW33" s="21"/>
      <c r="OAX33" s="21"/>
      <c r="OAY33" s="21"/>
      <c r="OAZ33" s="21"/>
      <c r="OBA33" s="21"/>
      <c r="OBB33" s="21"/>
      <c r="OBC33" s="21"/>
      <c r="OBD33" s="21"/>
      <c r="OBE33" s="21"/>
      <c r="OBF33" s="21"/>
      <c r="OBG33" s="21"/>
      <c r="OBH33" s="21"/>
      <c r="OBI33" s="21"/>
      <c r="OBJ33" s="21"/>
      <c r="OBK33" s="21"/>
      <c r="OBL33" s="21"/>
      <c r="OBM33" s="21"/>
      <c r="OBN33" s="21"/>
      <c r="OBO33" s="21"/>
      <c r="OBP33" s="21"/>
      <c r="OBQ33" s="21"/>
      <c r="OBR33" s="21"/>
      <c r="OBS33" s="21"/>
      <c r="OBT33" s="21"/>
      <c r="OBU33" s="21"/>
      <c r="OBV33" s="21"/>
      <c r="OBW33" s="21"/>
      <c r="OBX33" s="21"/>
      <c r="OBY33" s="21"/>
      <c r="OBZ33" s="21"/>
      <c r="OCA33" s="21"/>
      <c r="OCB33" s="21"/>
      <c r="OCC33" s="21"/>
      <c r="OCD33" s="21"/>
      <c r="OCE33" s="21"/>
      <c r="OCF33" s="21"/>
      <c r="OCG33" s="21"/>
      <c r="OCH33" s="21"/>
      <c r="OCI33" s="21"/>
      <c r="OCJ33" s="21"/>
      <c r="OCK33" s="21"/>
      <c r="OCL33" s="21"/>
      <c r="OCM33" s="21"/>
      <c r="OCN33" s="21"/>
      <c r="OCO33" s="21"/>
      <c r="OCP33" s="21"/>
      <c r="OCQ33" s="21"/>
      <c r="OCR33" s="21"/>
      <c r="OCS33" s="21"/>
      <c r="OCT33" s="21"/>
      <c r="OCU33" s="21"/>
      <c r="OCV33" s="21"/>
      <c r="OCW33" s="21"/>
      <c r="OCX33" s="21"/>
      <c r="OCY33" s="21"/>
      <c r="OCZ33" s="21"/>
      <c r="ODA33" s="21"/>
      <c r="ODB33" s="21"/>
      <c r="ODC33" s="21"/>
      <c r="ODD33" s="21"/>
      <c r="ODE33" s="21"/>
      <c r="ODF33" s="21"/>
      <c r="ODG33" s="21"/>
      <c r="ODH33" s="21"/>
      <c r="ODI33" s="21"/>
      <c r="ODJ33" s="21"/>
      <c r="ODK33" s="21"/>
      <c r="ODL33" s="21"/>
      <c r="ODM33" s="21"/>
      <c r="ODN33" s="21"/>
      <c r="ODO33" s="21"/>
      <c r="ODP33" s="21"/>
      <c r="ODQ33" s="21"/>
      <c r="ODR33" s="21"/>
      <c r="ODS33" s="21"/>
      <c r="ODT33" s="21"/>
      <c r="ODU33" s="21"/>
      <c r="ODV33" s="21"/>
      <c r="ODW33" s="21"/>
      <c r="ODX33" s="21"/>
      <c r="ODY33" s="21"/>
      <c r="ODZ33" s="21"/>
      <c r="OEA33" s="21"/>
      <c r="OEB33" s="21"/>
      <c r="OEC33" s="21"/>
      <c r="OED33" s="21"/>
      <c r="OEE33" s="21"/>
      <c r="OEF33" s="21"/>
      <c r="OEG33" s="21"/>
      <c r="OEH33" s="21"/>
      <c r="OEI33" s="21"/>
      <c r="OEJ33" s="21"/>
      <c r="OEK33" s="21"/>
      <c r="OEL33" s="21"/>
      <c r="OEM33" s="21"/>
      <c r="OEN33" s="21"/>
      <c r="OEO33" s="21"/>
      <c r="OEP33" s="21"/>
      <c r="OEQ33" s="21"/>
      <c r="OER33" s="21"/>
      <c r="OES33" s="21"/>
      <c r="OET33" s="21"/>
      <c r="OEU33" s="21"/>
      <c r="OEV33" s="21"/>
      <c r="OEW33" s="21"/>
      <c r="OEX33" s="21"/>
      <c r="OEY33" s="21"/>
      <c r="OEZ33" s="21"/>
      <c r="OFA33" s="21"/>
      <c r="OFB33" s="21"/>
      <c r="OFC33" s="21"/>
      <c r="OFD33" s="21"/>
      <c r="OFE33" s="21"/>
      <c r="OFF33" s="21"/>
      <c r="OFG33" s="21"/>
      <c r="OFH33" s="21"/>
      <c r="OFI33" s="21"/>
      <c r="OFJ33" s="21"/>
      <c r="OFK33" s="21"/>
      <c r="OFL33" s="21"/>
      <c r="OFM33" s="21"/>
      <c r="OFN33" s="21"/>
      <c r="OFO33" s="21"/>
      <c r="OFP33" s="21"/>
      <c r="OFQ33" s="21"/>
      <c r="OFR33" s="21"/>
      <c r="OFS33" s="21"/>
      <c r="OFT33" s="21"/>
      <c r="OFU33" s="21"/>
      <c r="OFV33" s="21"/>
      <c r="OFW33" s="21"/>
      <c r="OFX33" s="21"/>
      <c r="OFY33" s="21"/>
      <c r="OFZ33" s="21"/>
      <c r="OGA33" s="21"/>
      <c r="OGB33" s="21"/>
      <c r="OGC33" s="21"/>
      <c r="OGD33" s="21"/>
      <c r="OGE33" s="21"/>
      <c r="OGF33" s="21"/>
      <c r="OGG33" s="21"/>
      <c r="OGH33" s="21"/>
      <c r="OGI33" s="21"/>
      <c r="OGJ33" s="21"/>
      <c r="OGK33" s="21"/>
      <c r="OGL33" s="21"/>
      <c r="OGM33" s="21"/>
      <c r="OGN33" s="21"/>
      <c r="OGO33" s="21"/>
      <c r="OGP33" s="21"/>
      <c r="OGQ33" s="21"/>
      <c r="OGR33" s="21"/>
      <c r="OGS33" s="21"/>
      <c r="OGT33" s="21"/>
      <c r="OGU33" s="21"/>
      <c r="OGV33" s="21"/>
      <c r="OGW33" s="21"/>
      <c r="OGX33" s="21"/>
      <c r="OGY33" s="21"/>
      <c r="OGZ33" s="21"/>
      <c r="OHA33" s="21"/>
      <c r="OHB33" s="21"/>
      <c r="OHC33" s="21"/>
      <c r="OHD33" s="21"/>
      <c r="OHE33" s="21"/>
      <c r="OHF33" s="21"/>
      <c r="OHG33" s="21"/>
      <c r="OHH33" s="21"/>
      <c r="OHI33" s="21"/>
      <c r="OHJ33" s="21"/>
      <c r="OHK33" s="21"/>
      <c r="OHL33" s="21"/>
      <c r="OHM33" s="21"/>
      <c r="OHN33" s="21"/>
      <c r="OHO33" s="21"/>
      <c r="OHP33" s="21"/>
      <c r="OHQ33" s="21"/>
      <c r="OHR33" s="21"/>
      <c r="OHS33" s="21"/>
      <c r="OHT33" s="21"/>
      <c r="OHU33" s="21"/>
      <c r="OHV33" s="21"/>
      <c r="OHW33" s="21"/>
      <c r="OHX33" s="21"/>
      <c r="OHY33" s="21"/>
      <c r="OHZ33" s="21"/>
      <c r="OIA33" s="21"/>
      <c r="OIB33" s="21"/>
      <c r="OIC33" s="21"/>
      <c r="OID33" s="21"/>
      <c r="OIE33" s="21"/>
      <c r="OIF33" s="21"/>
      <c r="OIG33" s="21"/>
      <c r="OIH33" s="21"/>
      <c r="OII33" s="21"/>
      <c r="OIJ33" s="21"/>
      <c r="OIK33" s="21"/>
      <c r="OIL33" s="21"/>
      <c r="OIM33" s="21"/>
      <c r="OIN33" s="21"/>
      <c r="OIO33" s="21"/>
      <c r="OIP33" s="21"/>
      <c r="OIQ33" s="21"/>
      <c r="OIR33" s="21"/>
      <c r="OIS33" s="21"/>
      <c r="OIT33" s="21"/>
      <c r="OIU33" s="21"/>
      <c r="OIV33" s="21"/>
      <c r="OIW33" s="21"/>
      <c r="OIX33" s="21"/>
      <c r="OIY33" s="21"/>
      <c r="OIZ33" s="21"/>
      <c r="OJA33" s="21"/>
      <c r="OJB33" s="21"/>
      <c r="OJC33" s="21"/>
      <c r="OJD33" s="21"/>
      <c r="OJE33" s="21"/>
      <c r="OJF33" s="21"/>
      <c r="OJG33" s="21"/>
      <c r="OJH33" s="21"/>
      <c r="OJI33" s="21"/>
      <c r="OJJ33" s="21"/>
      <c r="OJK33" s="21"/>
      <c r="OJL33" s="21"/>
      <c r="OJM33" s="21"/>
      <c r="OJN33" s="21"/>
      <c r="OJO33" s="21"/>
      <c r="OJP33" s="21"/>
      <c r="OJQ33" s="21"/>
      <c r="OJR33" s="21"/>
      <c r="OJS33" s="21"/>
      <c r="OJT33" s="21"/>
      <c r="OJU33" s="21"/>
      <c r="OJV33" s="21"/>
      <c r="OJW33" s="21"/>
      <c r="OJX33" s="21"/>
      <c r="OJY33" s="21"/>
      <c r="OJZ33" s="21"/>
      <c r="OKA33" s="21"/>
      <c r="OKB33" s="21"/>
      <c r="OKC33" s="21"/>
      <c r="OKD33" s="21"/>
      <c r="OKE33" s="21"/>
      <c r="OKF33" s="21"/>
      <c r="OKG33" s="21"/>
      <c r="OKH33" s="21"/>
      <c r="OKI33" s="21"/>
      <c r="OKJ33" s="21"/>
      <c r="OKK33" s="21"/>
      <c r="OKL33" s="21"/>
      <c r="OKM33" s="21"/>
      <c r="OKN33" s="21"/>
      <c r="OKO33" s="21"/>
      <c r="OKP33" s="21"/>
      <c r="OKQ33" s="21"/>
      <c r="OKR33" s="21"/>
      <c r="OKS33" s="21"/>
      <c r="OKT33" s="21"/>
      <c r="OKU33" s="21"/>
      <c r="OKV33" s="21"/>
      <c r="OKW33" s="21"/>
      <c r="OKX33" s="21"/>
      <c r="OKY33" s="21"/>
      <c r="OKZ33" s="21"/>
      <c r="OLA33" s="21"/>
      <c r="OLB33" s="21"/>
      <c r="OLC33" s="21"/>
      <c r="OLD33" s="21"/>
      <c r="OLE33" s="21"/>
      <c r="OLF33" s="21"/>
      <c r="OLG33" s="21"/>
      <c r="OLH33" s="21"/>
      <c r="OLI33" s="21"/>
      <c r="OLJ33" s="21"/>
      <c r="OLK33" s="21"/>
      <c r="OLL33" s="21"/>
      <c r="OLM33" s="21"/>
      <c r="OLN33" s="21"/>
      <c r="OLO33" s="21"/>
      <c r="OLP33" s="21"/>
      <c r="OLQ33" s="21"/>
      <c r="OLR33" s="21"/>
      <c r="OLS33" s="21"/>
      <c r="OLT33" s="21"/>
      <c r="OLU33" s="21"/>
      <c r="OLV33" s="21"/>
      <c r="OLW33" s="21"/>
      <c r="OLX33" s="21"/>
      <c r="OLY33" s="21"/>
      <c r="OLZ33" s="21"/>
      <c r="OMA33" s="21"/>
      <c r="OMB33" s="21"/>
      <c r="OMC33" s="21"/>
      <c r="OMD33" s="21"/>
      <c r="OME33" s="21"/>
      <c r="OMF33" s="21"/>
      <c r="OMG33" s="21"/>
      <c r="OMH33" s="21"/>
      <c r="OMI33" s="21"/>
      <c r="OMJ33" s="21"/>
      <c r="OMK33" s="21"/>
      <c r="OML33" s="21"/>
      <c r="OMM33" s="21"/>
      <c r="OMN33" s="21"/>
      <c r="OMO33" s="21"/>
      <c r="OMP33" s="21"/>
      <c r="OMQ33" s="21"/>
      <c r="OMR33" s="21"/>
      <c r="OMS33" s="21"/>
      <c r="OMT33" s="21"/>
      <c r="OMU33" s="21"/>
      <c r="OMV33" s="21"/>
      <c r="OMW33" s="21"/>
      <c r="OMX33" s="21"/>
      <c r="OMY33" s="21"/>
      <c r="OMZ33" s="21"/>
      <c r="ONA33" s="21"/>
      <c r="ONB33" s="21"/>
      <c r="ONC33" s="21"/>
      <c r="OND33" s="21"/>
      <c r="ONE33" s="21"/>
      <c r="ONF33" s="21"/>
      <c r="ONG33" s="21"/>
      <c r="ONH33" s="21"/>
      <c r="ONI33" s="21"/>
      <c r="ONJ33" s="21"/>
      <c r="ONK33" s="21"/>
      <c r="ONL33" s="21"/>
      <c r="ONM33" s="21"/>
      <c r="ONN33" s="21"/>
      <c r="ONO33" s="21"/>
      <c r="ONP33" s="21"/>
      <c r="ONQ33" s="21"/>
      <c r="ONR33" s="21"/>
      <c r="ONS33" s="21"/>
      <c r="ONT33" s="21"/>
      <c r="ONU33" s="21"/>
      <c r="ONV33" s="21"/>
      <c r="ONW33" s="21"/>
      <c r="ONX33" s="21"/>
      <c r="ONY33" s="21"/>
      <c r="ONZ33" s="21"/>
      <c r="OOA33" s="21"/>
      <c r="OOB33" s="21"/>
      <c r="OOC33" s="21"/>
      <c r="OOD33" s="21"/>
      <c r="OOE33" s="21"/>
      <c r="OOF33" s="21"/>
      <c r="OOG33" s="21"/>
      <c r="OOH33" s="21"/>
      <c r="OOI33" s="21"/>
      <c r="OOJ33" s="21"/>
      <c r="OOK33" s="21"/>
      <c r="OOL33" s="21"/>
      <c r="OOM33" s="21"/>
      <c r="OON33" s="21"/>
      <c r="OOO33" s="21"/>
      <c r="OOP33" s="21"/>
      <c r="OOQ33" s="21"/>
      <c r="OOR33" s="21"/>
      <c r="OOS33" s="21"/>
      <c r="OOT33" s="21"/>
      <c r="OOU33" s="21"/>
      <c r="OOV33" s="21"/>
      <c r="OOW33" s="21"/>
      <c r="OOX33" s="21"/>
      <c r="OOY33" s="21"/>
      <c r="OOZ33" s="21"/>
      <c r="OPA33" s="21"/>
      <c r="OPB33" s="21"/>
      <c r="OPC33" s="21"/>
      <c r="OPD33" s="21"/>
      <c r="OPE33" s="21"/>
      <c r="OPF33" s="21"/>
      <c r="OPG33" s="21"/>
      <c r="OPH33" s="21"/>
      <c r="OPI33" s="21"/>
      <c r="OPJ33" s="21"/>
      <c r="OPK33" s="21"/>
      <c r="OPL33" s="21"/>
      <c r="OPM33" s="21"/>
      <c r="OPN33" s="21"/>
      <c r="OPO33" s="21"/>
      <c r="OPP33" s="21"/>
      <c r="OPQ33" s="21"/>
      <c r="OPR33" s="21"/>
      <c r="OPS33" s="21"/>
      <c r="OPT33" s="21"/>
      <c r="OPU33" s="21"/>
      <c r="OPV33" s="21"/>
      <c r="OPW33" s="21"/>
      <c r="OPX33" s="21"/>
      <c r="OPY33" s="21"/>
      <c r="OPZ33" s="21"/>
      <c r="OQA33" s="21"/>
      <c r="OQB33" s="21"/>
      <c r="OQC33" s="21"/>
      <c r="OQD33" s="21"/>
      <c r="OQE33" s="21"/>
      <c r="OQF33" s="21"/>
      <c r="OQG33" s="21"/>
      <c r="OQH33" s="21"/>
      <c r="OQI33" s="21"/>
      <c r="OQJ33" s="21"/>
      <c r="OQK33" s="21"/>
      <c r="OQL33" s="21"/>
      <c r="OQM33" s="21"/>
      <c r="OQN33" s="21"/>
      <c r="OQO33" s="21"/>
      <c r="OQP33" s="21"/>
      <c r="OQQ33" s="21"/>
      <c r="OQR33" s="21"/>
      <c r="OQS33" s="21"/>
      <c r="OQT33" s="21"/>
      <c r="OQU33" s="21"/>
      <c r="OQV33" s="21"/>
      <c r="OQW33" s="21"/>
      <c r="OQX33" s="21"/>
      <c r="OQY33" s="21"/>
      <c r="OQZ33" s="21"/>
      <c r="ORA33" s="21"/>
      <c r="ORB33" s="21"/>
      <c r="ORC33" s="21"/>
      <c r="ORD33" s="21"/>
      <c r="ORE33" s="21"/>
      <c r="ORF33" s="21"/>
      <c r="ORG33" s="21"/>
      <c r="ORH33" s="21"/>
      <c r="ORI33" s="21"/>
      <c r="ORJ33" s="21"/>
      <c r="ORK33" s="21"/>
      <c r="ORL33" s="21"/>
      <c r="ORM33" s="21"/>
      <c r="ORN33" s="21"/>
      <c r="ORO33" s="21"/>
      <c r="ORP33" s="21"/>
      <c r="ORQ33" s="21"/>
      <c r="ORR33" s="21"/>
      <c r="ORS33" s="21"/>
      <c r="ORT33" s="21"/>
      <c r="ORU33" s="21"/>
      <c r="ORV33" s="21"/>
      <c r="ORW33" s="21"/>
      <c r="ORX33" s="21"/>
      <c r="ORY33" s="21"/>
      <c r="ORZ33" s="21"/>
      <c r="OSA33" s="21"/>
      <c r="OSB33" s="21"/>
      <c r="OSC33" s="21"/>
      <c r="OSD33" s="21"/>
      <c r="OSE33" s="21"/>
      <c r="OSF33" s="21"/>
      <c r="OSG33" s="21"/>
      <c r="OSH33" s="21"/>
      <c r="OSI33" s="21"/>
      <c r="OSJ33" s="21"/>
      <c r="OSK33" s="21"/>
      <c r="OSL33" s="21"/>
      <c r="OSM33" s="21"/>
      <c r="OSN33" s="21"/>
      <c r="OSO33" s="21"/>
      <c r="OSP33" s="21"/>
      <c r="OSQ33" s="21"/>
      <c r="OSR33" s="21"/>
      <c r="OSS33" s="21"/>
      <c r="OST33" s="21"/>
      <c r="OSU33" s="21"/>
      <c r="OSV33" s="21"/>
      <c r="OSW33" s="21"/>
      <c r="OSX33" s="21"/>
      <c r="OSY33" s="21"/>
      <c r="OSZ33" s="21"/>
      <c r="OTA33" s="21"/>
      <c r="OTB33" s="21"/>
      <c r="OTC33" s="21"/>
      <c r="OTD33" s="21"/>
      <c r="OTE33" s="21"/>
      <c r="OTF33" s="21"/>
      <c r="OTG33" s="21"/>
      <c r="OTH33" s="21"/>
      <c r="OTI33" s="21"/>
      <c r="OTJ33" s="21"/>
      <c r="OTK33" s="21"/>
      <c r="OTL33" s="21"/>
      <c r="OTM33" s="21"/>
      <c r="OTN33" s="21"/>
      <c r="OTO33" s="21"/>
      <c r="OTP33" s="21"/>
      <c r="OTQ33" s="21"/>
      <c r="OTR33" s="21"/>
      <c r="OTS33" s="21"/>
      <c r="OTT33" s="21"/>
      <c r="OTU33" s="21"/>
      <c r="OTV33" s="21"/>
      <c r="OTW33" s="21"/>
      <c r="OTX33" s="21"/>
      <c r="OTY33" s="21"/>
      <c r="OTZ33" s="21"/>
      <c r="OUA33" s="21"/>
      <c r="OUB33" s="21"/>
      <c r="OUC33" s="21"/>
      <c r="OUD33" s="21"/>
      <c r="OUE33" s="21"/>
      <c r="OUF33" s="21"/>
      <c r="OUG33" s="21"/>
      <c r="OUH33" s="21"/>
      <c r="OUI33" s="21"/>
      <c r="OUJ33" s="21"/>
      <c r="OUK33" s="21"/>
      <c r="OUL33" s="21"/>
      <c r="OUM33" s="21"/>
      <c r="OUN33" s="21"/>
      <c r="OUO33" s="21"/>
      <c r="OUP33" s="21"/>
      <c r="OUQ33" s="21"/>
      <c r="OUR33" s="21"/>
      <c r="OUS33" s="21"/>
      <c r="OUT33" s="21"/>
      <c r="OUU33" s="21"/>
      <c r="OUV33" s="21"/>
      <c r="OUW33" s="21"/>
      <c r="OUX33" s="21"/>
      <c r="OUY33" s="21"/>
      <c r="OUZ33" s="21"/>
      <c r="OVA33" s="21"/>
      <c r="OVB33" s="21"/>
      <c r="OVC33" s="21"/>
      <c r="OVD33" s="21"/>
      <c r="OVE33" s="21"/>
      <c r="OVF33" s="21"/>
      <c r="OVG33" s="21"/>
      <c r="OVH33" s="21"/>
      <c r="OVI33" s="21"/>
      <c r="OVJ33" s="21"/>
      <c r="OVK33" s="21"/>
      <c r="OVL33" s="21"/>
      <c r="OVM33" s="21"/>
      <c r="OVN33" s="21"/>
      <c r="OVO33" s="21"/>
      <c r="OVP33" s="21"/>
      <c r="OVQ33" s="21"/>
      <c r="OVR33" s="21"/>
      <c r="OVS33" s="21"/>
      <c r="OVT33" s="21"/>
      <c r="OVU33" s="21"/>
      <c r="OVV33" s="21"/>
      <c r="OVW33" s="21"/>
      <c r="OVX33" s="21"/>
      <c r="OVY33" s="21"/>
      <c r="OVZ33" s="21"/>
      <c r="OWA33" s="21"/>
      <c r="OWB33" s="21"/>
      <c r="OWC33" s="21"/>
      <c r="OWD33" s="21"/>
      <c r="OWE33" s="21"/>
      <c r="OWF33" s="21"/>
      <c r="OWG33" s="21"/>
      <c r="OWH33" s="21"/>
      <c r="OWI33" s="21"/>
      <c r="OWJ33" s="21"/>
      <c r="OWK33" s="21"/>
      <c r="OWL33" s="21"/>
      <c r="OWM33" s="21"/>
      <c r="OWN33" s="21"/>
      <c r="OWO33" s="21"/>
      <c r="OWP33" s="21"/>
      <c r="OWQ33" s="21"/>
      <c r="OWR33" s="21"/>
      <c r="OWS33" s="21"/>
      <c r="OWT33" s="21"/>
      <c r="OWU33" s="21"/>
      <c r="OWV33" s="21"/>
      <c r="OWW33" s="21"/>
      <c r="OWX33" s="21"/>
      <c r="OWY33" s="21"/>
      <c r="OWZ33" s="21"/>
      <c r="OXA33" s="21"/>
      <c r="OXB33" s="21"/>
      <c r="OXC33" s="21"/>
      <c r="OXD33" s="21"/>
      <c r="OXE33" s="21"/>
      <c r="OXF33" s="21"/>
      <c r="OXG33" s="21"/>
      <c r="OXH33" s="21"/>
      <c r="OXI33" s="21"/>
      <c r="OXJ33" s="21"/>
      <c r="OXK33" s="21"/>
      <c r="OXL33" s="21"/>
      <c r="OXM33" s="21"/>
      <c r="OXN33" s="21"/>
      <c r="OXO33" s="21"/>
      <c r="OXP33" s="21"/>
      <c r="OXQ33" s="21"/>
      <c r="OXR33" s="21"/>
      <c r="OXS33" s="21"/>
      <c r="OXT33" s="21"/>
      <c r="OXU33" s="21"/>
      <c r="OXV33" s="21"/>
      <c r="OXW33" s="21"/>
      <c r="OXX33" s="21"/>
      <c r="OXY33" s="21"/>
      <c r="OXZ33" s="21"/>
      <c r="OYA33" s="21"/>
      <c r="OYB33" s="21"/>
      <c r="OYC33" s="21"/>
      <c r="OYD33" s="21"/>
      <c r="OYE33" s="21"/>
      <c r="OYF33" s="21"/>
      <c r="OYG33" s="21"/>
      <c r="OYH33" s="21"/>
      <c r="OYI33" s="21"/>
      <c r="OYJ33" s="21"/>
      <c r="OYK33" s="21"/>
      <c r="OYL33" s="21"/>
      <c r="OYM33" s="21"/>
      <c r="OYN33" s="21"/>
      <c r="OYO33" s="21"/>
      <c r="OYP33" s="21"/>
      <c r="OYQ33" s="21"/>
      <c r="OYR33" s="21"/>
      <c r="OYS33" s="21"/>
      <c r="OYT33" s="21"/>
      <c r="OYU33" s="21"/>
      <c r="OYV33" s="21"/>
      <c r="OYW33" s="21"/>
      <c r="OYX33" s="21"/>
      <c r="OYY33" s="21"/>
      <c r="OYZ33" s="21"/>
      <c r="OZA33" s="21"/>
      <c r="OZB33" s="21"/>
      <c r="OZC33" s="21"/>
      <c r="OZD33" s="21"/>
      <c r="OZE33" s="21"/>
      <c r="OZF33" s="21"/>
      <c r="OZG33" s="21"/>
      <c r="OZH33" s="21"/>
      <c r="OZI33" s="21"/>
      <c r="OZJ33" s="21"/>
      <c r="OZK33" s="21"/>
      <c r="OZL33" s="21"/>
      <c r="OZM33" s="21"/>
      <c r="OZN33" s="21"/>
      <c r="OZO33" s="21"/>
      <c r="OZP33" s="21"/>
      <c r="OZQ33" s="21"/>
      <c r="OZR33" s="21"/>
      <c r="OZS33" s="21"/>
      <c r="OZT33" s="21"/>
      <c r="OZU33" s="21"/>
      <c r="OZV33" s="21"/>
      <c r="OZW33" s="21"/>
      <c r="OZX33" s="21"/>
      <c r="OZY33" s="21"/>
      <c r="OZZ33" s="21"/>
      <c r="PAA33" s="21"/>
      <c r="PAB33" s="21"/>
      <c r="PAC33" s="21"/>
      <c r="PAD33" s="21"/>
      <c r="PAE33" s="21"/>
      <c r="PAF33" s="21"/>
      <c r="PAG33" s="21"/>
      <c r="PAH33" s="21"/>
      <c r="PAI33" s="21"/>
      <c r="PAJ33" s="21"/>
      <c r="PAK33" s="21"/>
      <c r="PAL33" s="21"/>
      <c r="PAM33" s="21"/>
      <c r="PAN33" s="21"/>
      <c r="PAO33" s="21"/>
      <c r="PAP33" s="21"/>
      <c r="PAQ33" s="21"/>
      <c r="PAR33" s="21"/>
      <c r="PAS33" s="21"/>
      <c r="PAT33" s="21"/>
      <c r="PAU33" s="21"/>
      <c r="PAV33" s="21"/>
      <c r="PAW33" s="21"/>
      <c r="PAX33" s="21"/>
      <c r="PAY33" s="21"/>
      <c r="PAZ33" s="21"/>
      <c r="PBA33" s="21"/>
      <c r="PBB33" s="21"/>
      <c r="PBC33" s="21"/>
      <c r="PBD33" s="21"/>
      <c r="PBE33" s="21"/>
      <c r="PBF33" s="21"/>
      <c r="PBG33" s="21"/>
      <c r="PBH33" s="21"/>
      <c r="PBI33" s="21"/>
      <c r="PBJ33" s="21"/>
      <c r="PBK33" s="21"/>
      <c r="PBL33" s="21"/>
      <c r="PBM33" s="21"/>
      <c r="PBN33" s="21"/>
      <c r="PBO33" s="21"/>
      <c r="PBP33" s="21"/>
      <c r="PBQ33" s="21"/>
      <c r="PBR33" s="21"/>
      <c r="PBS33" s="21"/>
      <c r="PBT33" s="21"/>
      <c r="PBU33" s="21"/>
      <c r="PBV33" s="21"/>
      <c r="PBW33" s="21"/>
      <c r="PBX33" s="21"/>
      <c r="PBY33" s="21"/>
      <c r="PBZ33" s="21"/>
      <c r="PCA33" s="21"/>
      <c r="PCB33" s="21"/>
      <c r="PCC33" s="21"/>
      <c r="PCD33" s="21"/>
      <c r="PCE33" s="21"/>
      <c r="PCF33" s="21"/>
      <c r="PCG33" s="21"/>
      <c r="PCH33" s="21"/>
      <c r="PCI33" s="21"/>
      <c r="PCJ33" s="21"/>
      <c r="PCK33" s="21"/>
      <c r="PCL33" s="21"/>
      <c r="PCM33" s="21"/>
      <c r="PCN33" s="21"/>
      <c r="PCO33" s="21"/>
      <c r="PCP33" s="21"/>
      <c r="PCQ33" s="21"/>
      <c r="PCR33" s="21"/>
      <c r="PCS33" s="21"/>
      <c r="PCT33" s="21"/>
      <c r="PCU33" s="21"/>
      <c r="PCV33" s="21"/>
      <c r="PCW33" s="21"/>
      <c r="PCX33" s="21"/>
      <c r="PCY33" s="21"/>
      <c r="PCZ33" s="21"/>
      <c r="PDA33" s="21"/>
      <c r="PDB33" s="21"/>
      <c r="PDC33" s="21"/>
      <c r="PDD33" s="21"/>
      <c r="PDE33" s="21"/>
      <c r="PDF33" s="21"/>
      <c r="PDG33" s="21"/>
      <c r="PDH33" s="21"/>
      <c r="PDI33" s="21"/>
      <c r="PDJ33" s="21"/>
      <c r="PDK33" s="21"/>
      <c r="PDL33" s="21"/>
      <c r="PDM33" s="21"/>
      <c r="PDN33" s="21"/>
      <c r="PDO33" s="21"/>
      <c r="PDP33" s="21"/>
      <c r="PDQ33" s="21"/>
      <c r="PDR33" s="21"/>
      <c r="PDS33" s="21"/>
      <c r="PDT33" s="21"/>
      <c r="PDU33" s="21"/>
      <c r="PDV33" s="21"/>
      <c r="PDW33" s="21"/>
      <c r="PDX33" s="21"/>
      <c r="PDY33" s="21"/>
      <c r="PDZ33" s="21"/>
      <c r="PEA33" s="21"/>
      <c r="PEB33" s="21"/>
      <c r="PEC33" s="21"/>
      <c r="PED33" s="21"/>
      <c r="PEE33" s="21"/>
      <c r="PEF33" s="21"/>
      <c r="PEG33" s="21"/>
      <c r="PEH33" s="21"/>
      <c r="PEI33" s="21"/>
      <c r="PEJ33" s="21"/>
      <c r="PEK33" s="21"/>
      <c r="PEL33" s="21"/>
      <c r="PEM33" s="21"/>
      <c r="PEN33" s="21"/>
      <c r="PEO33" s="21"/>
      <c r="PEP33" s="21"/>
      <c r="PEQ33" s="21"/>
      <c r="PER33" s="21"/>
      <c r="PES33" s="21"/>
      <c r="PET33" s="21"/>
      <c r="PEU33" s="21"/>
      <c r="PEV33" s="21"/>
      <c r="PEW33" s="21"/>
      <c r="PEX33" s="21"/>
      <c r="PEY33" s="21"/>
      <c r="PEZ33" s="21"/>
      <c r="PFA33" s="21"/>
      <c r="PFB33" s="21"/>
      <c r="PFC33" s="21"/>
      <c r="PFD33" s="21"/>
      <c r="PFE33" s="21"/>
      <c r="PFF33" s="21"/>
      <c r="PFG33" s="21"/>
      <c r="PFH33" s="21"/>
      <c r="PFI33" s="21"/>
      <c r="PFJ33" s="21"/>
      <c r="PFK33" s="21"/>
      <c r="PFL33" s="21"/>
      <c r="PFM33" s="21"/>
      <c r="PFN33" s="21"/>
      <c r="PFO33" s="21"/>
      <c r="PFP33" s="21"/>
      <c r="PFQ33" s="21"/>
      <c r="PFR33" s="21"/>
      <c r="PFS33" s="21"/>
      <c r="PFT33" s="21"/>
      <c r="PFU33" s="21"/>
      <c r="PFV33" s="21"/>
      <c r="PFW33" s="21"/>
      <c r="PFX33" s="21"/>
      <c r="PFY33" s="21"/>
      <c r="PFZ33" s="21"/>
      <c r="PGA33" s="21"/>
      <c r="PGB33" s="21"/>
      <c r="PGC33" s="21"/>
      <c r="PGD33" s="21"/>
      <c r="PGE33" s="21"/>
      <c r="PGF33" s="21"/>
      <c r="PGG33" s="21"/>
      <c r="PGH33" s="21"/>
      <c r="PGI33" s="21"/>
      <c r="PGJ33" s="21"/>
      <c r="PGK33" s="21"/>
      <c r="PGL33" s="21"/>
      <c r="PGM33" s="21"/>
      <c r="PGN33" s="21"/>
      <c r="PGO33" s="21"/>
      <c r="PGP33" s="21"/>
      <c r="PGQ33" s="21"/>
      <c r="PGR33" s="21"/>
      <c r="PGS33" s="21"/>
      <c r="PGT33" s="21"/>
      <c r="PGU33" s="21"/>
      <c r="PGV33" s="21"/>
      <c r="PGW33" s="21"/>
      <c r="PGX33" s="21"/>
      <c r="PGY33" s="21"/>
      <c r="PGZ33" s="21"/>
      <c r="PHA33" s="21"/>
      <c r="PHB33" s="21"/>
      <c r="PHC33" s="21"/>
      <c r="PHD33" s="21"/>
      <c r="PHE33" s="21"/>
      <c r="PHF33" s="21"/>
      <c r="PHG33" s="21"/>
      <c r="PHH33" s="21"/>
      <c r="PHI33" s="21"/>
      <c r="PHJ33" s="21"/>
      <c r="PHK33" s="21"/>
      <c r="PHL33" s="21"/>
      <c r="PHM33" s="21"/>
      <c r="PHN33" s="21"/>
      <c r="PHO33" s="21"/>
      <c r="PHP33" s="21"/>
      <c r="PHQ33" s="21"/>
      <c r="PHR33" s="21"/>
      <c r="PHS33" s="21"/>
      <c r="PHT33" s="21"/>
      <c r="PHU33" s="21"/>
      <c r="PHV33" s="21"/>
      <c r="PHW33" s="21"/>
      <c r="PHX33" s="21"/>
      <c r="PHY33" s="21"/>
      <c r="PHZ33" s="21"/>
      <c r="PIA33" s="21"/>
      <c r="PIB33" s="21"/>
      <c r="PIC33" s="21"/>
      <c r="PID33" s="21"/>
      <c r="PIE33" s="21"/>
      <c r="PIF33" s="21"/>
      <c r="PIG33" s="21"/>
      <c r="PIH33" s="21"/>
      <c r="PII33" s="21"/>
      <c r="PIJ33" s="21"/>
      <c r="PIK33" s="21"/>
      <c r="PIL33" s="21"/>
      <c r="PIM33" s="21"/>
      <c r="PIN33" s="21"/>
      <c r="PIO33" s="21"/>
      <c r="PIP33" s="21"/>
      <c r="PIQ33" s="21"/>
      <c r="PIR33" s="21"/>
      <c r="PIS33" s="21"/>
      <c r="PIT33" s="21"/>
      <c r="PIU33" s="21"/>
      <c r="PIV33" s="21"/>
      <c r="PIW33" s="21"/>
      <c r="PIX33" s="21"/>
      <c r="PIY33" s="21"/>
      <c r="PIZ33" s="21"/>
      <c r="PJA33" s="21"/>
      <c r="PJB33" s="21"/>
      <c r="PJC33" s="21"/>
      <c r="PJD33" s="21"/>
      <c r="PJE33" s="21"/>
      <c r="PJF33" s="21"/>
      <c r="PJG33" s="21"/>
      <c r="PJH33" s="21"/>
      <c r="PJI33" s="21"/>
      <c r="PJJ33" s="21"/>
      <c r="PJK33" s="21"/>
      <c r="PJL33" s="21"/>
      <c r="PJM33" s="21"/>
      <c r="PJN33" s="21"/>
      <c r="PJO33" s="21"/>
      <c r="PJP33" s="21"/>
      <c r="PJQ33" s="21"/>
      <c r="PJR33" s="21"/>
      <c r="PJS33" s="21"/>
      <c r="PJT33" s="21"/>
      <c r="PJU33" s="21"/>
      <c r="PJV33" s="21"/>
      <c r="PJW33" s="21"/>
      <c r="PJX33" s="21"/>
      <c r="PJY33" s="21"/>
      <c r="PJZ33" s="21"/>
      <c r="PKA33" s="21"/>
      <c r="PKB33" s="21"/>
      <c r="PKC33" s="21"/>
      <c r="PKD33" s="21"/>
      <c r="PKE33" s="21"/>
      <c r="PKF33" s="21"/>
      <c r="PKG33" s="21"/>
      <c r="PKH33" s="21"/>
      <c r="PKI33" s="21"/>
      <c r="PKJ33" s="21"/>
      <c r="PKK33" s="21"/>
      <c r="PKL33" s="21"/>
      <c r="PKM33" s="21"/>
      <c r="PKN33" s="21"/>
      <c r="PKO33" s="21"/>
      <c r="PKP33" s="21"/>
      <c r="PKQ33" s="21"/>
      <c r="PKR33" s="21"/>
      <c r="PKS33" s="21"/>
      <c r="PKT33" s="21"/>
      <c r="PKU33" s="21"/>
      <c r="PKV33" s="21"/>
      <c r="PKW33" s="21"/>
      <c r="PKX33" s="21"/>
      <c r="PKY33" s="21"/>
      <c r="PKZ33" s="21"/>
      <c r="PLA33" s="21"/>
      <c r="PLB33" s="21"/>
      <c r="PLC33" s="21"/>
      <c r="PLD33" s="21"/>
      <c r="PLE33" s="21"/>
      <c r="PLF33" s="21"/>
      <c r="PLG33" s="21"/>
      <c r="PLH33" s="21"/>
      <c r="PLI33" s="21"/>
      <c r="PLJ33" s="21"/>
      <c r="PLK33" s="21"/>
      <c r="PLL33" s="21"/>
      <c r="PLM33" s="21"/>
      <c r="PLN33" s="21"/>
      <c r="PLO33" s="21"/>
      <c r="PLP33" s="21"/>
      <c r="PLQ33" s="21"/>
      <c r="PLR33" s="21"/>
      <c r="PLS33" s="21"/>
      <c r="PLT33" s="21"/>
      <c r="PLU33" s="21"/>
      <c r="PLV33" s="21"/>
      <c r="PLW33" s="21"/>
      <c r="PLX33" s="21"/>
      <c r="PLY33" s="21"/>
      <c r="PLZ33" s="21"/>
      <c r="PMA33" s="21"/>
      <c r="PMB33" s="21"/>
      <c r="PMC33" s="21"/>
      <c r="PMD33" s="21"/>
      <c r="PME33" s="21"/>
      <c r="PMF33" s="21"/>
      <c r="PMG33" s="21"/>
      <c r="PMH33" s="21"/>
      <c r="PMI33" s="21"/>
      <c r="PMJ33" s="21"/>
      <c r="PMK33" s="21"/>
      <c r="PML33" s="21"/>
      <c r="PMM33" s="21"/>
      <c r="PMN33" s="21"/>
      <c r="PMO33" s="21"/>
      <c r="PMP33" s="21"/>
      <c r="PMQ33" s="21"/>
      <c r="PMR33" s="21"/>
      <c r="PMS33" s="21"/>
      <c r="PMT33" s="21"/>
      <c r="PMU33" s="21"/>
      <c r="PMV33" s="21"/>
      <c r="PMW33" s="21"/>
      <c r="PMX33" s="21"/>
      <c r="PMY33" s="21"/>
      <c r="PMZ33" s="21"/>
      <c r="PNA33" s="21"/>
      <c r="PNB33" s="21"/>
      <c r="PNC33" s="21"/>
      <c r="PND33" s="21"/>
      <c r="PNE33" s="21"/>
      <c r="PNF33" s="21"/>
      <c r="PNG33" s="21"/>
      <c r="PNH33" s="21"/>
      <c r="PNI33" s="21"/>
      <c r="PNJ33" s="21"/>
      <c r="PNK33" s="21"/>
      <c r="PNL33" s="21"/>
      <c r="PNM33" s="21"/>
      <c r="PNN33" s="21"/>
      <c r="PNO33" s="21"/>
      <c r="PNP33" s="21"/>
      <c r="PNQ33" s="21"/>
      <c r="PNR33" s="21"/>
      <c r="PNS33" s="21"/>
      <c r="PNT33" s="21"/>
      <c r="PNU33" s="21"/>
      <c r="PNV33" s="21"/>
      <c r="PNW33" s="21"/>
      <c r="PNX33" s="21"/>
      <c r="PNY33" s="21"/>
      <c r="PNZ33" s="21"/>
      <c r="POA33" s="21"/>
      <c r="POB33" s="21"/>
      <c r="POC33" s="21"/>
      <c r="POD33" s="21"/>
      <c r="POE33" s="21"/>
      <c r="POF33" s="21"/>
      <c r="POG33" s="21"/>
      <c r="POH33" s="21"/>
      <c r="POI33" s="21"/>
      <c r="POJ33" s="21"/>
      <c r="POK33" s="21"/>
      <c r="POL33" s="21"/>
      <c r="POM33" s="21"/>
      <c r="PON33" s="21"/>
      <c r="POO33" s="21"/>
      <c r="POP33" s="21"/>
      <c r="POQ33" s="21"/>
      <c r="POR33" s="21"/>
      <c r="POS33" s="21"/>
      <c r="POT33" s="21"/>
      <c r="POU33" s="21"/>
      <c r="POV33" s="21"/>
      <c r="POW33" s="21"/>
      <c r="POX33" s="21"/>
      <c r="POY33" s="21"/>
      <c r="POZ33" s="21"/>
      <c r="PPA33" s="21"/>
      <c r="PPB33" s="21"/>
      <c r="PPC33" s="21"/>
      <c r="PPD33" s="21"/>
      <c r="PPE33" s="21"/>
      <c r="PPF33" s="21"/>
      <c r="PPG33" s="21"/>
      <c r="PPH33" s="21"/>
      <c r="PPI33" s="21"/>
      <c r="PPJ33" s="21"/>
      <c r="PPK33" s="21"/>
      <c r="PPL33" s="21"/>
      <c r="PPM33" s="21"/>
      <c r="PPN33" s="21"/>
      <c r="PPO33" s="21"/>
      <c r="PPP33" s="21"/>
      <c r="PPQ33" s="21"/>
      <c r="PPR33" s="21"/>
      <c r="PPS33" s="21"/>
      <c r="PPT33" s="21"/>
      <c r="PPU33" s="21"/>
      <c r="PPV33" s="21"/>
      <c r="PPW33" s="21"/>
      <c r="PPX33" s="21"/>
      <c r="PPY33" s="21"/>
      <c r="PPZ33" s="21"/>
      <c r="PQA33" s="21"/>
      <c r="PQB33" s="21"/>
      <c r="PQC33" s="21"/>
      <c r="PQD33" s="21"/>
      <c r="PQE33" s="21"/>
      <c r="PQF33" s="21"/>
      <c r="PQG33" s="21"/>
      <c r="PQH33" s="21"/>
      <c r="PQI33" s="21"/>
      <c r="PQJ33" s="21"/>
      <c r="PQK33" s="21"/>
      <c r="PQL33" s="21"/>
      <c r="PQM33" s="21"/>
      <c r="PQN33" s="21"/>
      <c r="PQO33" s="21"/>
      <c r="PQP33" s="21"/>
      <c r="PQQ33" s="21"/>
      <c r="PQR33" s="21"/>
      <c r="PQS33" s="21"/>
      <c r="PQT33" s="21"/>
      <c r="PQU33" s="21"/>
      <c r="PQV33" s="21"/>
      <c r="PQW33" s="21"/>
      <c r="PQX33" s="21"/>
      <c r="PQY33" s="21"/>
      <c r="PQZ33" s="21"/>
      <c r="PRA33" s="21"/>
      <c r="PRB33" s="21"/>
      <c r="PRC33" s="21"/>
      <c r="PRD33" s="21"/>
      <c r="PRE33" s="21"/>
      <c r="PRF33" s="21"/>
      <c r="PRG33" s="21"/>
      <c r="PRH33" s="21"/>
      <c r="PRI33" s="21"/>
      <c r="PRJ33" s="21"/>
      <c r="PRK33" s="21"/>
      <c r="PRL33" s="21"/>
      <c r="PRM33" s="21"/>
      <c r="PRN33" s="21"/>
      <c r="PRO33" s="21"/>
      <c r="PRP33" s="21"/>
      <c r="PRQ33" s="21"/>
      <c r="PRR33" s="21"/>
      <c r="PRS33" s="21"/>
      <c r="PRT33" s="21"/>
      <c r="PRU33" s="21"/>
      <c r="PRV33" s="21"/>
      <c r="PRW33" s="21"/>
      <c r="PRX33" s="21"/>
      <c r="PRY33" s="21"/>
      <c r="PRZ33" s="21"/>
      <c r="PSA33" s="21"/>
      <c r="PSB33" s="21"/>
      <c r="PSC33" s="21"/>
      <c r="PSD33" s="21"/>
      <c r="PSE33" s="21"/>
      <c r="PSF33" s="21"/>
      <c r="PSG33" s="21"/>
      <c r="PSH33" s="21"/>
      <c r="PSI33" s="21"/>
      <c r="PSJ33" s="21"/>
      <c r="PSK33" s="21"/>
      <c r="PSL33" s="21"/>
      <c r="PSM33" s="21"/>
      <c r="PSN33" s="21"/>
      <c r="PSO33" s="21"/>
      <c r="PSP33" s="21"/>
      <c r="PSQ33" s="21"/>
      <c r="PSR33" s="21"/>
      <c r="PSS33" s="21"/>
      <c r="PST33" s="21"/>
      <c r="PSU33" s="21"/>
      <c r="PSV33" s="21"/>
      <c r="PSW33" s="21"/>
      <c r="PSX33" s="21"/>
      <c r="PSY33" s="21"/>
      <c r="PSZ33" s="21"/>
      <c r="PTA33" s="21"/>
      <c r="PTB33" s="21"/>
      <c r="PTC33" s="21"/>
      <c r="PTD33" s="21"/>
      <c r="PTE33" s="21"/>
      <c r="PTF33" s="21"/>
      <c r="PTG33" s="21"/>
      <c r="PTH33" s="21"/>
      <c r="PTI33" s="21"/>
      <c r="PTJ33" s="21"/>
      <c r="PTK33" s="21"/>
      <c r="PTL33" s="21"/>
      <c r="PTM33" s="21"/>
      <c r="PTN33" s="21"/>
      <c r="PTO33" s="21"/>
      <c r="PTP33" s="21"/>
      <c r="PTQ33" s="21"/>
      <c r="PTR33" s="21"/>
      <c r="PTS33" s="21"/>
      <c r="PTT33" s="21"/>
      <c r="PTU33" s="21"/>
      <c r="PTV33" s="21"/>
      <c r="PTW33" s="21"/>
      <c r="PTX33" s="21"/>
      <c r="PTY33" s="21"/>
      <c r="PTZ33" s="21"/>
      <c r="PUA33" s="21"/>
      <c r="PUB33" s="21"/>
      <c r="PUC33" s="21"/>
      <c r="PUD33" s="21"/>
      <c r="PUE33" s="21"/>
      <c r="PUF33" s="21"/>
      <c r="PUG33" s="21"/>
      <c r="PUH33" s="21"/>
      <c r="PUI33" s="21"/>
      <c r="PUJ33" s="21"/>
      <c r="PUK33" s="21"/>
      <c r="PUL33" s="21"/>
      <c r="PUM33" s="21"/>
      <c r="PUN33" s="21"/>
      <c r="PUO33" s="21"/>
      <c r="PUP33" s="21"/>
      <c r="PUQ33" s="21"/>
      <c r="PUR33" s="21"/>
      <c r="PUS33" s="21"/>
      <c r="PUT33" s="21"/>
      <c r="PUU33" s="21"/>
      <c r="PUV33" s="21"/>
      <c r="PUW33" s="21"/>
      <c r="PUX33" s="21"/>
      <c r="PUY33" s="21"/>
      <c r="PUZ33" s="21"/>
      <c r="PVA33" s="21"/>
      <c r="PVB33" s="21"/>
      <c r="PVC33" s="21"/>
      <c r="PVD33" s="21"/>
      <c r="PVE33" s="21"/>
      <c r="PVF33" s="21"/>
      <c r="PVG33" s="21"/>
      <c r="PVH33" s="21"/>
      <c r="PVI33" s="21"/>
      <c r="PVJ33" s="21"/>
      <c r="PVK33" s="21"/>
      <c r="PVL33" s="21"/>
      <c r="PVM33" s="21"/>
      <c r="PVN33" s="21"/>
      <c r="PVO33" s="21"/>
      <c r="PVP33" s="21"/>
      <c r="PVQ33" s="21"/>
      <c r="PVR33" s="21"/>
      <c r="PVS33" s="21"/>
      <c r="PVT33" s="21"/>
      <c r="PVU33" s="21"/>
      <c r="PVV33" s="21"/>
      <c r="PVW33" s="21"/>
      <c r="PVX33" s="21"/>
      <c r="PVY33" s="21"/>
      <c r="PVZ33" s="21"/>
      <c r="PWA33" s="21"/>
      <c r="PWB33" s="21"/>
      <c r="PWC33" s="21"/>
      <c r="PWD33" s="21"/>
      <c r="PWE33" s="21"/>
      <c r="PWF33" s="21"/>
      <c r="PWG33" s="21"/>
      <c r="PWH33" s="21"/>
      <c r="PWI33" s="21"/>
      <c r="PWJ33" s="21"/>
      <c r="PWK33" s="21"/>
      <c r="PWL33" s="21"/>
      <c r="PWM33" s="21"/>
      <c r="PWN33" s="21"/>
      <c r="PWO33" s="21"/>
      <c r="PWP33" s="21"/>
      <c r="PWQ33" s="21"/>
      <c r="PWR33" s="21"/>
      <c r="PWS33" s="21"/>
      <c r="PWT33" s="21"/>
      <c r="PWU33" s="21"/>
      <c r="PWV33" s="21"/>
      <c r="PWW33" s="21"/>
      <c r="PWX33" s="21"/>
      <c r="PWY33" s="21"/>
      <c r="PWZ33" s="21"/>
      <c r="PXA33" s="21"/>
      <c r="PXB33" s="21"/>
      <c r="PXC33" s="21"/>
      <c r="PXD33" s="21"/>
      <c r="PXE33" s="21"/>
      <c r="PXF33" s="21"/>
      <c r="PXG33" s="21"/>
      <c r="PXH33" s="21"/>
      <c r="PXI33" s="21"/>
      <c r="PXJ33" s="21"/>
      <c r="PXK33" s="21"/>
      <c r="PXL33" s="21"/>
      <c r="PXM33" s="21"/>
      <c r="PXN33" s="21"/>
      <c r="PXO33" s="21"/>
      <c r="PXP33" s="21"/>
      <c r="PXQ33" s="21"/>
      <c r="PXR33" s="21"/>
      <c r="PXS33" s="21"/>
      <c r="PXT33" s="21"/>
      <c r="PXU33" s="21"/>
      <c r="PXV33" s="21"/>
      <c r="PXW33" s="21"/>
      <c r="PXX33" s="21"/>
      <c r="PXY33" s="21"/>
      <c r="PXZ33" s="21"/>
      <c r="PYA33" s="21"/>
      <c r="PYB33" s="21"/>
      <c r="PYC33" s="21"/>
      <c r="PYD33" s="21"/>
      <c r="PYE33" s="21"/>
      <c r="PYF33" s="21"/>
      <c r="PYG33" s="21"/>
      <c r="PYH33" s="21"/>
      <c r="PYI33" s="21"/>
      <c r="PYJ33" s="21"/>
      <c r="PYK33" s="21"/>
      <c r="PYL33" s="21"/>
      <c r="PYM33" s="21"/>
      <c r="PYN33" s="21"/>
      <c r="PYO33" s="21"/>
      <c r="PYP33" s="21"/>
      <c r="PYQ33" s="21"/>
      <c r="PYR33" s="21"/>
      <c r="PYS33" s="21"/>
      <c r="PYT33" s="21"/>
      <c r="PYU33" s="21"/>
      <c r="PYV33" s="21"/>
      <c r="PYW33" s="21"/>
      <c r="PYX33" s="21"/>
      <c r="PYY33" s="21"/>
      <c r="PYZ33" s="21"/>
      <c r="PZA33" s="21"/>
      <c r="PZB33" s="21"/>
      <c r="PZC33" s="21"/>
      <c r="PZD33" s="21"/>
      <c r="PZE33" s="21"/>
      <c r="PZF33" s="21"/>
      <c r="PZG33" s="21"/>
      <c r="PZH33" s="21"/>
      <c r="PZI33" s="21"/>
      <c r="PZJ33" s="21"/>
      <c r="PZK33" s="21"/>
      <c r="PZL33" s="21"/>
      <c r="PZM33" s="21"/>
      <c r="PZN33" s="21"/>
      <c r="PZO33" s="21"/>
      <c r="PZP33" s="21"/>
      <c r="PZQ33" s="21"/>
      <c r="PZR33" s="21"/>
      <c r="PZS33" s="21"/>
      <c r="PZT33" s="21"/>
      <c r="PZU33" s="21"/>
      <c r="PZV33" s="21"/>
      <c r="PZW33" s="21"/>
      <c r="PZX33" s="21"/>
      <c r="PZY33" s="21"/>
      <c r="PZZ33" s="21"/>
      <c r="QAA33" s="21"/>
      <c r="QAB33" s="21"/>
      <c r="QAC33" s="21"/>
      <c r="QAD33" s="21"/>
      <c r="QAE33" s="21"/>
      <c r="QAF33" s="21"/>
      <c r="QAG33" s="21"/>
      <c r="QAH33" s="21"/>
      <c r="QAI33" s="21"/>
      <c r="QAJ33" s="21"/>
      <c r="QAK33" s="21"/>
      <c r="QAL33" s="21"/>
      <c r="QAM33" s="21"/>
      <c r="QAN33" s="21"/>
      <c r="QAO33" s="21"/>
      <c r="QAP33" s="21"/>
      <c r="QAQ33" s="21"/>
      <c r="QAR33" s="21"/>
      <c r="QAS33" s="21"/>
      <c r="QAT33" s="21"/>
      <c r="QAU33" s="21"/>
      <c r="QAV33" s="21"/>
      <c r="QAW33" s="21"/>
      <c r="QAX33" s="21"/>
      <c r="QAY33" s="21"/>
      <c r="QAZ33" s="21"/>
      <c r="QBA33" s="21"/>
      <c r="QBB33" s="21"/>
      <c r="QBC33" s="21"/>
      <c r="QBD33" s="21"/>
      <c r="QBE33" s="21"/>
      <c r="QBF33" s="21"/>
      <c r="QBG33" s="21"/>
      <c r="QBH33" s="21"/>
      <c r="QBI33" s="21"/>
      <c r="QBJ33" s="21"/>
      <c r="QBK33" s="21"/>
      <c r="QBL33" s="21"/>
      <c r="QBM33" s="21"/>
      <c r="QBN33" s="21"/>
      <c r="QBO33" s="21"/>
      <c r="QBP33" s="21"/>
      <c r="QBQ33" s="21"/>
      <c r="QBR33" s="21"/>
      <c r="QBS33" s="21"/>
      <c r="QBT33" s="21"/>
      <c r="QBU33" s="21"/>
      <c r="QBV33" s="21"/>
      <c r="QBW33" s="21"/>
      <c r="QBX33" s="21"/>
      <c r="QBY33" s="21"/>
      <c r="QBZ33" s="21"/>
      <c r="QCA33" s="21"/>
      <c r="QCB33" s="21"/>
      <c r="QCC33" s="21"/>
      <c r="QCD33" s="21"/>
      <c r="QCE33" s="21"/>
      <c r="QCF33" s="21"/>
      <c r="QCG33" s="21"/>
      <c r="QCH33" s="21"/>
      <c r="QCI33" s="21"/>
      <c r="QCJ33" s="21"/>
      <c r="QCK33" s="21"/>
      <c r="QCL33" s="21"/>
      <c r="QCM33" s="21"/>
      <c r="QCN33" s="21"/>
      <c r="QCO33" s="21"/>
      <c r="QCP33" s="21"/>
      <c r="QCQ33" s="21"/>
      <c r="QCR33" s="21"/>
      <c r="QCS33" s="21"/>
      <c r="QCT33" s="21"/>
      <c r="QCU33" s="21"/>
      <c r="QCV33" s="21"/>
      <c r="QCW33" s="21"/>
      <c r="QCX33" s="21"/>
      <c r="QCY33" s="21"/>
      <c r="QCZ33" s="21"/>
      <c r="QDA33" s="21"/>
      <c r="QDB33" s="21"/>
      <c r="QDC33" s="21"/>
      <c r="QDD33" s="21"/>
      <c r="QDE33" s="21"/>
      <c r="QDF33" s="21"/>
      <c r="QDG33" s="21"/>
      <c r="QDH33" s="21"/>
      <c r="QDI33" s="21"/>
      <c r="QDJ33" s="21"/>
      <c r="QDK33" s="21"/>
      <c r="QDL33" s="21"/>
      <c r="QDM33" s="21"/>
      <c r="QDN33" s="21"/>
      <c r="QDO33" s="21"/>
      <c r="QDP33" s="21"/>
      <c r="QDQ33" s="21"/>
      <c r="QDR33" s="21"/>
      <c r="QDS33" s="21"/>
      <c r="QDT33" s="21"/>
      <c r="QDU33" s="21"/>
      <c r="QDV33" s="21"/>
      <c r="QDW33" s="21"/>
      <c r="QDX33" s="21"/>
      <c r="QDY33" s="21"/>
      <c r="QDZ33" s="21"/>
      <c r="QEA33" s="21"/>
      <c r="QEB33" s="21"/>
      <c r="QEC33" s="21"/>
      <c r="QED33" s="21"/>
      <c r="QEE33" s="21"/>
      <c r="QEF33" s="21"/>
      <c r="QEG33" s="21"/>
      <c r="QEH33" s="21"/>
      <c r="QEI33" s="21"/>
      <c r="QEJ33" s="21"/>
      <c r="QEK33" s="21"/>
      <c r="QEL33" s="21"/>
      <c r="QEM33" s="21"/>
      <c r="QEN33" s="21"/>
      <c r="QEO33" s="21"/>
      <c r="QEP33" s="21"/>
      <c r="QEQ33" s="21"/>
      <c r="QER33" s="21"/>
      <c r="QES33" s="21"/>
      <c r="QET33" s="21"/>
      <c r="QEU33" s="21"/>
      <c r="QEV33" s="21"/>
      <c r="QEW33" s="21"/>
      <c r="QEX33" s="21"/>
      <c r="QEY33" s="21"/>
      <c r="QEZ33" s="21"/>
      <c r="QFA33" s="21"/>
      <c r="QFB33" s="21"/>
      <c r="QFC33" s="21"/>
      <c r="QFD33" s="21"/>
      <c r="QFE33" s="21"/>
      <c r="QFF33" s="21"/>
      <c r="QFG33" s="21"/>
      <c r="QFH33" s="21"/>
      <c r="QFI33" s="21"/>
      <c r="QFJ33" s="21"/>
      <c r="QFK33" s="21"/>
      <c r="QFL33" s="21"/>
      <c r="QFM33" s="21"/>
      <c r="QFN33" s="21"/>
      <c r="QFO33" s="21"/>
      <c r="QFP33" s="21"/>
      <c r="QFQ33" s="21"/>
      <c r="QFR33" s="21"/>
      <c r="QFS33" s="21"/>
      <c r="QFT33" s="21"/>
      <c r="QFU33" s="21"/>
      <c r="QFV33" s="21"/>
      <c r="QFW33" s="21"/>
      <c r="QFX33" s="21"/>
      <c r="QFY33" s="21"/>
      <c r="QFZ33" s="21"/>
      <c r="QGA33" s="21"/>
      <c r="QGB33" s="21"/>
      <c r="QGC33" s="21"/>
      <c r="QGD33" s="21"/>
      <c r="QGE33" s="21"/>
      <c r="QGF33" s="21"/>
      <c r="QGG33" s="21"/>
      <c r="QGH33" s="21"/>
      <c r="QGI33" s="21"/>
      <c r="QGJ33" s="21"/>
      <c r="QGK33" s="21"/>
      <c r="QGL33" s="21"/>
      <c r="QGM33" s="21"/>
      <c r="QGN33" s="21"/>
      <c r="QGO33" s="21"/>
      <c r="QGP33" s="21"/>
      <c r="QGQ33" s="21"/>
      <c r="QGR33" s="21"/>
      <c r="QGS33" s="21"/>
      <c r="QGT33" s="21"/>
      <c r="QGU33" s="21"/>
      <c r="QGV33" s="21"/>
      <c r="QGW33" s="21"/>
      <c r="QGX33" s="21"/>
      <c r="QGY33" s="21"/>
      <c r="QGZ33" s="21"/>
      <c r="QHA33" s="21"/>
      <c r="QHB33" s="21"/>
      <c r="QHC33" s="21"/>
      <c r="QHD33" s="21"/>
      <c r="QHE33" s="21"/>
      <c r="QHF33" s="21"/>
      <c r="QHG33" s="21"/>
      <c r="QHH33" s="21"/>
      <c r="QHI33" s="21"/>
      <c r="QHJ33" s="21"/>
      <c r="QHK33" s="21"/>
      <c r="QHL33" s="21"/>
      <c r="QHM33" s="21"/>
      <c r="QHN33" s="21"/>
      <c r="QHO33" s="21"/>
      <c r="QHP33" s="21"/>
      <c r="QHQ33" s="21"/>
      <c r="QHR33" s="21"/>
      <c r="QHS33" s="21"/>
      <c r="QHT33" s="21"/>
      <c r="QHU33" s="21"/>
      <c r="QHV33" s="21"/>
      <c r="QHW33" s="21"/>
      <c r="QHX33" s="21"/>
      <c r="QHY33" s="21"/>
      <c r="QHZ33" s="21"/>
      <c r="QIA33" s="21"/>
      <c r="QIB33" s="21"/>
      <c r="QIC33" s="21"/>
      <c r="QID33" s="21"/>
      <c r="QIE33" s="21"/>
      <c r="QIF33" s="21"/>
      <c r="QIG33" s="21"/>
      <c r="QIH33" s="21"/>
      <c r="QII33" s="21"/>
      <c r="QIJ33" s="21"/>
      <c r="QIK33" s="21"/>
      <c r="QIL33" s="21"/>
      <c r="QIM33" s="21"/>
      <c r="QIN33" s="21"/>
      <c r="QIO33" s="21"/>
      <c r="QIP33" s="21"/>
      <c r="QIQ33" s="21"/>
      <c r="QIR33" s="21"/>
      <c r="QIS33" s="21"/>
      <c r="QIT33" s="21"/>
      <c r="QIU33" s="21"/>
      <c r="QIV33" s="21"/>
      <c r="QIW33" s="21"/>
      <c r="QIX33" s="21"/>
      <c r="QIY33" s="21"/>
      <c r="QIZ33" s="21"/>
      <c r="QJA33" s="21"/>
      <c r="QJB33" s="21"/>
      <c r="QJC33" s="21"/>
      <c r="QJD33" s="21"/>
      <c r="QJE33" s="21"/>
      <c r="QJF33" s="21"/>
      <c r="QJG33" s="21"/>
      <c r="QJH33" s="21"/>
      <c r="QJI33" s="21"/>
      <c r="QJJ33" s="21"/>
      <c r="QJK33" s="21"/>
      <c r="QJL33" s="21"/>
      <c r="QJM33" s="21"/>
      <c r="QJN33" s="21"/>
      <c r="QJO33" s="21"/>
      <c r="QJP33" s="21"/>
      <c r="QJQ33" s="21"/>
      <c r="QJR33" s="21"/>
      <c r="QJS33" s="21"/>
      <c r="QJT33" s="21"/>
      <c r="QJU33" s="21"/>
      <c r="QJV33" s="21"/>
      <c r="QJW33" s="21"/>
      <c r="QJX33" s="21"/>
      <c r="QJY33" s="21"/>
      <c r="QJZ33" s="21"/>
      <c r="QKA33" s="21"/>
      <c r="QKB33" s="21"/>
      <c r="QKC33" s="21"/>
      <c r="QKD33" s="21"/>
      <c r="QKE33" s="21"/>
      <c r="QKF33" s="21"/>
      <c r="QKG33" s="21"/>
      <c r="QKH33" s="21"/>
      <c r="QKI33" s="21"/>
      <c r="QKJ33" s="21"/>
      <c r="QKK33" s="21"/>
      <c r="QKL33" s="21"/>
      <c r="QKM33" s="21"/>
      <c r="QKN33" s="21"/>
      <c r="QKO33" s="21"/>
      <c r="QKP33" s="21"/>
      <c r="QKQ33" s="21"/>
      <c r="QKR33" s="21"/>
      <c r="QKS33" s="21"/>
      <c r="QKT33" s="21"/>
      <c r="QKU33" s="21"/>
      <c r="QKV33" s="21"/>
      <c r="QKW33" s="21"/>
      <c r="QKX33" s="21"/>
      <c r="QKY33" s="21"/>
      <c r="QKZ33" s="21"/>
      <c r="QLA33" s="21"/>
      <c r="QLB33" s="21"/>
      <c r="QLC33" s="21"/>
      <c r="QLD33" s="21"/>
      <c r="QLE33" s="21"/>
      <c r="QLF33" s="21"/>
      <c r="QLG33" s="21"/>
      <c r="QLH33" s="21"/>
      <c r="QLI33" s="21"/>
      <c r="QLJ33" s="21"/>
      <c r="QLK33" s="21"/>
      <c r="QLL33" s="21"/>
      <c r="QLM33" s="21"/>
      <c r="QLN33" s="21"/>
      <c r="QLO33" s="21"/>
      <c r="QLP33" s="21"/>
      <c r="QLQ33" s="21"/>
      <c r="QLR33" s="21"/>
      <c r="QLS33" s="21"/>
      <c r="QLT33" s="21"/>
      <c r="QLU33" s="21"/>
      <c r="QLV33" s="21"/>
      <c r="QLW33" s="21"/>
      <c r="QLX33" s="21"/>
      <c r="QLY33" s="21"/>
      <c r="QLZ33" s="21"/>
      <c r="QMA33" s="21"/>
      <c r="QMB33" s="21"/>
      <c r="QMC33" s="21"/>
      <c r="QMD33" s="21"/>
      <c r="QME33" s="21"/>
      <c r="QMF33" s="21"/>
      <c r="QMG33" s="21"/>
      <c r="QMH33" s="21"/>
      <c r="QMI33" s="21"/>
      <c r="QMJ33" s="21"/>
      <c r="QMK33" s="21"/>
      <c r="QML33" s="21"/>
      <c r="QMM33" s="21"/>
      <c r="QMN33" s="21"/>
      <c r="QMO33" s="21"/>
      <c r="QMP33" s="21"/>
      <c r="QMQ33" s="21"/>
      <c r="QMR33" s="21"/>
      <c r="QMS33" s="21"/>
      <c r="QMT33" s="21"/>
      <c r="QMU33" s="21"/>
      <c r="QMV33" s="21"/>
      <c r="QMW33" s="21"/>
      <c r="QMX33" s="21"/>
      <c r="QMY33" s="21"/>
      <c r="QMZ33" s="21"/>
      <c r="QNA33" s="21"/>
      <c r="QNB33" s="21"/>
      <c r="QNC33" s="21"/>
      <c r="QND33" s="21"/>
      <c r="QNE33" s="21"/>
      <c r="QNF33" s="21"/>
      <c r="QNG33" s="21"/>
      <c r="QNH33" s="21"/>
      <c r="QNI33" s="21"/>
      <c r="QNJ33" s="21"/>
      <c r="QNK33" s="21"/>
      <c r="QNL33" s="21"/>
      <c r="QNM33" s="21"/>
      <c r="QNN33" s="21"/>
      <c r="QNO33" s="21"/>
      <c r="QNP33" s="21"/>
      <c r="QNQ33" s="21"/>
      <c r="QNR33" s="21"/>
      <c r="QNS33" s="21"/>
      <c r="QNT33" s="21"/>
      <c r="QNU33" s="21"/>
      <c r="QNV33" s="21"/>
      <c r="QNW33" s="21"/>
      <c r="QNX33" s="21"/>
      <c r="QNY33" s="21"/>
      <c r="QNZ33" s="21"/>
      <c r="QOA33" s="21"/>
      <c r="QOB33" s="21"/>
      <c r="QOC33" s="21"/>
      <c r="QOD33" s="21"/>
      <c r="QOE33" s="21"/>
      <c r="QOF33" s="21"/>
      <c r="QOG33" s="21"/>
      <c r="QOH33" s="21"/>
      <c r="QOI33" s="21"/>
      <c r="QOJ33" s="21"/>
      <c r="QOK33" s="21"/>
      <c r="QOL33" s="21"/>
      <c r="QOM33" s="21"/>
      <c r="QON33" s="21"/>
      <c r="QOO33" s="21"/>
      <c r="QOP33" s="21"/>
      <c r="QOQ33" s="21"/>
      <c r="QOR33" s="21"/>
      <c r="QOS33" s="21"/>
      <c r="QOT33" s="21"/>
      <c r="QOU33" s="21"/>
      <c r="QOV33" s="21"/>
      <c r="QOW33" s="21"/>
      <c r="QOX33" s="21"/>
      <c r="QOY33" s="21"/>
      <c r="QOZ33" s="21"/>
      <c r="QPA33" s="21"/>
      <c r="QPB33" s="21"/>
      <c r="QPC33" s="21"/>
      <c r="QPD33" s="21"/>
      <c r="QPE33" s="21"/>
      <c r="QPF33" s="21"/>
      <c r="QPG33" s="21"/>
      <c r="QPH33" s="21"/>
      <c r="QPI33" s="21"/>
      <c r="QPJ33" s="21"/>
      <c r="QPK33" s="21"/>
      <c r="QPL33" s="21"/>
      <c r="QPM33" s="21"/>
      <c r="QPN33" s="21"/>
      <c r="QPO33" s="21"/>
      <c r="QPP33" s="21"/>
      <c r="QPQ33" s="21"/>
      <c r="QPR33" s="21"/>
      <c r="QPS33" s="21"/>
      <c r="QPT33" s="21"/>
      <c r="QPU33" s="21"/>
      <c r="QPV33" s="21"/>
      <c r="QPW33" s="21"/>
      <c r="QPX33" s="21"/>
      <c r="QPY33" s="21"/>
      <c r="QPZ33" s="21"/>
      <c r="QQA33" s="21"/>
      <c r="QQB33" s="21"/>
      <c r="QQC33" s="21"/>
      <c r="QQD33" s="21"/>
      <c r="QQE33" s="21"/>
      <c r="QQF33" s="21"/>
      <c r="QQG33" s="21"/>
      <c r="QQH33" s="21"/>
      <c r="QQI33" s="21"/>
      <c r="QQJ33" s="21"/>
      <c r="QQK33" s="21"/>
      <c r="QQL33" s="21"/>
      <c r="QQM33" s="21"/>
      <c r="QQN33" s="21"/>
      <c r="QQO33" s="21"/>
      <c r="QQP33" s="21"/>
      <c r="QQQ33" s="21"/>
      <c r="QQR33" s="21"/>
      <c r="QQS33" s="21"/>
      <c r="QQT33" s="21"/>
      <c r="QQU33" s="21"/>
      <c r="QQV33" s="21"/>
      <c r="QQW33" s="21"/>
      <c r="QQX33" s="21"/>
      <c r="QQY33" s="21"/>
      <c r="QQZ33" s="21"/>
      <c r="QRA33" s="21"/>
      <c r="QRB33" s="21"/>
      <c r="QRC33" s="21"/>
      <c r="QRD33" s="21"/>
      <c r="QRE33" s="21"/>
      <c r="QRF33" s="21"/>
      <c r="QRG33" s="21"/>
      <c r="QRH33" s="21"/>
      <c r="QRI33" s="21"/>
      <c r="QRJ33" s="21"/>
      <c r="QRK33" s="21"/>
      <c r="QRL33" s="21"/>
      <c r="QRM33" s="21"/>
      <c r="QRN33" s="21"/>
      <c r="QRO33" s="21"/>
      <c r="QRP33" s="21"/>
      <c r="QRQ33" s="21"/>
      <c r="QRR33" s="21"/>
      <c r="QRS33" s="21"/>
      <c r="QRT33" s="21"/>
      <c r="QRU33" s="21"/>
      <c r="QRV33" s="21"/>
      <c r="QRW33" s="21"/>
      <c r="QRX33" s="21"/>
      <c r="QRY33" s="21"/>
      <c r="QRZ33" s="21"/>
      <c r="QSA33" s="21"/>
      <c r="QSB33" s="21"/>
      <c r="QSC33" s="21"/>
      <c r="QSD33" s="21"/>
      <c r="QSE33" s="21"/>
      <c r="QSF33" s="21"/>
      <c r="QSG33" s="21"/>
      <c r="QSH33" s="21"/>
      <c r="QSI33" s="21"/>
      <c r="QSJ33" s="21"/>
      <c r="QSK33" s="21"/>
      <c r="QSL33" s="21"/>
      <c r="QSM33" s="21"/>
      <c r="QSN33" s="21"/>
      <c r="QSO33" s="21"/>
      <c r="QSP33" s="21"/>
      <c r="QSQ33" s="21"/>
      <c r="QSR33" s="21"/>
      <c r="QSS33" s="21"/>
      <c r="QST33" s="21"/>
      <c r="QSU33" s="21"/>
      <c r="QSV33" s="21"/>
      <c r="QSW33" s="21"/>
      <c r="QSX33" s="21"/>
      <c r="QSY33" s="21"/>
      <c r="QSZ33" s="21"/>
      <c r="QTA33" s="21"/>
      <c r="QTB33" s="21"/>
      <c r="QTC33" s="21"/>
      <c r="QTD33" s="21"/>
      <c r="QTE33" s="21"/>
      <c r="QTF33" s="21"/>
      <c r="QTG33" s="21"/>
      <c r="QTH33" s="21"/>
      <c r="QTI33" s="21"/>
      <c r="QTJ33" s="21"/>
      <c r="QTK33" s="21"/>
      <c r="QTL33" s="21"/>
      <c r="QTM33" s="21"/>
      <c r="QTN33" s="21"/>
      <c r="QTO33" s="21"/>
      <c r="QTP33" s="21"/>
      <c r="QTQ33" s="21"/>
      <c r="QTR33" s="21"/>
      <c r="QTS33" s="21"/>
      <c r="QTT33" s="21"/>
      <c r="QTU33" s="21"/>
      <c r="QTV33" s="21"/>
      <c r="QTW33" s="21"/>
      <c r="QTX33" s="21"/>
      <c r="QTY33" s="21"/>
      <c r="QTZ33" s="21"/>
      <c r="QUA33" s="21"/>
      <c r="QUB33" s="21"/>
      <c r="QUC33" s="21"/>
      <c r="QUD33" s="21"/>
      <c r="QUE33" s="21"/>
      <c r="QUF33" s="21"/>
      <c r="QUG33" s="21"/>
      <c r="QUH33" s="21"/>
      <c r="QUI33" s="21"/>
      <c r="QUJ33" s="21"/>
      <c r="QUK33" s="21"/>
      <c r="QUL33" s="21"/>
      <c r="QUM33" s="21"/>
      <c r="QUN33" s="21"/>
      <c r="QUO33" s="21"/>
      <c r="QUP33" s="21"/>
      <c r="QUQ33" s="21"/>
      <c r="QUR33" s="21"/>
      <c r="QUS33" s="21"/>
      <c r="QUT33" s="21"/>
      <c r="QUU33" s="21"/>
      <c r="QUV33" s="21"/>
      <c r="QUW33" s="21"/>
      <c r="QUX33" s="21"/>
      <c r="QUY33" s="21"/>
      <c r="QUZ33" s="21"/>
      <c r="QVA33" s="21"/>
      <c r="QVB33" s="21"/>
      <c r="QVC33" s="21"/>
      <c r="QVD33" s="21"/>
      <c r="QVE33" s="21"/>
      <c r="QVF33" s="21"/>
      <c r="QVG33" s="21"/>
      <c r="QVH33" s="21"/>
      <c r="QVI33" s="21"/>
      <c r="QVJ33" s="21"/>
      <c r="QVK33" s="21"/>
      <c r="QVL33" s="21"/>
      <c r="QVM33" s="21"/>
      <c r="QVN33" s="21"/>
      <c r="QVO33" s="21"/>
      <c r="QVP33" s="21"/>
      <c r="QVQ33" s="21"/>
      <c r="QVR33" s="21"/>
      <c r="QVS33" s="21"/>
      <c r="QVT33" s="21"/>
      <c r="QVU33" s="21"/>
      <c r="QVV33" s="21"/>
      <c r="QVW33" s="21"/>
      <c r="QVX33" s="21"/>
      <c r="QVY33" s="21"/>
      <c r="QVZ33" s="21"/>
      <c r="QWA33" s="21"/>
      <c r="QWB33" s="21"/>
      <c r="QWC33" s="21"/>
      <c r="QWD33" s="21"/>
      <c r="QWE33" s="21"/>
      <c r="QWF33" s="21"/>
      <c r="QWG33" s="21"/>
      <c r="QWH33" s="21"/>
      <c r="QWI33" s="21"/>
      <c r="QWJ33" s="21"/>
      <c r="QWK33" s="21"/>
      <c r="QWL33" s="21"/>
      <c r="QWM33" s="21"/>
      <c r="QWN33" s="21"/>
      <c r="QWO33" s="21"/>
      <c r="QWP33" s="21"/>
      <c r="QWQ33" s="21"/>
      <c r="QWR33" s="21"/>
      <c r="QWS33" s="21"/>
      <c r="QWT33" s="21"/>
      <c r="QWU33" s="21"/>
      <c r="QWV33" s="21"/>
      <c r="QWW33" s="21"/>
      <c r="QWX33" s="21"/>
      <c r="QWY33" s="21"/>
      <c r="QWZ33" s="21"/>
      <c r="QXA33" s="21"/>
      <c r="QXB33" s="21"/>
      <c r="QXC33" s="21"/>
      <c r="QXD33" s="21"/>
      <c r="QXE33" s="21"/>
      <c r="QXF33" s="21"/>
      <c r="QXG33" s="21"/>
      <c r="QXH33" s="21"/>
      <c r="QXI33" s="21"/>
      <c r="QXJ33" s="21"/>
      <c r="QXK33" s="21"/>
      <c r="QXL33" s="21"/>
      <c r="QXM33" s="21"/>
      <c r="QXN33" s="21"/>
      <c r="QXO33" s="21"/>
      <c r="QXP33" s="21"/>
      <c r="QXQ33" s="21"/>
      <c r="QXR33" s="21"/>
      <c r="QXS33" s="21"/>
      <c r="QXT33" s="21"/>
      <c r="QXU33" s="21"/>
      <c r="QXV33" s="21"/>
      <c r="QXW33" s="21"/>
      <c r="QXX33" s="21"/>
      <c r="QXY33" s="21"/>
      <c r="QXZ33" s="21"/>
      <c r="QYA33" s="21"/>
      <c r="QYB33" s="21"/>
      <c r="QYC33" s="21"/>
      <c r="QYD33" s="21"/>
      <c r="QYE33" s="21"/>
      <c r="QYF33" s="21"/>
      <c r="QYG33" s="21"/>
      <c r="QYH33" s="21"/>
      <c r="QYI33" s="21"/>
      <c r="QYJ33" s="21"/>
      <c r="QYK33" s="21"/>
      <c r="QYL33" s="21"/>
      <c r="QYM33" s="21"/>
      <c r="QYN33" s="21"/>
      <c r="QYO33" s="21"/>
      <c r="QYP33" s="21"/>
      <c r="QYQ33" s="21"/>
      <c r="QYR33" s="21"/>
      <c r="QYS33" s="21"/>
      <c r="QYT33" s="21"/>
      <c r="QYU33" s="21"/>
      <c r="QYV33" s="21"/>
      <c r="QYW33" s="21"/>
      <c r="QYX33" s="21"/>
      <c r="QYY33" s="21"/>
      <c r="QYZ33" s="21"/>
      <c r="QZA33" s="21"/>
      <c r="QZB33" s="21"/>
      <c r="QZC33" s="21"/>
      <c r="QZD33" s="21"/>
      <c r="QZE33" s="21"/>
      <c r="QZF33" s="21"/>
      <c r="QZG33" s="21"/>
      <c r="QZH33" s="21"/>
      <c r="QZI33" s="21"/>
      <c r="QZJ33" s="21"/>
      <c r="QZK33" s="21"/>
      <c r="QZL33" s="21"/>
      <c r="QZM33" s="21"/>
      <c r="QZN33" s="21"/>
      <c r="QZO33" s="21"/>
      <c r="QZP33" s="21"/>
      <c r="QZQ33" s="21"/>
      <c r="QZR33" s="21"/>
      <c r="QZS33" s="21"/>
      <c r="QZT33" s="21"/>
      <c r="QZU33" s="21"/>
      <c r="QZV33" s="21"/>
      <c r="QZW33" s="21"/>
      <c r="QZX33" s="21"/>
      <c r="QZY33" s="21"/>
      <c r="QZZ33" s="21"/>
      <c r="RAA33" s="21"/>
      <c r="RAB33" s="21"/>
      <c r="RAC33" s="21"/>
      <c r="RAD33" s="21"/>
      <c r="RAE33" s="21"/>
      <c r="RAF33" s="21"/>
      <c r="RAG33" s="21"/>
      <c r="RAH33" s="21"/>
      <c r="RAI33" s="21"/>
      <c r="RAJ33" s="21"/>
      <c r="RAK33" s="21"/>
      <c r="RAL33" s="21"/>
      <c r="RAM33" s="21"/>
      <c r="RAN33" s="21"/>
      <c r="RAO33" s="21"/>
      <c r="RAP33" s="21"/>
      <c r="RAQ33" s="21"/>
      <c r="RAR33" s="21"/>
      <c r="RAS33" s="21"/>
      <c r="RAT33" s="21"/>
      <c r="RAU33" s="21"/>
      <c r="RAV33" s="21"/>
      <c r="RAW33" s="21"/>
      <c r="RAX33" s="21"/>
      <c r="RAY33" s="21"/>
      <c r="RAZ33" s="21"/>
      <c r="RBA33" s="21"/>
      <c r="RBB33" s="21"/>
      <c r="RBC33" s="21"/>
      <c r="RBD33" s="21"/>
      <c r="RBE33" s="21"/>
      <c r="RBF33" s="21"/>
      <c r="RBG33" s="21"/>
      <c r="RBH33" s="21"/>
      <c r="RBI33" s="21"/>
      <c r="RBJ33" s="21"/>
      <c r="RBK33" s="21"/>
      <c r="RBL33" s="21"/>
      <c r="RBM33" s="21"/>
      <c r="RBN33" s="21"/>
      <c r="RBO33" s="21"/>
      <c r="RBP33" s="21"/>
      <c r="RBQ33" s="21"/>
      <c r="RBR33" s="21"/>
      <c r="RBS33" s="21"/>
      <c r="RBT33" s="21"/>
      <c r="RBU33" s="21"/>
      <c r="RBV33" s="21"/>
      <c r="RBW33" s="21"/>
      <c r="RBX33" s="21"/>
      <c r="RBY33" s="21"/>
      <c r="RBZ33" s="21"/>
      <c r="RCA33" s="21"/>
      <c r="RCB33" s="21"/>
      <c r="RCC33" s="21"/>
      <c r="RCD33" s="21"/>
      <c r="RCE33" s="21"/>
      <c r="RCF33" s="21"/>
      <c r="RCG33" s="21"/>
      <c r="RCH33" s="21"/>
      <c r="RCI33" s="21"/>
      <c r="RCJ33" s="21"/>
      <c r="RCK33" s="21"/>
      <c r="RCL33" s="21"/>
      <c r="RCM33" s="21"/>
      <c r="RCN33" s="21"/>
      <c r="RCO33" s="21"/>
      <c r="RCP33" s="21"/>
      <c r="RCQ33" s="21"/>
      <c r="RCR33" s="21"/>
      <c r="RCS33" s="21"/>
      <c r="RCT33" s="21"/>
      <c r="RCU33" s="21"/>
      <c r="RCV33" s="21"/>
      <c r="RCW33" s="21"/>
      <c r="RCX33" s="21"/>
      <c r="RCY33" s="21"/>
      <c r="RCZ33" s="21"/>
      <c r="RDA33" s="21"/>
      <c r="RDB33" s="21"/>
      <c r="RDC33" s="21"/>
      <c r="RDD33" s="21"/>
      <c r="RDE33" s="21"/>
      <c r="RDF33" s="21"/>
      <c r="RDG33" s="21"/>
      <c r="RDH33" s="21"/>
      <c r="RDI33" s="21"/>
      <c r="RDJ33" s="21"/>
      <c r="RDK33" s="21"/>
      <c r="RDL33" s="21"/>
      <c r="RDM33" s="21"/>
      <c r="RDN33" s="21"/>
      <c r="RDO33" s="21"/>
      <c r="RDP33" s="21"/>
      <c r="RDQ33" s="21"/>
      <c r="RDR33" s="21"/>
      <c r="RDS33" s="21"/>
      <c r="RDT33" s="21"/>
      <c r="RDU33" s="21"/>
      <c r="RDV33" s="21"/>
      <c r="RDW33" s="21"/>
      <c r="RDX33" s="21"/>
      <c r="RDY33" s="21"/>
      <c r="RDZ33" s="21"/>
      <c r="REA33" s="21"/>
      <c r="REB33" s="21"/>
      <c r="REC33" s="21"/>
      <c r="RED33" s="21"/>
      <c r="REE33" s="21"/>
      <c r="REF33" s="21"/>
      <c r="REG33" s="21"/>
      <c r="REH33" s="21"/>
      <c r="REI33" s="21"/>
      <c r="REJ33" s="21"/>
      <c r="REK33" s="21"/>
      <c r="REL33" s="21"/>
      <c r="REM33" s="21"/>
      <c r="REN33" s="21"/>
      <c r="REO33" s="21"/>
      <c r="REP33" s="21"/>
      <c r="REQ33" s="21"/>
      <c r="RER33" s="21"/>
      <c r="RES33" s="21"/>
      <c r="RET33" s="21"/>
      <c r="REU33" s="21"/>
      <c r="REV33" s="21"/>
      <c r="REW33" s="21"/>
      <c r="REX33" s="21"/>
      <c r="REY33" s="21"/>
      <c r="REZ33" s="21"/>
      <c r="RFA33" s="21"/>
      <c r="RFB33" s="21"/>
      <c r="RFC33" s="21"/>
      <c r="RFD33" s="21"/>
      <c r="RFE33" s="21"/>
      <c r="RFF33" s="21"/>
      <c r="RFG33" s="21"/>
      <c r="RFH33" s="21"/>
      <c r="RFI33" s="21"/>
      <c r="RFJ33" s="21"/>
      <c r="RFK33" s="21"/>
      <c r="RFL33" s="21"/>
      <c r="RFM33" s="21"/>
      <c r="RFN33" s="21"/>
      <c r="RFO33" s="21"/>
      <c r="RFP33" s="21"/>
      <c r="RFQ33" s="21"/>
      <c r="RFR33" s="21"/>
      <c r="RFS33" s="21"/>
      <c r="RFT33" s="21"/>
      <c r="RFU33" s="21"/>
      <c r="RFV33" s="21"/>
      <c r="RFW33" s="21"/>
      <c r="RFX33" s="21"/>
      <c r="RFY33" s="21"/>
      <c r="RFZ33" s="21"/>
      <c r="RGA33" s="21"/>
      <c r="RGB33" s="21"/>
      <c r="RGC33" s="21"/>
      <c r="RGD33" s="21"/>
      <c r="RGE33" s="21"/>
      <c r="RGF33" s="21"/>
      <c r="RGG33" s="21"/>
      <c r="RGH33" s="21"/>
      <c r="RGI33" s="21"/>
      <c r="RGJ33" s="21"/>
      <c r="RGK33" s="21"/>
      <c r="RGL33" s="21"/>
      <c r="RGM33" s="21"/>
      <c r="RGN33" s="21"/>
      <c r="RGO33" s="21"/>
      <c r="RGP33" s="21"/>
      <c r="RGQ33" s="21"/>
      <c r="RGR33" s="21"/>
      <c r="RGS33" s="21"/>
      <c r="RGT33" s="21"/>
      <c r="RGU33" s="21"/>
      <c r="RGV33" s="21"/>
      <c r="RGW33" s="21"/>
      <c r="RGX33" s="21"/>
      <c r="RGY33" s="21"/>
      <c r="RGZ33" s="21"/>
      <c r="RHA33" s="21"/>
      <c r="RHB33" s="21"/>
      <c r="RHC33" s="21"/>
      <c r="RHD33" s="21"/>
      <c r="RHE33" s="21"/>
      <c r="RHF33" s="21"/>
      <c r="RHG33" s="21"/>
      <c r="RHH33" s="21"/>
      <c r="RHI33" s="21"/>
      <c r="RHJ33" s="21"/>
      <c r="RHK33" s="21"/>
      <c r="RHL33" s="21"/>
      <c r="RHM33" s="21"/>
      <c r="RHN33" s="21"/>
      <c r="RHO33" s="21"/>
      <c r="RHP33" s="21"/>
      <c r="RHQ33" s="21"/>
      <c r="RHR33" s="21"/>
      <c r="RHS33" s="21"/>
      <c r="RHT33" s="21"/>
      <c r="RHU33" s="21"/>
      <c r="RHV33" s="21"/>
      <c r="RHW33" s="21"/>
      <c r="RHX33" s="21"/>
      <c r="RHY33" s="21"/>
      <c r="RHZ33" s="21"/>
      <c r="RIA33" s="21"/>
      <c r="RIB33" s="21"/>
      <c r="RIC33" s="21"/>
      <c r="RID33" s="21"/>
      <c r="RIE33" s="21"/>
      <c r="RIF33" s="21"/>
      <c r="RIG33" s="21"/>
      <c r="RIH33" s="21"/>
      <c r="RII33" s="21"/>
      <c r="RIJ33" s="21"/>
      <c r="RIK33" s="21"/>
      <c r="RIL33" s="21"/>
      <c r="RIM33" s="21"/>
      <c r="RIN33" s="21"/>
      <c r="RIO33" s="21"/>
      <c r="RIP33" s="21"/>
      <c r="RIQ33" s="21"/>
      <c r="RIR33" s="21"/>
      <c r="RIS33" s="21"/>
      <c r="RIT33" s="21"/>
      <c r="RIU33" s="21"/>
      <c r="RIV33" s="21"/>
      <c r="RIW33" s="21"/>
      <c r="RIX33" s="21"/>
      <c r="RIY33" s="21"/>
      <c r="RIZ33" s="21"/>
      <c r="RJA33" s="21"/>
      <c r="RJB33" s="21"/>
      <c r="RJC33" s="21"/>
      <c r="RJD33" s="21"/>
      <c r="RJE33" s="21"/>
      <c r="RJF33" s="21"/>
      <c r="RJG33" s="21"/>
      <c r="RJH33" s="21"/>
      <c r="RJI33" s="21"/>
      <c r="RJJ33" s="21"/>
      <c r="RJK33" s="21"/>
      <c r="RJL33" s="21"/>
      <c r="RJM33" s="21"/>
      <c r="RJN33" s="21"/>
      <c r="RJO33" s="21"/>
      <c r="RJP33" s="21"/>
      <c r="RJQ33" s="21"/>
      <c r="RJR33" s="21"/>
      <c r="RJS33" s="21"/>
      <c r="RJT33" s="21"/>
      <c r="RJU33" s="21"/>
      <c r="RJV33" s="21"/>
      <c r="RJW33" s="21"/>
      <c r="RJX33" s="21"/>
      <c r="RJY33" s="21"/>
      <c r="RJZ33" s="21"/>
      <c r="RKA33" s="21"/>
      <c r="RKB33" s="21"/>
      <c r="RKC33" s="21"/>
      <c r="RKD33" s="21"/>
      <c r="RKE33" s="21"/>
      <c r="RKF33" s="21"/>
      <c r="RKG33" s="21"/>
      <c r="RKH33" s="21"/>
      <c r="RKI33" s="21"/>
      <c r="RKJ33" s="21"/>
      <c r="RKK33" s="21"/>
      <c r="RKL33" s="21"/>
      <c r="RKM33" s="21"/>
      <c r="RKN33" s="21"/>
      <c r="RKO33" s="21"/>
      <c r="RKP33" s="21"/>
      <c r="RKQ33" s="21"/>
      <c r="RKR33" s="21"/>
      <c r="RKS33" s="21"/>
      <c r="RKT33" s="21"/>
      <c r="RKU33" s="21"/>
      <c r="RKV33" s="21"/>
      <c r="RKW33" s="21"/>
      <c r="RKX33" s="21"/>
      <c r="RKY33" s="21"/>
      <c r="RKZ33" s="21"/>
      <c r="RLA33" s="21"/>
      <c r="RLB33" s="21"/>
      <c r="RLC33" s="21"/>
      <c r="RLD33" s="21"/>
      <c r="RLE33" s="21"/>
      <c r="RLF33" s="21"/>
      <c r="RLG33" s="21"/>
      <c r="RLH33" s="21"/>
      <c r="RLI33" s="21"/>
      <c r="RLJ33" s="21"/>
      <c r="RLK33" s="21"/>
      <c r="RLL33" s="21"/>
      <c r="RLM33" s="21"/>
      <c r="RLN33" s="21"/>
      <c r="RLO33" s="21"/>
      <c r="RLP33" s="21"/>
      <c r="RLQ33" s="21"/>
      <c r="RLR33" s="21"/>
      <c r="RLS33" s="21"/>
      <c r="RLT33" s="21"/>
      <c r="RLU33" s="21"/>
      <c r="RLV33" s="21"/>
      <c r="RLW33" s="21"/>
      <c r="RLX33" s="21"/>
      <c r="RLY33" s="21"/>
      <c r="RLZ33" s="21"/>
      <c r="RMA33" s="21"/>
      <c r="RMB33" s="21"/>
      <c r="RMC33" s="21"/>
      <c r="RMD33" s="21"/>
      <c r="RME33" s="21"/>
      <c r="RMF33" s="21"/>
      <c r="RMG33" s="21"/>
      <c r="RMH33" s="21"/>
      <c r="RMI33" s="21"/>
      <c r="RMJ33" s="21"/>
      <c r="RMK33" s="21"/>
      <c r="RML33" s="21"/>
      <c r="RMM33" s="21"/>
      <c r="RMN33" s="21"/>
      <c r="RMO33" s="21"/>
      <c r="RMP33" s="21"/>
      <c r="RMQ33" s="21"/>
      <c r="RMR33" s="21"/>
      <c r="RMS33" s="21"/>
      <c r="RMT33" s="21"/>
      <c r="RMU33" s="21"/>
      <c r="RMV33" s="21"/>
      <c r="RMW33" s="21"/>
      <c r="RMX33" s="21"/>
      <c r="RMY33" s="21"/>
      <c r="RMZ33" s="21"/>
      <c r="RNA33" s="21"/>
      <c r="RNB33" s="21"/>
      <c r="RNC33" s="21"/>
      <c r="RND33" s="21"/>
      <c r="RNE33" s="21"/>
      <c r="RNF33" s="21"/>
      <c r="RNG33" s="21"/>
      <c r="RNH33" s="21"/>
      <c r="RNI33" s="21"/>
      <c r="RNJ33" s="21"/>
      <c r="RNK33" s="21"/>
      <c r="RNL33" s="21"/>
      <c r="RNM33" s="21"/>
      <c r="RNN33" s="21"/>
      <c r="RNO33" s="21"/>
      <c r="RNP33" s="21"/>
      <c r="RNQ33" s="21"/>
      <c r="RNR33" s="21"/>
      <c r="RNS33" s="21"/>
      <c r="RNT33" s="21"/>
      <c r="RNU33" s="21"/>
      <c r="RNV33" s="21"/>
      <c r="RNW33" s="21"/>
      <c r="RNX33" s="21"/>
      <c r="RNY33" s="21"/>
      <c r="RNZ33" s="21"/>
      <c r="ROA33" s="21"/>
      <c r="ROB33" s="21"/>
      <c r="ROC33" s="21"/>
      <c r="ROD33" s="21"/>
      <c r="ROE33" s="21"/>
      <c r="ROF33" s="21"/>
      <c r="ROG33" s="21"/>
      <c r="ROH33" s="21"/>
      <c r="ROI33" s="21"/>
      <c r="ROJ33" s="21"/>
      <c r="ROK33" s="21"/>
      <c r="ROL33" s="21"/>
      <c r="ROM33" s="21"/>
      <c r="RON33" s="21"/>
      <c r="ROO33" s="21"/>
      <c r="ROP33" s="21"/>
      <c r="ROQ33" s="21"/>
      <c r="ROR33" s="21"/>
      <c r="ROS33" s="21"/>
      <c r="ROT33" s="21"/>
      <c r="ROU33" s="21"/>
      <c r="ROV33" s="21"/>
      <c r="ROW33" s="21"/>
      <c r="ROX33" s="21"/>
      <c r="ROY33" s="21"/>
      <c r="ROZ33" s="21"/>
      <c r="RPA33" s="21"/>
      <c r="RPB33" s="21"/>
      <c r="RPC33" s="21"/>
      <c r="RPD33" s="21"/>
      <c r="RPE33" s="21"/>
      <c r="RPF33" s="21"/>
      <c r="RPG33" s="21"/>
      <c r="RPH33" s="21"/>
      <c r="RPI33" s="21"/>
      <c r="RPJ33" s="21"/>
      <c r="RPK33" s="21"/>
      <c r="RPL33" s="21"/>
      <c r="RPM33" s="21"/>
      <c r="RPN33" s="21"/>
      <c r="RPO33" s="21"/>
      <c r="RPP33" s="21"/>
      <c r="RPQ33" s="21"/>
      <c r="RPR33" s="21"/>
      <c r="RPS33" s="21"/>
      <c r="RPT33" s="21"/>
      <c r="RPU33" s="21"/>
      <c r="RPV33" s="21"/>
      <c r="RPW33" s="21"/>
      <c r="RPX33" s="21"/>
      <c r="RPY33" s="21"/>
      <c r="RPZ33" s="21"/>
      <c r="RQA33" s="21"/>
      <c r="RQB33" s="21"/>
      <c r="RQC33" s="21"/>
      <c r="RQD33" s="21"/>
      <c r="RQE33" s="21"/>
      <c r="RQF33" s="21"/>
      <c r="RQG33" s="21"/>
      <c r="RQH33" s="21"/>
      <c r="RQI33" s="21"/>
      <c r="RQJ33" s="21"/>
      <c r="RQK33" s="21"/>
      <c r="RQL33" s="21"/>
      <c r="RQM33" s="21"/>
      <c r="RQN33" s="21"/>
      <c r="RQO33" s="21"/>
      <c r="RQP33" s="21"/>
      <c r="RQQ33" s="21"/>
      <c r="RQR33" s="21"/>
      <c r="RQS33" s="21"/>
      <c r="RQT33" s="21"/>
      <c r="RQU33" s="21"/>
      <c r="RQV33" s="21"/>
      <c r="RQW33" s="21"/>
      <c r="RQX33" s="21"/>
      <c r="RQY33" s="21"/>
      <c r="RQZ33" s="21"/>
      <c r="RRA33" s="21"/>
      <c r="RRB33" s="21"/>
      <c r="RRC33" s="21"/>
      <c r="RRD33" s="21"/>
      <c r="RRE33" s="21"/>
      <c r="RRF33" s="21"/>
      <c r="RRG33" s="21"/>
      <c r="RRH33" s="21"/>
      <c r="RRI33" s="21"/>
      <c r="RRJ33" s="21"/>
      <c r="RRK33" s="21"/>
      <c r="RRL33" s="21"/>
      <c r="RRM33" s="21"/>
      <c r="RRN33" s="21"/>
      <c r="RRO33" s="21"/>
      <c r="RRP33" s="21"/>
      <c r="RRQ33" s="21"/>
      <c r="RRR33" s="21"/>
      <c r="RRS33" s="21"/>
      <c r="RRT33" s="21"/>
      <c r="RRU33" s="21"/>
      <c r="RRV33" s="21"/>
      <c r="RRW33" s="21"/>
      <c r="RRX33" s="21"/>
      <c r="RRY33" s="21"/>
      <c r="RRZ33" s="21"/>
      <c r="RSA33" s="21"/>
      <c r="RSB33" s="21"/>
      <c r="RSC33" s="21"/>
      <c r="RSD33" s="21"/>
      <c r="RSE33" s="21"/>
      <c r="RSF33" s="21"/>
      <c r="RSG33" s="21"/>
      <c r="RSH33" s="21"/>
      <c r="RSI33" s="21"/>
      <c r="RSJ33" s="21"/>
      <c r="RSK33" s="21"/>
      <c r="RSL33" s="21"/>
      <c r="RSM33" s="21"/>
      <c r="RSN33" s="21"/>
      <c r="RSO33" s="21"/>
      <c r="RSP33" s="21"/>
      <c r="RSQ33" s="21"/>
      <c r="RSR33" s="21"/>
      <c r="RSS33" s="21"/>
      <c r="RST33" s="21"/>
      <c r="RSU33" s="21"/>
      <c r="RSV33" s="21"/>
      <c r="RSW33" s="21"/>
      <c r="RSX33" s="21"/>
      <c r="RSY33" s="21"/>
      <c r="RSZ33" s="21"/>
      <c r="RTA33" s="21"/>
      <c r="RTB33" s="21"/>
      <c r="RTC33" s="21"/>
      <c r="RTD33" s="21"/>
      <c r="RTE33" s="21"/>
      <c r="RTF33" s="21"/>
      <c r="RTG33" s="21"/>
      <c r="RTH33" s="21"/>
      <c r="RTI33" s="21"/>
      <c r="RTJ33" s="21"/>
      <c r="RTK33" s="21"/>
      <c r="RTL33" s="21"/>
      <c r="RTM33" s="21"/>
      <c r="RTN33" s="21"/>
      <c r="RTO33" s="21"/>
      <c r="RTP33" s="21"/>
      <c r="RTQ33" s="21"/>
      <c r="RTR33" s="21"/>
      <c r="RTS33" s="21"/>
      <c r="RTT33" s="21"/>
      <c r="RTU33" s="21"/>
      <c r="RTV33" s="21"/>
      <c r="RTW33" s="21"/>
      <c r="RTX33" s="21"/>
      <c r="RTY33" s="21"/>
      <c r="RTZ33" s="21"/>
      <c r="RUA33" s="21"/>
      <c r="RUB33" s="21"/>
      <c r="RUC33" s="21"/>
      <c r="RUD33" s="21"/>
      <c r="RUE33" s="21"/>
      <c r="RUF33" s="21"/>
      <c r="RUG33" s="21"/>
      <c r="RUH33" s="21"/>
      <c r="RUI33" s="21"/>
      <c r="RUJ33" s="21"/>
      <c r="RUK33" s="21"/>
      <c r="RUL33" s="21"/>
      <c r="RUM33" s="21"/>
      <c r="RUN33" s="21"/>
      <c r="RUO33" s="21"/>
      <c r="RUP33" s="21"/>
      <c r="RUQ33" s="21"/>
      <c r="RUR33" s="21"/>
      <c r="RUS33" s="21"/>
      <c r="RUT33" s="21"/>
      <c r="RUU33" s="21"/>
      <c r="RUV33" s="21"/>
      <c r="RUW33" s="21"/>
      <c r="RUX33" s="21"/>
      <c r="RUY33" s="21"/>
      <c r="RUZ33" s="21"/>
      <c r="RVA33" s="21"/>
      <c r="RVB33" s="21"/>
      <c r="RVC33" s="21"/>
      <c r="RVD33" s="21"/>
      <c r="RVE33" s="21"/>
      <c r="RVF33" s="21"/>
      <c r="RVG33" s="21"/>
      <c r="RVH33" s="21"/>
      <c r="RVI33" s="21"/>
      <c r="RVJ33" s="21"/>
      <c r="RVK33" s="21"/>
      <c r="RVL33" s="21"/>
      <c r="RVM33" s="21"/>
      <c r="RVN33" s="21"/>
      <c r="RVO33" s="21"/>
      <c r="RVP33" s="21"/>
      <c r="RVQ33" s="21"/>
      <c r="RVR33" s="21"/>
      <c r="RVS33" s="21"/>
      <c r="RVT33" s="21"/>
      <c r="RVU33" s="21"/>
      <c r="RVV33" s="21"/>
      <c r="RVW33" s="21"/>
      <c r="RVX33" s="21"/>
      <c r="RVY33" s="21"/>
      <c r="RVZ33" s="21"/>
      <c r="RWA33" s="21"/>
      <c r="RWB33" s="21"/>
      <c r="RWC33" s="21"/>
      <c r="RWD33" s="21"/>
      <c r="RWE33" s="21"/>
      <c r="RWF33" s="21"/>
      <c r="RWG33" s="21"/>
      <c r="RWH33" s="21"/>
      <c r="RWI33" s="21"/>
      <c r="RWJ33" s="21"/>
      <c r="RWK33" s="21"/>
      <c r="RWL33" s="21"/>
      <c r="RWM33" s="21"/>
      <c r="RWN33" s="21"/>
      <c r="RWO33" s="21"/>
      <c r="RWP33" s="21"/>
      <c r="RWQ33" s="21"/>
      <c r="RWR33" s="21"/>
      <c r="RWS33" s="21"/>
      <c r="RWT33" s="21"/>
      <c r="RWU33" s="21"/>
      <c r="RWV33" s="21"/>
      <c r="RWW33" s="21"/>
      <c r="RWX33" s="21"/>
      <c r="RWY33" s="21"/>
      <c r="RWZ33" s="21"/>
      <c r="RXA33" s="21"/>
      <c r="RXB33" s="21"/>
      <c r="RXC33" s="21"/>
      <c r="RXD33" s="21"/>
      <c r="RXE33" s="21"/>
      <c r="RXF33" s="21"/>
      <c r="RXG33" s="21"/>
      <c r="RXH33" s="21"/>
      <c r="RXI33" s="21"/>
      <c r="RXJ33" s="21"/>
      <c r="RXK33" s="21"/>
      <c r="RXL33" s="21"/>
      <c r="RXM33" s="21"/>
      <c r="RXN33" s="21"/>
      <c r="RXO33" s="21"/>
      <c r="RXP33" s="21"/>
      <c r="RXQ33" s="21"/>
      <c r="RXR33" s="21"/>
      <c r="RXS33" s="21"/>
      <c r="RXT33" s="21"/>
      <c r="RXU33" s="21"/>
      <c r="RXV33" s="21"/>
      <c r="RXW33" s="21"/>
      <c r="RXX33" s="21"/>
      <c r="RXY33" s="21"/>
      <c r="RXZ33" s="21"/>
      <c r="RYA33" s="21"/>
      <c r="RYB33" s="21"/>
      <c r="RYC33" s="21"/>
      <c r="RYD33" s="21"/>
      <c r="RYE33" s="21"/>
      <c r="RYF33" s="21"/>
      <c r="RYG33" s="21"/>
      <c r="RYH33" s="21"/>
      <c r="RYI33" s="21"/>
      <c r="RYJ33" s="21"/>
      <c r="RYK33" s="21"/>
      <c r="RYL33" s="21"/>
      <c r="RYM33" s="21"/>
      <c r="RYN33" s="21"/>
      <c r="RYO33" s="21"/>
      <c r="RYP33" s="21"/>
      <c r="RYQ33" s="21"/>
      <c r="RYR33" s="21"/>
      <c r="RYS33" s="21"/>
      <c r="RYT33" s="21"/>
      <c r="RYU33" s="21"/>
      <c r="RYV33" s="21"/>
      <c r="RYW33" s="21"/>
      <c r="RYX33" s="21"/>
      <c r="RYY33" s="21"/>
      <c r="RYZ33" s="21"/>
      <c r="RZA33" s="21"/>
      <c r="RZB33" s="21"/>
      <c r="RZC33" s="21"/>
      <c r="RZD33" s="21"/>
      <c r="RZE33" s="21"/>
      <c r="RZF33" s="21"/>
      <c r="RZG33" s="21"/>
      <c r="RZH33" s="21"/>
      <c r="RZI33" s="21"/>
      <c r="RZJ33" s="21"/>
      <c r="RZK33" s="21"/>
      <c r="RZL33" s="21"/>
      <c r="RZM33" s="21"/>
      <c r="RZN33" s="21"/>
      <c r="RZO33" s="21"/>
      <c r="RZP33" s="21"/>
      <c r="RZQ33" s="21"/>
      <c r="RZR33" s="21"/>
      <c r="RZS33" s="21"/>
      <c r="RZT33" s="21"/>
      <c r="RZU33" s="21"/>
      <c r="RZV33" s="21"/>
      <c r="RZW33" s="21"/>
      <c r="RZX33" s="21"/>
      <c r="RZY33" s="21"/>
      <c r="RZZ33" s="21"/>
      <c r="SAA33" s="21"/>
      <c r="SAB33" s="21"/>
      <c r="SAC33" s="21"/>
      <c r="SAD33" s="21"/>
      <c r="SAE33" s="21"/>
      <c r="SAF33" s="21"/>
      <c r="SAG33" s="21"/>
      <c r="SAH33" s="21"/>
      <c r="SAI33" s="21"/>
      <c r="SAJ33" s="21"/>
      <c r="SAK33" s="21"/>
      <c r="SAL33" s="21"/>
      <c r="SAM33" s="21"/>
      <c r="SAN33" s="21"/>
      <c r="SAO33" s="21"/>
      <c r="SAP33" s="21"/>
      <c r="SAQ33" s="21"/>
      <c r="SAR33" s="21"/>
      <c r="SAS33" s="21"/>
      <c r="SAT33" s="21"/>
      <c r="SAU33" s="21"/>
      <c r="SAV33" s="21"/>
      <c r="SAW33" s="21"/>
      <c r="SAX33" s="21"/>
      <c r="SAY33" s="21"/>
      <c r="SAZ33" s="21"/>
      <c r="SBA33" s="21"/>
      <c r="SBB33" s="21"/>
      <c r="SBC33" s="21"/>
      <c r="SBD33" s="21"/>
      <c r="SBE33" s="21"/>
      <c r="SBF33" s="21"/>
      <c r="SBG33" s="21"/>
      <c r="SBH33" s="21"/>
      <c r="SBI33" s="21"/>
      <c r="SBJ33" s="21"/>
      <c r="SBK33" s="21"/>
      <c r="SBL33" s="21"/>
      <c r="SBM33" s="21"/>
      <c r="SBN33" s="21"/>
      <c r="SBO33" s="21"/>
      <c r="SBP33" s="21"/>
      <c r="SBQ33" s="21"/>
      <c r="SBR33" s="21"/>
      <c r="SBS33" s="21"/>
      <c r="SBT33" s="21"/>
      <c r="SBU33" s="21"/>
      <c r="SBV33" s="21"/>
      <c r="SBW33" s="21"/>
      <c r="SBX33" s="21"/>
      <c r="SBY33" s="21"/>
      <c r="SBZ33" s="21"/>
      <c r="SCA33" s="21"/>
      <c r="SCB33" s="21"/>
      <c r="SCC33" s="21"/>
      <c r="SCD33" s="21"/>
      <c r="SCE33" s="21"/>
      <c r="SCF33" s="21"/>
      <c r="SCG33" s="21"/>
      <c r="SCH33" s="21"/>
      <c r="SCI33" s="21"/>
      <c r="SCJ33" s="21"/>
      <c r="SCK33" s="21"/>
      <c r="SCL33" s="21"/>
      <c r="SCM33" s="21"/>
      <c r="SCN33" s="21"/>
      <c r="SCO33" s="21"/>
      <c r="SCP33" s="21"/>
      <c r="SCQ33" s="21"/>
      <c r="SCR33" s="21"/>
      <c r="SCS33" s="21"/>
      <c r="SCT33" s="21"/>
      <c r="SCU33" s="21"/>
      <c r="SCV33" s="21"/>
      <c r="SCW33" s="21"/>
      <c r="SCX33" s="21"/>
      <c r="SCY33" s="21"/>
      <c r="SCZ33" s="21"/>
      <c r="SDA33" s="21"/>
      <c r="SDB33" s="21"/>
      <c r="SDC33" s="21"/>
      <c r="SDD33" s="21"/>
      <c r="SDE33" s="21"/>
      <c r="SDF33" s="21"/>
      <c r="SDG33" s="21"/>
      <c r="SDH33" s="21"/>
      <c r="SDI33" s="21"/>
      <c r="SDJ33" s="21"/>
      <c r="SDK33" s="21"/>
      <c r="SDL33" s="21"/>
      <c r="SDM33" s="21"/>
      <c r="SDN33" s="21"/>
      <c r="SDO33" s="21"/>
      <c r="SDP33" s="21"/>
      <c r="SDQ33" s="21"/>
      <c r="SDR33" s="21"/>
      <c r="SDS33" s="21"/>
      <c r="SDT33" s="21"/>
      <c r="SDU33" s="21"/>
      <c r="SDV33" s="21"/>
      <c r="SDW33" s="21"/>
      <c r="SDX33" s="21"/>
      <c r="SDY33" s="21"/>
      <c r="SDZ33" s="21"/>
      <c r="SEA33" s="21"/>
      <c r="SEB33" s="21"/>
      <c r="SEC33" s="21"/>
      <c r="SED33" s="21"/>
      <c r="SEE33" s="21"/>
      <c r="SEF33" s="21"/>
      <c r="SEG33" s="21"/>
      <c r="SEH33" s="21"/>
      <c r="SEI33" s="21"/>
      <c r="SEJ33" s="21"/>
      <c r="SEK33" s="21"/>
      <c r="SEL33" s="21"/>
      <c r="SEM33" s="21"/>
      <c r="SEN33" s="21"/>
      <c r="SEO33" s="21"/>
      <c r="SEP33" s="21"/>
      <c r="SEQ33" s="21"/>
      <c r="SER33" s="21"/>
      <c r="SES33" s="21"/>
      <c r="SET33" s="21"/>
      <c r="SEU33" s="21"/>
      <c r="SEV33" s="21"/>
      <c r="SEW33" s="21"/>
      <c r="SEX33" s="21"/>
      <c r="SEY33" s="21"/>
      <c r="SEZ33" s="21"/>
      <c r="SFA33" s="21"/>
      <c r="SFB33" s="21"/>
      <c r="SFC33" s="21"/>
      <c r="SFD33" s="21"/>
      <c r="SFE33" s="21"/>
      <c r="SFF33" s="21"/>
      <c r="SFG33" s="21"/>
      <c r="SFH33" s="21"/>
      <c r="SFI33" s="21"/>
      <c r="SFJ33" s="21"/>
      <c r="SFK33" s="21"/>
      <c r="SFL33" s="21"/>
      <c r="SFM33" s="21"/>
      <c r="SFN33" s="21"/>
      <c r="SFO33" s="21"/>
      <c r="SFP33" s="21"/>
      <c r="SFQ33" s="21"/>
      <c r="SFR33" s="21"/>
      <c r="SFS33" s="21"/>
      <c r="SFT33" s="21"/>
      <c r="SFU33" s="21"/>
      <c r="SFV33" s="21"/>
      <c r="SFW33" s="21"/>
      <c r="SFX33" s="21"/>
      <c r="SFY33" s="21"/>
      <c r="SFZ33" s="21"/>
      <c r="SGA33" s="21"/>
      <c r="SGB33" s="21"/>
      <c r="SGC33" s="21"/>
      <c r="SGD33" s="21"/>
      <c r="SGE33" s="21"/>
      <c r="SGF33" s="21"/>
      <c r="SGG33" s="21"/>
      <c r="SGH33" s="21"/>
      <c r="SGI33" s="21"/>
      <c r="SGJ33" s="21"/>
      <c r="SGK33" s="21"/>
      <c r="SGL33" s="21"/>
      <c r="SGM33" s="21"/>
      <c r="SGN33" s="21"/>
      <c r="SGO33" s="21"/>
      <c r="SGP33" s="21"/>
      <c r="SGQ33" s="21"/>
      <c r="SGR33" s="21"/>
      <c r="SGS33" s="21"/>
      <c r="SGT33" s="21"/>
      <c r="SGU33" s="21"/>
      <c r="SGV33" s="21"/>
      <c r="SGW33" s="21"/>
      <c r="SGX33" s="21"/>
      <c r="SGY33" s="21"/>
      <c r="SGZ33" s="21"/>
      <c r="SHA33" s="21"/>
      <c r="SHB33" s="21"/>
      <c r="SHC33" s="21"/>
      <c r="SHD33" s="21"/>
      <c r="SHE33" s="21"/>
      <c r="SHF33" s="21"/>
      <c r="SHG33" s="21"/>
      <c r="SHH33" s="21"/>
      <c r="SHI33" s="21"/>
      <c r="SHJ33" s="21"/>
      <c r="SHK33" s="21"/>
      <c r="SHL33" s="21"/>
      <c r="SHM33" s="21"/>
      <c r="SHN33" s="21"/>
      <c r="SHO33" s="21"/>
      <c r="SHP33" s="21"/>
      <c r="SHQ33" s="21"/>
      <c r="SHR33" s="21"/>
      <c r="SHS33" s="21"/>
      <c r="SHT33" s="21"/>
      <c r="SHU33" s="21"/>
      <c r="SHV33" s="21"/>
      <c r="SHW33" s="21"/>
      <c r="SHX33" s="21"/>
      <c r="SHY33" s="21"/>
      <c r="SHZ33" s="21"/>
      <c r="SIA33" s="21"/>
      <c r="SIB33" s="21"/>
      <c r="SIC33" s="21"/>
      <c r="SID33" s="21"/>
      <c r="SIE33" s="21"/>
      <c r="SIF33" s="21"/>
      <c r="SIG33" s="21"/>
      <c r="SIH33" s="21"/>
      <c r="SII33" s="21"/>
      <c r="SIJ33" s="21"/>
      <c r="SIK33" s="21"/>
      <c r="SIL33" s="21"/>
      <c r="SIM33" s="21"/>
      <c r="SIN33" s="21"/>
      <c r="SIO33" s="21"/>
      <c r="SIP33" s="21"/>
      <c r="SIQ33" s="21"/>
      <c r="SIR33" s="21"/>
      <c r="SIS33" s="21"/>
      <c r="SIT33" s="21"/>
      <c r="SIU33" s="21"/>
      <c r="SIV33" s="21"/>
      <c r="SIW33" s="21"/>
      <c r="SIX33" s="21"/>
      <c r="SIY33" s="21"/>
      <c r="SIZ33" s="21"/>
      <c r="SJA33" s="21"/>
      <c r="SJB33" s="21"/>
      <c r="SJC33" s="21"/>
      <c r="SJD33" s="21"/>
      <c r="SJE33" s="21"/>
      <c r="SJF33" s="21"/>
      <c r="SJG33" s="21"/>
      <c r="SJH33" s="21"/>
      <c r="SJI33" s="21"/>
      <c r="SJJ33" s="21"/>
      <c r="SJK33" s="21"/>
      <c r="SJL33" s="21"/>
      <c r="SJM33" s="21"/>
      <c r="SJN33" s="21"/>
      <c r="SJO33" s="21"/>
      <c r="SJP33" s="21"/>
      <c r="SJQ33" s="21"/>
      <c r="SJR33" s="21"/>
      <c r="SJS33" s="21"/>
      <c r="SJT33" s="21"/>
      <c r="SJU33" s="21"/>
      <c r="SJV33" s="21"/>
      <c r="SJW33" s="21"/>
      <c r="SJX33" s="21"/>
      <c r="SJY33" s="21"/>
      <c r="SJZ33" s="21"/>
      <c r="SKA33" s="21"/>
      <c r="SKB33" s="21"/>
      <c r="SKC33" s="21"/>
      <c r="SKD33" s="21"/>
      <c r="SKE33" s="21"/>
      <c r="SKF33" s="21"/>
      <c r="SKG33" s="21"/>
      <c r="SKH33" s="21"/>
      <c r="SKI33" s="21"/>
      <c r="SKJ33" s="21"/>
      <c r="SKK33" s="21"/>
      <c r="SKL33" s="21"/>
      <c r="SKM33" s="21"/>
      <c r="SKN33" s="21"/>
      <c r="SKO33" s="21"/>
      <c r="SKP33" s="21"/>
      <c r="SKQ33" s="21"/>
      <c r="SKR33" s="21"/>
      <c r="SKS33" s="21"/>
      <c r="SKT33" s="21"/>
      <c r="SKU33" s="21"/>
      <c r="SKV33" s="21"/>
      <c r="SKW33" s="21"/>
      <c r="SKX33" s="21"/>
      <c r="SKY33" s="21"/>
      <c r="SKZ33" s="21"/>
      <c r="SLA33" s="21"/>
      <c r="SLB33" s="21"/>
      <c r="SLC33" s="21"/>
      <c r="SLD33" s="21"/>
      <c r="SLE33" s="21"/>
      <c r="SLF33" s="21"/>
      <c r="SLG33" s="21"/>
      <c r="SLH33" s="21"/>
      <c r="SLI33" s="21"/>
      <c r="SLJ33" s="21"/>
      <c r="SLK33" s="21"/>
      <c r="SLL33" s="21"/>
      <c r="SLM33" s="21"/>
      <c r="SLN33" s="21"/>
      <c r="SLO33" s="21"/>
      <c r="SLP33" s="21"/>
      <c r="SLQ33" s="21"/>
      <c r="SLR33" s="21"/>
      <c r="SLS33" s="21"/>
      <c r="SLT33" s="21"/>
      <c r="SLU33" s="21"/>
      <c r="SLV33" s="21"/>
      <c r="SLW33" s="21"/>
      <c r="SLX33" s="21"/>
      <c r="SLY33" s="21"/>
      <c r="SLZ33" s="21"/>
      <c r="SMA33" s="21"/>
      <c r="SMB33" s="21"/>
      <c r="SMC33" s="21"/>
      <c r="SMD33" s="21"/>
      <c r="SME33" s="21"/>
      <c r="SMF33" s="21"/>
      <c r="SMG33" s="21"/>
      <c r="SMH33" s="21"/>
      <c r="SMI33" s="21"/>
      <c r="SMJ33" s="21"/>
      <c r="SMK33" s="21"/>
      <c r="SML33" s="21"/>
      <c r="SMM33" s="21"/>
      <c r="SMN33" s="21"/>
      <c r="SMO33" s="21"/>
      <c r="SMP33" s="21"/>
      <c r="SMQ33" s="21"/>
      <c r="SMR33" s="21"/>
      <c r="SMS33" s="21"/>
      <c r="SMT33" s="21"/>
      <c r="SMU33" s="21"/>
      <c r="SMV33" s="21"/>
      <c r="SMW33" s="21"/>
      <c r="SMX33" s="21"/>
      <c r="SMY33" s="21"/>
      <c r="SMZ33" s="21"/>
      <c r="SNA33" s="21"/>
      <c r="SNB33" s="21"/>
      <c r="SNC33" s="21"/>
      <c r="SND33" s="21"/>
      <c r="SNE33" s="21"/>
      <c r="SNF33" s="21"/>
      <c r="SNG33" s="21"/>
      <c r="SNH33" s="21"/>
      <c r="SNI33" s="21"/>
      <c r="SNJ33" s="21"/>
      <c r="SNK33" s="21"/>
      <c r="SNL33" s="21"/>
      <c r="SNM33" s="21"/>
      <c r="SNN33" s="21"/>
      <c r="SNO33" s="21"/>
      <c r="SNP33" s="21"/>
      <c r="SNQ33" s="21"/>
      <c r="SNR33" s="21"/>
      <c r="SNS33" s="21"/>
      <c r="SNT33" s="21"/>
      <c r="SNU33" s="21"/>
      <c r="SNV33" s="21"/>
      <c r="SNW33" s="21"/>
      <c r="SNX33" s="21"/>
      <c r="SNY33" s="21"/>
      <c r="SNZ33" s="21"/>
      <c r="SOA33" s="21"/>
      <c r="SOB33" s="21"/>
      <c r="SOC33" s="21"/>
      <c r="SOD33" s="21"/>
      <c r="SOE33" s="21"/>
      <c r="SOF33" s="21"/>
      <c r="SOG33" s="21"/>
      <c r="SOH33" s="21"/>
      <c r="SOI33" s="21"/>
      <c r="SOJ33" s="21"/>
      <c r="SOK33" s="21"/>
      <c r="SOL33" s="21"/>
      <c r="SOM33" s="21"/>
      <c r="SON33" s="21"/>
      <c r="SOO33" s="21"/>
      <c r="SOP33" s="21"/>
      <c r="SOQ33" s="21"/>
      <c r="SOR33" s="21"/>
      <c r="SOS33" s="21"/>
      <c r="SOT33" s="21"/>
      <c r="SOU33" s="21"/>
      <c r="SOV33" s="21"/>
      <c r="SOW33" s="21"/>
      <c r="SOX33" s="21"/>
      <c r="SOY33" s="21"/>
      <c r="SOZ33" s="21"/>
      <c r="SPA33" s="21"/>
      <c r="SPB33" s="21"/>
      <c r="SPC33" s="21"/>
      <c r="SPD33" s="21"/>
      <c r="SPE33" s="21"/>
      <c r="SPF33" s="21"/>
      <c r="SPG33" s="21"/>
      <c r="SPH33" s="21"/>
      <c r="SPI33" s="21"/>
      <c r="SPJ33" s="21"/>
      <c r="SPK33" s="21"/>
      <c r="SPL33" s="21"/>
      <c r="SPM33" s="21"/>
      <c r="SPN33" s="21"/>
      <c r="SPO33" s="21"/>
      <c r="SPP33" s="21"/>
      <c r="SPQ33" s="21"/>
      <c r="SPR33" s="21"/>
      <c r="SPS33" s="21"/>
      <c r="SPT33" s="21"/>
      <c r="SPU33" s="21"/>
      <c r="SPV33" s="21"/>
      <c r="SPW33" s="21"/>
      <c r="SPX33" s="21"/>
      <c r="SPY33" s="21"/>
      <c r="SPZ33" s="21"/>
      <c r="SQA33" s="21"/>
      <c r="SQB33" s="21"/>
      <c r="SQC33" s="21"/>
      <c r="SQD33" s="21"/>
      <c r="SQE33" s="21"/>
      <c r="SQF33" s="21"/>
      <c r="SQG33" s="21"/>
      <c r="SQH33" s="21"/>
      <c r="SQI33" s="21"/>
      <c r="SQJ33" s="21"/>
      <c r="SQK33" s="21"/>
      <c r="SQL33" s="21"/>
      <c r="SQM33" s="21"/>
      <c r="SQN33" s="21"/>
      <c r="SQO33" s="21"/>
      <c r="SQP33" s="21"/>
      <c r="SQQ33" s="21"/>
      <c r="SQR33" s="21"/>
      <c r="SQS33" s="21"/>
      <c r="SQT33" s="21"/>
      <c r="SQU33" s="21"/>
      <c r="SQV33" s="21"/>
      <c r="SQW33" s="21"/>
      <c r="SQX33" s="21"/>
      <c r="SQY33" s="21"/>
      <c r="SQZ33" s="21"/>
      <c r="SRA33" s="21"/>
      <c r="SRB33" s="21"/>
      <c r="SRC33" s="21"/>
      <c r="SRD33" s="21"/>
      <c r="SRE33" s="21"/>
      <c r="SRF33" s="21"/>
      <c r="SRG33" s="21"/>
      <c r="SRH33" s="21"/>
      <c r="SRI33" s="21"/>
      <c r="SRJ33" s="21"/>
      <c r="SRK33" s="21"/>
      <c r="SRL33" s="21"/>
      <c r="SRM33" s="21"/>
      <c r="SRN33" s="21"/>
      <c r="SRO33" s="21"/>
      <c r="SRP33" s="21"/>
      <c r="SRQ33" s="21"/>
      <c r="SRR33" s="21"/>
      <c r="SRS33" s="21"/>
      <c r="SRT33" s="21"/>
      <c r="SRU33" s="21"/>
      <c r="SRV33" s="21"/>
      <c r="SRW33" s="21"/>
      <c r="SRX33" s="21"/>
      <c r="SRY33" s="21"/>
      <c r="SRZ33" s="21"/>
      <c r="SSA33" s="21"/>
      <c r="SSB33" s="21"/>
      <c r="SSC33" s="21"/>
      <c r="SSD33" s="21"/>
      <c r="SSE33" s="21"/>
      <c r="SSF33" s="21"/>
      <c r="SSG33" s="21"/>
      <c r="SSH33" s="21"/>
      <c r="SSI33" s="21"/>
      <c r="SSJ33" s="21"/>
      <c r="SSK33" s="21"/>
      <c r="SSL33" s="21"/>
      <c r="SSM33" s="21"/>
      <c r="SSN33" s="21"/>
      <c r="SSO33" s="21"/>
      <c r="SSP33" s="21"/>
      <c r="SSQ33" s="21"/>
      <c r="SSR33" s="21"/>
      <c r="SSS33" s="21"/>
      <c r="SST33" s="21"/>
      <c r="SSU33" s="21"/>
      <c r="SSV33" s="21"/>
      <c r="SSW33" s="21"/>
      <c r="SSX33" s="21"/>
      <c r="SSY33" s="21"/>
      <c r="SSZ33" s="21"/>
      <c r="STA33" s="21"/>
      <c r="STB33" s="21"/>
      <c r="STC33" s="21"/>
      <c r="STD33" s="21"/>
      <c r="STE33" s="21"/>
      <c r="STF33" s="21"/>
      <c r="STG33" s="21"/>
      <c r="STH33" s="21"/>
      <c r="STI33" s="21"/>
      <c r="STJ33" s="21"/>
      <c r="STK33" s="21"/>
      <c r="STL33" s="21"/>
      <c r="STM33" s="21"/>
      <c r="STN33" s="21"/>
      <c r="STO33" s="21"/>
      <c r="STP33" s="21"/>
      <c r="STQ33" s="21"/>
      <c r="STR33" s="21"/>
      <c r="STS33" s="21"/>
      <c r="STT33" s="21"/>
      <c r="STU33" s="21"/>
      <c r="STV33" s="21"/>
      <c r="STW33" s="21"/>
      <c r="STX33" s="21"/>
      <c r="STY33" s="21"/>
      <c r="STZ33" s="21"/>
      <c r="SUA33" s="21"/>
      <c r="SUB33" s="21"/>
      <c r="SUC33" s="21"/>
      <c r="SUD33" s="21"/>
      <c r="SUE33" s="21"/>
      <c r="SUF33" s="21"/>
      <c r="SUG33" s="21"/>
      <c r="SUH33" s="21"/>
      <c r="SUI33" s="21"/>
      <c r="SUJ33" s="21"/>
      <c r="SUK33" s="21"/>
      <c r="SUL33" s="21"/>
      <c r="SUM33" s="21"/>
      <c r="SUN33" s="21"/>
      <c r="SUO33" s="21"/>
      <c r="SUP33" s="21"/>
      <c r="SUQ33" s="21"/>
      <c r="SUR33" s="21"/>
      <c r="SUS33" s="21"/>
      <c r="SUT33" s="21"/>
      <c r="SUU33" s="21"/>
      <c r="SUV33" s="21"/>
      <c r="SUW33" s="21"/>
      <c r="SUX33" s="21"/>
      <c r="SUY33" s="21"/>
      <c r="SUZ33" s="21"/>
      <c r="SVA33" s="21"/>
      <c r="SVB33" s="21"/>
      <c r="SVC33" s="21"/>
      <c r="SVD33" s="21"/>
      <c r="SVE33" s="21"/>
      <c r="SVF33" s="21"/>
      <c r="SVG33" s="21"/>
      <c r="SVH33" s="21"/>
      <c r="SVI33" s="21"/>
      <c r="SVJ33" s="21"/>
      <c r="SVK33" s="21"/>
      <c r="SVL33" s="21"/>
      <c r="SVM33" s="21"/>
      <c r="SVN33" s="21"/>
      <c r="SVO33" s="21"/>
      <c r="SVP33" s="21"/>
      <c r="SVQ33" s="21"/>
      <c r="SVR33" s="21"/>
      <c r="SVS33" s="21"/>
      <c r="SVT33" s="21"/>
      <c r="SVU33" s="21"/>
      <c r="SVV33" s="21"/>
      <c r="SVW33" s="21"/>
      <c r="SVX33" s="21"/>
      <c r="SVY33" s="21"/>
      <c r="SVZ33" s="21"/>
      <c r="SWA33" s="21"/>
      <c r="SWB33" s="21"/>
      <c r="SWC33" s="21"/>
      <c r="SWD33" s="21"/>
      <c r="SWE33" s="21"/>
      <c r="SWF33" s="21"/>
      <c r="SWG33" s="21"/>
      <c r="SWH33" s="21"/>
      <c r="SWI33" s="21"/>
      <c r="SWJ33" s="21"/>
      <c r="SWK33" s="21"/>
      <c r="SWL33" s="21"/>
      <c r="SWM33" s="21"/>
      <c r="SWN33" s="21"/>
      <c r="SWO33" s="21"/>
      <c r="SWP33" s="21"/>
      <c r="SWQ33" s="21"/>
      <c r="SWR33" s="21"/>
      <c r="SWS33" s="21"/>
      <c r="SWT33" s="21"/>
      <c r="SWU33" s="21"/>
      <c r="SWV33" s="21"/>
      <c r="SWW33" s="21"/>
      <c r="SWX33" s="21"/>
      <c r="SWY33" s="21"/>
      <c r="SWZ33" s="21"/>
      <c r="SXA33" s="21"/>
      <c r="SXB33" s="21"/>
      <c r="SXC33" s="21"/>
      <c r="SXD33" s="21"/>
      <c r="SXE33" s="21"/>
      <c r="SXF33" s="21"/>
      <c r="SXG33" s="21"/>
      <c r="SXH33" s="21"/>
      <c r="SXI33" s="21"/>
      <c r="SXJ33" s="21"/>
      <c r="SXK33" s="21"/>
      <c r="SXL33" s="21"/>
      <c r="SXM33" s="21"/>
      <c r="SXN33" s="21"/>
      <c r="SXO33" s="21"/>
      <c r="SXP33" s="21"/>
      <c r="SXQ33" s="21"/>
      <c r="SXR33" s="21"/>
      <c r="SXS33" s="21"/>
      <c r="SXT33" s="21"/>
      <c r="SXU33" s="21"/>
      <c r="SXV33" s="21"/>
      <c r="SXW33" s="21"/>
      <c r="SXX33" s="21"/>
      <c r="SXY33" s="21"/>
      <c r="SXZ33" s="21"/>
      <c r="SYA33" s="21"/>
      <c r="SYB33" s="21"/>
      <c r="SYC33" s="21"/>
      <c r="SYD33" s="21"/>
      <c r="SYE33" s="21"/>
      <c r="SYF33" s="21"/>
      <c r="SYG33" s="21"/>
      <c r="SYH33" s="21"/>
      <c r="SYI33" s="21"/>
      <c r="SYJ33" s="21"/>
      <c r="SYK33" s="21"/>
      <c r="SYL33" s="21"/>
      <c r="SYM33" s="21"/>
      <c r="SYN33" s="21"/>
      <c r="SYO33" s="21"/>
      <c r="SYP33" s="21"/>
      <c r="SYQ33" s="21"/>
      <c r="SYR33" s="21"/>
      <c r="SYS33" s="21"/>
      <c r="SYT33" s="21"/>
      <c r="SYU33" s="21"/>
      <c r="SYV33" s="21"/>
      <c r="SYW33" s="21"/>
      <c r="SYX33" s="21"/>
      <c r="SYY33" s="21"/>
      <c r="SYZ33" s="21"/>
      <c r="SZA33" s="21"/>
      <c r="SZB33" s="21"/>
      <c r="SZC33" s="21"/>
      <c r="SZD33" s="21"/>
      <c r="SZE33" s="21"/>
      <c r="SZF33" s="21"/>
      <c r="SZG33" s="21"/>
      <c r="SZH33" s="21"/>
      <c r="SZI33" s="21"/>
      <c r="SZJ33" s="21"/>
      <c r="SZK33" s="21"/>
      <c r="SZL33" s="21"/>
      <c r="SZM33" s="21"/>
      <c r="SZN33" s="21"/>
      <c r="SZO33" s="21"/>
      <c r="SZP33" s="21"/>
      <c r="SZQ33" s="21"/>
      <c r="SZR33" s="21"/>
      <c r="SZS33" s="21"/>
      <c r="SZT33" s="21"/>
      <c r="SZU33" s="21"/>
      <c r="SZV33" s="21"/>
      <c r="SZW33" s="21"/>
      <c r="SZX33" s="21"/>
      <c r="SZY33" s="21"/>
      <c r="SZZ33" s="21"/>
      <c r="TAA33" s="21"/>
      <c r="TAB33" s="21"/>
      <c r="TAC33" s="21"/>
      <c r="TAD33" s="21"/>
      <c r="TAE33" s="21"/>
      <c r="TAF33" s="21"/>
      <c r="TAG33" s="21"/>
      <c r="TAH33" s="21"/>
      <c r="TAI33" s="21"/>
      <c r="TAJ33" s="21"/>
      <c r="TAK33" s="21"/>
      <c r="TAL33" s="21"/>
      <c r="TAM33" s="21"/>
      <c r="TAN33" s="21"/>
      <c r="TAO33" s="21"/>
      <c r="TAP33" s="21"/>
      <c r="TAQ33" s="21"/>
      <c r="TAR33" s="21"/>
      <c r="TAS33" s="21"/>
      <c r="TAT33" s="21"/>
      <c r="TAU33" s="21"/>
      <c r="TAV33" s="21"/>
      <c r="TAW33" s="21"/>
      <c r="TAX33" s="21"/>
      <c r="TAY33" s="21"/>
      <c r="TAZ33" s="21"/>
      <c r="TBA33" s="21"/>
      <c r="TBB33" s="21"/>
      <c r="TBC33" s="21"/>
      <c r="TBD33" s="21"/>
      <c r="TBE33" s="21"/>
      <c r="TBF33" s="21"/>
      <c r="TBG33" s="21"/>
      <c r="TBH33" s="21"/>
      <c r="TBI33" s="21"/>
      <c r="TBJ33" s="21"/>
      <c r="TBK33" s="21"/>
      <c r="TBL33" s="21"/>
      <c r="TBM33" s="21"/>
      <c r="TBN33" s="21"/>
      <c r="TBO33" s="21"/>
      <c r="TBP33" s="21"/>
      <c r="TBQ33" s="21"/>
      <c r="TBR33" s="21"/>
      <c r="TBS33" s="21"/>
      <c r="TBT33" s="21"/>
      <c r="TBU33" s="21"/>
      <c r="TBV33" s="21"/>
      <c r="TBW33" s="21"/>
      <c r="TBX33" s="21"/>
      <c r="TBY33" s="21"/>
      <c r="TBZ33" s="21"/>
      <c r="TCA33" s="21"/>
      <c r="TCB33" s="21"/>
      <c r="TCC33" s="21"/>
      <c r="TCD33" s="21"/>
      <c r="TCE33" s="21"/>
      <c r="TCF33" s="21"/>
      <c r="TCG33" s="21"/>
      <c r="TCH33" s="21"/>
      <c r="TCI33" s="21"/>
      <c r="TCJ33" s="21"/>
      <c r="TCK33" s="21"/>
      <c r="TCL33" s="21"/>
      <c r="TCM33" s="21"/>
      <c r="TCN33" s="21"/>
      <c r="TCO33" s="21"/>
      <c r="TCP33" s="21"/>
      <c r="TCQ33" s="21"/>
      <c r="TCR33" s="21"/>
      <c r="TCS33" s="21"/>
      <c r="TCT33" s="21"/>
      <c r="TCU33" s="21"/>
      <c r="TCV33" s="21"/>
      <c r="TCW33" s="21"/>
      <c r="TCX33" s="21"/>
      <c r="TCY33" s="21"/>
      <c r="TCZ33" s="21"/>
      <c r="TDA33" s="21"/>
      <c r="TDB33" s="21"/>
      <c r="TDC33" s="21"/>
      <c r="TDD33" s="21"/>
      <c r="TDE33" s="21"/>
      <c r="TDF33" s="21"/>
      <c r="TDG33" s="21"/>
      <c r="TDH33" s="21"/>
      <c r="TDI33" s="21"/>
      <c r="TDJ33" s="21"/>
      <c r="TDK33" s="21"/>
      <c r="TDL33" s="21"/>
      <c r="TDM33" s="21"/>
      <c r="TDN33" s="21"/>
      <c r="TDO33" s="21"/>
      <c r="TDP33" s="21"/>
      <c r="TDQ33" s="21"/>
      <c r="TDR33" s="21"/>
      <c r="TDS33" s="21"/>
      <c r="TDT33" s="21"/>
      <c r="TDU33" s="21"/>
      <c r="TDV33" s="21"/>
      <c r="TDW33" s="21"/>
      <c r="TDX33" s="21"/>
      <c r="TDY33" s="21"/>
      <c r="TDZ33" s="21"/>
      <c r="TEA33" s="21"/>
      <c r="TEB33" s="21"/>
      <c r="TEC33" s="21"/>
      <c r="TED33" s="21"/>
      <c r="TEE33" s="21"/>
      <c r="TEF33" s="21"/>
      <c r="TEG33" s="21"/>
      <c r="TEH33" s="21"/>
      <c r="TEI33" s="21"/>
      <c r="TEJ33" s="21"/>
      <c r="TEK33" s="21"/>
      <c r="TEL33" s="21"/>
      <c r="TEM33" s="21"/>
      <c r="TEN33" s="21"/>
      <c r="TEO33" s="21"/>
      <c r="TEP33" s="21"/>
      <c r="TEQ33" s="21"/>
      <c r="TER33" s="21"/>
      <c r="TES33" s="21"/>
      <c r="TET33" s="21"/>
      <c r="TEU33" s="21"/>
      <c r="TEV33" s="21"/>
      <c r="TEW33" s="21"/>
      <c r="TEX33" s="21"/>
      <c r="TEY33" s="21"/>
      <c r="TEZ33" s="21"/>
      <c r="TFA33" s="21"/>
      <c r="TFB33" s="21"/>
      <c r="TFC33" s="21"/>
      <c r="TFD33" s="21"/>
      <c r="TFE33" s="21"/>
      <c r="TFF33" s="21"/>
      <c r="TFG33" s="21"/>
      <c r="TFH33" s="21"/>
      <c r="TFI33" s="21"/>
      <c r="TFJ33" s="21"/>
      <c r="TFK33" s="21"/>
      <c r="TFL33" s="21"/>
      <c r="TFM33" s="21"/>
      <c r="TFN33" s="21"/>
      <c r="TFO33" s="21"/>
      <c r="TFP33" s="21"/>
      <c r="TFQ33" s="21"/>
      <c r="TFR33" s="21"/>
      <c r="TFS33" s="21"/>
      <c r="TFT33" s="21"/>
      <c r="TFU33" s="21"/>
      <c r="TFV33" s="21"/>
      <c r="TFW33" s="21"/>
      <c r="TFX33" s="21"/>
      <c r="TFY33" s="21"/>
      <c r="TFZ33" s="21"/>
      <c r="TGA33" s="21"/>
      <c r="TGB33" s="21"/>
      <c r="TGC33" s="21"/>
      <c r="TGD33" s="21"/>
      <c r="TGE33" s="21"/>
      <c r="TGF33" s="21"/>
      <c r="TGG33" s="21"/>
      <c r="TGH33" s="21"/>
      <c r="TGI33" s="21"/>
      <c r="TGJ33" s="21"/>
      <c r="TGK33" s="21"/>
      <c r="TGL33" s="21"/>
      <c r="TGM33" s="21"/>
      <c r="TGN33" s="21"/>
      <c r="TGO33" s="21"/>
      <c r="TGP33" s="21"/>
      <c r="TGQ33" s="21"/>
      <c r="TGR33" s="21"/>
      <c r="TGS33" s="21"/>
      <c r="TGT33" s="21"/>
      <c r="TGU33" s="21"/>
      <c r="TGV33" s="21"/>
      <c r="TGW33" s="21"/>
      <c r="TGX33" s="21"/>
      <c r="TGY33" s="21"/>
      <c r="TGZ33" s="21"/>
      <c r="THA33" s="21"/>
      <c r="THB33" s="21"/>
      <c r="THC33" s="21"/>
      <c r="THD33" s="21"/>
      <c r="THE33" s="21"/>
      <c r="THF33" s="21"/>
      <c r="THG33" s="21"/>
      <c r="THH33" s="21"/>
      <c r="THI33" s="21"/>
      <c r="THJ33" s="21"/>
      <c r="THK33" s="21"/>
      <c r="THL33" s="21"/>
      <c r="THM33" s="21"/>
      <c r="THN33" s="21"/>
      <c r="THO33" s="21"/>
      <c r="THP33" s="21"/>
      <c r="THQ33" s="21"/>
      <c r="THR33" s="21"/>
      <c r="THS33" s="21"/>
      <c r="THT33" s="21"/>
      <c r="THU33" s="21"/>
      <c r="THV33" s="21"/>
      <c r="THW33" s="21"/>
      <c r="THX33" s="21"/>
      <c r="THY33" s="21"/>
      <c r="THZ33" s="21"/>
      <c r="TIA33" s="21"/>
      <c r="TIB33" s="21"/>
      <c r="TIC33" s="21"/>
      <c r="TID33" s="21"/>
      <c r="TIE33" s="21"/>
      <c r="TIF33" s="21"/>
      <c r="TIG33" s="21"/>
      <c r="TIH33" s="21"/>
      <c r="TII33" s="21"/>
      <c r="TIJ33" s="21"/>
      <c r="TIK33" s="21"/>
      <c r="TIL33" s="21"/>
      <c r="TIM33" s="21"/>
      <c r="TIN33" s="21"/>
      <c r="TIO33" s="21"/>
      <c r="TIP33" s="21"/>
      <c r="TIQ33" s="21"/>
      <c r="TIR33" s="21"/>
      <c r="TIS33" s="21"/>
      <c r="TIT33" s="21"/>
      <c r="TIU33" s="21"/>
      <c r="TIV33" s="21"/>
      <c r="TIW33" s="21"/>
      <c r="TIX33" s="21"/>
      <c r="TIY33" s="21"/>
      <c r="TIZ33" s="21"/>
      <c r="TJA33" s="21"/>
      <c r="TJB33" s="21"/>
      <c r="TJC33" s="21"/>
      <c r="TJD33" s="21"/>
      <c r="TJE33" s="21"/>
      <c r="TJF33" s="21"/>
      <c r="TJG33" s="21"/>
      <c r="TJH33" s="21"/>
      <c r="TJI33" s="21"/>
      <c r="TJJ33" s="21"/>
      <c r="TJK33" s="21"/>
      <c r="TJL33" s="21"/>
      <c r="TJM33" s="21"/>
      <c r="TJN33" s="21"/>
      <c r="TJO33" s="21"/>
      <c r="TJP33" s="21"/>
      <c r="TJQ33" s="21"/>
      <c r="TJR33" s="21"/>
      <c r="TJS33" s="21"/>
      <c r="TJT33" s="21"/>
      <c r="TJU33" s="21"/>
      <c r="TJV33" s="21"/>
      <c r="TJW33" s="21"/>
      <c r="TJX33" s="21"/>
      <c r="TJY33" s="21"/>
      <c r="TJZ33" s="21"/>
      <c r="TKA33" s="21"/>
      <c r="TKB33" s="21"/>
      <c r="TKC33" s="21"/>
      <c r="TKD33" s="21"/>
      <c r="TKE33" s="21"/>
      <c r="TKF33" s="21"/>
      <c r="TKG33" s="21"/>
      <c r="TKH33" s="21"/>
      <c r="TKI33" s="21"/>
      <c r="TKJ33" s="21"/>
      <c r="TKK33" s="21"/>
      <c r="TKL33" s="21"/>
      <c r="TKM33" s="21"/>
      <c r="TKN33" s="21"/>
      <c r="TKO33" s="21"/>
      <c r="TKP33" s="21"/>
      <c r="TKQ33" s="21"/>
      <c r="TKR33" s="21"/>
      <c r="TKS33" s="21"/>
      <c r="TKT33" s="21"/>
      <c r="TKU33" s="21"/>
      <c r="TKV33" s="21"/>
      <c r="TKW33" s="21"/>
      <c r="TKX33" s="21"/>
      <c r="TKY33" s="21"/>
      <c r="TKZ33" s="21"/>
      <c r="TLA33" s="21"/>
      <c r="TLB33" s="21"/>
      <c r="TLC33" s="21"/>
      <c r="TLD33" s="21"/>
      <c r="TLE33" s="21"/>
      <c r="TLF33" s="21"/>
      <c r="TLG33" s="21"/>
      <c r="TLH33" s="21"/>
      <c r="TLI33" s="21"/>
      <c r="TLJ33" s="21"/>
      <c r="TLK33" s="21"/>
      <c r="TLL33" s="21"/>
      <c r="TLM33" s="21"/>
      <c r="TLN33" s="21"/>
      <c r="TLO33" s="21"/>
      <c r="TLP33" s="21"/>
      <c r="TLQ33" s="21"/>
      <c r="TLR33" s="21"/>
      <c r="TLS33" s="21"/>
      <c r="TLT33" s="21"/>
      <c r="TLU33" s="21"/>
      <c r="TLV33" s="21"/>
      <c r="TLW33" s="21"/>
      <c r="TLX33" s="21"/>
      <c r="TLY33" s="21"/>
      <c r="TLZ33" s="21"/>
      <c r="TMA33" s="21"/>
      <c r="TMB33" s="21"/>
      <c r="TMC33" s="21"/>
      <c r="TMD33" s="21"/>
      <c r="TME33" s="21"/>
      <c r="TMF33" s="21"/>
      <c r="TMG33" s="21"/>
      <c r="TMH33" s="21"/>
      <c r="TMI33" s="21"/>
      <c r="TMJ33" s="21"/>
      <c r="TMK33" s="21"/>
      <c r="TML33" s="21"/>
      <c r="TMM33" s="21"/>
      <c r="TMN33" s="21"/>
      <c r="TMO33" s="21"/>
      <c r="TMP33" s="21"/>
      <c r="TMQ33" s="21"/>
      <c r="TMR33" s="21"/>
      <c r="TMS33" s="21"/>
      <c r="TMT33" s="21"/>
      <c r="TMU33" s="21"/>
      <c r="TMV33" s="21"/>
      <c r="TMW33" s="21"/>
      <c r="TMX33" s="21"/>
      <c r="TMY33" s="21"/>
      <c r="TMZ33" s="21"/>
      <c r="TNA33" s="21"/>
      <c r="TNB33" s="21"/>
      <c r="TNC33" s="21"/>
      <c r="TND33" s="21"/>
      <c r="TNE33" s="21"/>
      <c r="TNF33" s="21"/>
      <c r="TNG33" s="21"/>
      <c r="TNH33" s="21"/>
      <c r="TNI33" s="21"/>
      <c r="TNJ33" s="21"/>
      <c r="TNK33" s="21"/>
      <c r="TNL33" s="21"/>
      <c r="TNM33" s="21"/>
      <c r="TNN33" s="21"/>
      <c r="TNO33" s="21"/>
      <c r="TNP33" s="21"/>
      <c r="TNQ33" s="21"/>
      <c r="TNR33" s="21"/>
      <c r="TNS33" s="21"/>
      <c r="TNT33" s="21"/>
      <c r="TNU33" s="21"/>
      <c r="TNV33" s="21"/>
      <c r="TNW33" s="21"/>
      <c r="TNX33" s="21"/>
      <c r="TNY33" s="21"/>
      <c r="TNZ33" s="21"/>
      <c r="TOA33" s="21"/>
      <c r="TOB33" s="21"/>
      <c r="TOC33" s="21"/>
      <c r="TOD33" s="21"/>
      <c r="TOE33" s="21"/>
      <c r="TOF33" s="21"/>
      <c r="TOG33" s="21"/>
      <c r="TOH33" s="21"/>
      <c r="TOI33" s="21"/>
      <c r="TOJ33" s="21"/>
      <c r="TOK33" s="21"/>
      <c r="TOL33" s="21"/>
      <c r="TOM33" s="21"/>
      <c r="TON33" s="21"/>
      <c r="TOO33" s="21"/>
      <c r="TOP33" s="21"/>
      <c r="TOQ33" s="21"/>
      <c r="TOR33" s="21"/>
      <c r="TOS33" s="21"/>
      <c r="TOT33" s="21"/>
      <c r="TOU33" s="21"/>
      <c r="TOV33" s="21"/>
      <c r="TOW33" s="21"/>
      <c r="TOX33" s="21"/>
      <c r="TOY33" s="21"/>
      <c r="TOZ33" s="21"/>
      <c r="TPA33" s="21"/>
      <c r="TPB33" s="21"/>
      <c r="TPC33" s="21"/>
      <c r="TPD33" s="21"/>
      <c r="TPE33" s="21"/>
      <c r="TPF33" s="21"/>
      <c r="TPG33" s="21"/>
      <c r="TPH33" s="21"/>
      <c r="TPI33" s="21"/>
      <c r="TPJ33" s="21"/>
      <c r="TPK33" s="21"/>
      <c r="TPL33" s="21"/>
      <c r="TPM33" s="21"/>
      <c r="TPN33" s="21"/>
      <c r="TPO33" s="21"/>
      <c r="TPP33" s="21"/>
      <c r="TPQ33" s="21"/>
      <c r="TPR33" s="21"/>
      <c r="TPS33" s="21"/>
      <c r="TPT33" s="21"/>
      <c r="TPU33" s="21"/>
      <c r="TPV33" s="21"/>
      <c r="TPW33" s="21"/>
      <c r="TPX33" s="21"/>
      <c r="TPY33" s="21"/>
      <c r="TPZ33" s="21"/>
      <c r="TQA33" s="21"/>
      <c r="TQB33" s="21"/>
      <c r="TQC33" s="21"/>
      <c r="TQD33" s="21"/>
      <c r="TQE33" s="21"/>
      <c r="TQF33" s="21"/>
      <c r="TQG33" s="21"/>
      <c r="TQH33" s="21"/>
      <c r="TQI33" s="21"/>
      <c r="TQJ33" s="21"/>
      <c r="TQK33" s="21"/>
      <c r="TQL33" s="21"/>
      <c r="TQM33" s="21"/>
      <c r="TQN33" s="21"/>
      <c r="TQO33" s="21"/>
      <c r="TQP33" s="21"/>
      <c r="TQQ33" s="21"/>
      <c r="TQR33" s="21"/>
      <c r="TQS33" s="21"/>
      <c r="TQT33" s="21"/>
      <c r="TQU33" s="21"/>
      <c r="TQV33" s="21"/>
      <c r="TQW33" s="21"/>
      <c r="TQX33" s="21"/>
      <c r="TQY33" s="21"/>
      <c r="TQZ33" s="21"/>
      <c r="TRA33" s="21"/>
      <c r="TRB33" s="21"/>
      <c r="TRC33" s="21"/>
      <c r="TRD33" s="21"/>
      <c r="TRE33" s="21"/>
      <c r="TRF33" s="21"/>
      <c r="TRG33" s="21"/>
      <c r="TRH33" s="21"/>
      <c r="TRI33" s="21"/>
      <c r="TRJ33" s="21"/>
      <c r="TRK33" s="21"/>
      <c r="TRL33" s="21"/>
      <c r="TRM33" s="21"/>
      <c r="TRN33" s="21"/>
      <c r="TRO33" s="21"/>
      <c r="TRP33" s="21"/>
      <c r="TRQ33" s="21"/>
      <c r="TRR33" s="21"/>
      <c r="TRS33" s="21"/>
      <c r="TRT33" s="21"/>
      <c r="TRU33" s="21"/>
      <c r="TRV33" s="21"/>
      <c r="TRW33" s="21"/>
      <c r="TRX33" s="21"/>
      <c r="TRY33" s="21"/>
      <c r="TRZ33" s="21"/>
      <c r="TSA33" s="21"/>
      <c r="TSB33" s="21"/>
      <c r="TSC33" s="21"/>
      <c r="TSD33" s="21"/>
      <c r="TSE33" s="21"/>
      <c r="TSF33" s="21"/>
      <c r="TSG33" s="21"/>
      <c r="TSH33" s="21"/>
      <c r="TSI33" s="21"/>
      <c r="TSJ33" s="21"/>
      <c r="TSK33" s="21"/>
      <c r="TSL33" s="21"/>
      <c r="TSM33" s="21"/>
      <c r="TSN33" s="21"/>
      <c r="TSO33" s="21"/>
      <c r="TSP33" s="21"/>
      <c r="TSQ33" s="21"/>
      <c r="TSR33" s="21"/>
      <c r="TSS33" s="21"/>
      <c r="TST33" s="21"/>
      <c r="TSU33" s="21"/>
      <c r="TSV33" s="21"/>
      <c r="TSW33" s="21"/>
      <c r="TSX33" s="21"/>
      <c r="TSY33" s="21"/>
      <c r="TSZ33" s="21"/>
      <c r="TTA33" s="21"/>
      <c r="TTB33" s="21"/>
      <c r="TTC33" s="21"/>
      <c r="TTD33" s="21"/>
      <c r="TTE33" s="21"/>
      <c r="TTF33" s="21"/>
      <c r="TTG33" s="21"/>
      <c r="TTH33" s="21"/>
      <c r="TTI33" s="21"/>
      <c r="TTJ33" s="21"/>
      <c r="TTK33" s="21"/>
      <c r="TTL33" s="21"/>
      <c r="TTM33" s="21"/>
      <c r="TTN33" s="21"/>
      <c r="TTO33" s="21"/>
      <c r="TTP33" s="21"/>
      <c r="TTQ33" s="21"/>
      <c r="TTR33" s="21"/>
      <c r="TTS33" s="21"/>
      <c r="TTT33" s="21"/>
      <c r="TTU33" s="21"/>
      <c r="TTV33" s="21"/>
      <c r="TTW33" s="21"/>
      <c r="TTX33" s="21"/>
      <c r="TTY33" s="21"/>
      <c r="TTZ33" s="21"/>
      <c r="TUA33" s="21"/>
      <c r="TUB33" s="21"/>
      <c r="TUC33" s="21"/>
      <c r="TUD33" s="21"/>
      <c r="TUE33" s="21"/>
      <c r="TUF33" s="21"/>
      <c r="TUG33" s="21"/>
      <c r="TUH33" s="21"/>
      <c r="TUI33" s="21"/>
      <c r="TUJ33" s="21"/>
      <c r="TUK33" s="21"/>
      <c r="TUL33" s="21"/>
      <c r="TUM33" s="21"/>
      <c r="TUN33" s="21"/>
      <c r="TUO33" s="21"/>
      <c r="TUP33" s="21"/>
      <c r="TUQ33" s="21"/>
      <c r="TUR33" s="21"/>
      <c r="TUS33" s="21"/>
      <c r="TUT33" s="21"/>
      <c r="TUU33" s="21"/>
      <c r="TUV33" s="21"/>
      <c r="TUW33" s="21"/>
      <c r="TUX33" s="21"/>
      <c r="TUY33" s="21"/>
      <c r="TUZ33" s="21"/>
      <c r="TVA33" s="21"/>
      <c r="TVB33" s="21"/>
      <c r="TVC33" s="21"/>
      <c r="TVD33" s="21"/>
      <c r="TVE33" s="21"/>
      <c r="TVF33" s="21"/>
      <c r="TVG33" s="21"/>
      <c r="TVH33" s="21"/>
      <c r="TVI33" s="21"/>
      <c r="TVJ33" s="21"/>
      <c r="TVK33" s="21"/>
      <c r="TVL33" s="21"/>
      <c r="TVM33" s="21"/>
      <c r="TVN33" s="21"/>
      <c r="TVO33" s="21"/>
      <c r="TVP33" s="21"/>
      <c r="TVQ33" s="21"/>
      <c r="TVR33" s="21"/>
      <c r="TVS33" s="21"/>
      <c r="TVT33" s="21"/>
      <c r="TVU33" s="21"/>
      <c r="TVV33" s="21"/>
      <c r="TVW33" s="21"/>
      <c r="TVX33" s="21"/>
      <c r="TVY33" s="21"/>
      <c r="TVZ33" s="21"/>
      <c r="TWA33" s="21"/>
      <c r="TWB33" s="21"/>
      <c r="TWC33" s="21"/>
      <c r="TWD33" s="21"/>
      <c r="TWE33" s="21"/>
      <c r="TWF33" s="21"/>
      <c r="TWG33" s="21"/>
      <c r="TWH33" s="21"/>
      <c r="TWI33" s="21"/>
      <c r="TWJ33" s="21"/>
      <c r="TWK33" s="21"/>
      <c r="TWL33" s="21"/>
      <c r="TWM33" s="21"/>
      <c r="TWN33" s="21"/>
      <c r="TWO33" s="21"/>
      <c r="TWP33" s="21"/>
      <c r="TWQ33" s="21"/>
      <c r="TWR33" s="21"/>
      <c r="TWS33" s="21"/>
      <c r="TWT33" s="21"/>
      <c r="TWU33" s="21"/>
      <c r="TWV33" s="21"/>
      <c r="TWW33" s="21"/>
      <c r="TWX33" s="21"/>
      <c r="TWY33" s="21"/>
      <c r="TWZ33" s="21"/>
      <c r="TXA33" s="21"/>
      <c r="TXB33" s="21"/>
      <c r="TXC33" s="21"/>
      <c r="TXD33" s="21"/>
      <c r="TXE33" s="21"/>
      <c r="TXF33" s="21"/>
      <c r="TXG33" s="21"/>
      <c r="TXH33" s="21"/>
      <c r="TXI33" s="21"/>
      <c r="TXJ33" s="21"/>
      <c r="TXK33" s="21"/>
      <c r="TXL33" s="21"/>
      <c r="TXM33" s="21"/>
      <c r="TXN33" s="21"/>
      <c r="TXO33" s="21"/>
      <c r="TXP33" s="21"/>
      <c r="TXQ33" s="21"/>
      <c r="TXR33" s="21"/>
      <c r="TXS33" s="21"/>
      <c r="TXT33" s="21"/>
      <c r="TXU33" s="21"/>
      <c r="TXV33" s="21"/>
      <c r="TXW33" s="21"/>
      <c r="TXX33" s="21"/>
      <c r="TXY33" s="21"/>
      <c r="TXZ33" s="21"/>
      <c r="TYA33" s="21"/>
      <c r="TYB33" s="21"/>
      <c r="TYC33" s="21"/>
      <c r="TYD33" s="21"/>
      <c r="TYE33" s="21"/>
      <c r="TYF33" s="21"/>
      <c r="TYG33" s="21"/>
      <c r="TYH33" s="21"/>
      <c r="TYI33" s="21"/>
      <c r="TYJ33" s="21"/>
      <c r="TYK33" s="21"/>
      <c r="TYL33" s="21"/>
      <c r="TYM33" s="21"/>
      <c r="TYN33" s="21"/>
      <c r="TYO33" s="21"/>
      <c r="TYP33" s="21"/>
      <c r="TYQ33" s="21"/>
      <c r="TYR33" s="21"/>
      <c r="TYS33" s="21"/>
      <c r="TYT33" s="21"/>
      <c r="TYU33" s="21"/>
      <c r="TYV33" s="21"/>
      <c r="TYW33" s="21"/>
      <c r="TYX33" s="21"/>
      <c r="TYY33" s="21"/>
      <c r="TYZ33" s="21"/>
      <c r="TZA33" s="21"/>
      <c r="TZB33" s="21"/>
      <c r="TZC33" s="21"/>
      <c r="TZD33" s="21"/>
      <c r="TZE33" s="21"/>
      <c r="TZF33" s="21"/>
      <c r="TZG33" s="21"/>
      <c r="TZH33" s="21"/>
      <c r="TZI33" s="21"/>
      <c r="TZJ33" s="21"/>
      <c r="TZK33" s="21"/>
      <c r="TZL33" s="21"/>
      <c r="TZM33" s="21"/>
      <c r="TZN33" s="21"/>
      <c r="TZO33" s="21"/>
      <c r="TZP33" s="21"/>
      <c r="TZQ33" s="21"/>
      <c r="TZR33" s="21"/>
      <c r="TZS33" s="21"/>
      <c r="TZT33" s="21"/>
      <c r="TZU33" s="21"/>
      <c r="TZV33" s="21"/>
      <c r="TZW33" s="21"/>
      <c r="TZX33" s="21"/>
      <c r="TZY33" s="21"/>
      <c r="TZZ33" s="21"/>
      <c r="UAA33" s="21"/>
      <c r="UAB33" s="21"/>
      <c r="UAC33" s="21"/>
      <c r="UAD33" s="21"/>
      <c r="UAE33" s="21"/>
      <c r="UAF33" s="21"/>
      <c r="UAG33" s="21"/>
      <c r="UAH33" s="21"/>
      <c r="UAI33" s="21"/>
      <c r="UAJ33" s="21"/>
      <c r="UAK33" s="21"/>
      <c r="UAL33" s="21"/>
      <c r="UAM33" s="21"/>
      <c r="UAN33" s="21"/>
      <c r="UAO33" s="21"/>
      <c r="UAP33" s="21"/>
      <c r="UAQ33" s="21"/>
      <c r="UAR33" s="21"/>
      <c r="UAS33" s="21"/>
      <c r="UAT33" s="21"/>
      <c r="UAU33" s="21"/>
      <c r="UAV33" s="21"/>
      <c r="UAW33" s="21"/>
      <c r="UAX33" s="21"/>
      <c r="UAY33" s="21"/>
      <c r="UAZ33" s="21"/>
      <c r="UBA33" s="21"/>
      <c r="UBB33" s="21"/>
      <c r="UBC33" s="21"/>
      <c r="UBD33" s="21"/>
      <c r="UBE33" s="21"/>
      <c r="UBF33" s="21"/>
      <c r="UBG33" s="21"/>
      <c r="UBH33" s="21"/>
      <c r="UBI33" s="21"/>
      <c r="UBJ33" s="21"/>
      <c r="UBK33" s="21"/>
      <c r="UBL33" s="21"/>
      <c r="UBM33" s="21"/>
      <c r="UBN33" s="21"/>
      <c r="UBO33" s="21"/>
      <c r="UBP33" s="21"/>
      <c r="UBQ33" s="21"/>
      <c r="UBR33" s="21"/>
      <c r="UBS33" s="21"/>
      <c r="UBT33" s="21"/>
      <c r="UBU33" s="21"/>
      <c r="UBV33" s="21"/>
      <c r="UBW33" s="21"/>
      <c r="UBX33" s="21"/>
      <c r="UBY33" s="21"/>
      <c r="UBZ33" s="21"/>
      <c r="UCA33" s="21"/>
      <c r="UCB33" s="21"/>
      <c r="UCC33" s="21"/>
      <c r="UCD33" s="21"/>
      <c r="UCE33" s="21"/>
      <c r="UCF33" s="21"/>
      <c r="UCG33" s="21"/>
      <c r="UCH33" s="21"/>
      <c r="UCI33" s="21"/>
      <c r="UCJ33" s="21"/>
      <c r="UCK33" s="21"/>
      <c r="UCL33" s="21"/>
      <c r="UCM33" s="21"/>
      <c r="UCN33" s="21"/>
      <c r="UCO33" s="21"/>
      <c r="UCP33" s="21"/>
      <c r="UCQ33" s="21"/>
      <c r="UCR33" s="21"/>
      <c r="UCS33" s="21"/>
      <c r="UCT33" s="21"/>
      <c r="UCU33" s="21"/>
      <c r="UCV33" s="21"/>
      <c r="UCW33" s="21"/>
      <c r="UCX33" s="21"/>
      <c r="UCY33" s="21"/>
      <c r="UCZ33" s="21"/>
      <c r="UDA33" s="21"/>
      <c r="UDB33" s="21"/>
      <c r="UDC33" s="21"/>
      <c r="UDD33" s="21"/>
      <c r="UDE33" s="21"/>
      <c r="UDF33" s="21"/>
      <c r="UDG33" s="21"/>
      <c r="UDH33" s="21"/>
      <c r="UDI33" s="21"/>
      <c r="UDJ33" s="21"/>
      <c r="UDK33" s="21"/>
      <c r="UDL33" s="21"/>
      <c r="UDM33" s="21"/>
      <c r="UDN33" s="21"/>
      <c r="UDO33" s="21"/>
      <c r="UDP33" s="21"/>
      <c r="UDQ33" s="21"/>
      <c r="UDR33" s="21"/>
      <c r="UDS33" s="21"/>
      <c r="UDT33" s="21"/>
      <c r="UDU33" s="21"/>
      <c r="UDV33" s="21"/>
      <c r="UDW33" s="21"/>
      <c r="UDX33" s="21"/>
      <c r="UDY33" s="21"/>
      <c r="UDZ33" s="21"/>
      <c r="UEA33" s="21"/>
      <c r="UEB33" s="21"/>
      <c r="UEC33" s="21"/>
      <c r="UED33" s="21"/>
      <c r="UEE33" s="21"/>
      <c r="UEF33" s="21"/>
      <c r="UEG33" s="21"/>
      <c r="UEH33" s="21"/>
      <c r="UEI33" s="21"/>
      <c r="UEJ33" s="21"/>
      <c r="UEK33" s="21"/>
      <c r="UEL33" s="21"/>
      <c r="UEM33" s="21"/>
      <c r="UEN33" s="21"/>
      <c r="UEO33" s="21"/>
      <c r="UEP33" s="21"/>
      <c r="UEQ33" s="21"/>
      <c r="UER33" s="21"/>
      <c r="UES33" s="21"/>
      <c r="UET33" s="21"/>
      <c r="UEU33" s="21"/>
      <c r="UEV33" s="21"/>
      <c r="UEW33" s="21"/>
      <c r="UEX33" s="21"/>
      <c r="UEY33" s="21"/>
      <c r="UEZ33" s="21"/>
      <c r="UFA33" s="21"/>
      <c r="UFB33" s="21"/>
      <c r="UFC33" s="21"/>
      <c r="UFD33" s="21"/>
      <c r="UFE33" s="21"/>
      <c r="UFF33" s="21"/>
      <c r="UFG33" s="21"/>
      <c r="UFH33" s="21"/>
      <c r="UFI33" s="21"/>
      <c r="UFJ33" s="21"/>
      <c r="UFK33" s="21"/>
      <c r="UFL33" s="21"/>
      <c r="UFM33" s="21"/>
      <c r="UFN33" s="21"/>
      <c r="UFO33" s="21"/>
      <c r="UFP33" s="21"/>
      <c r="UFQ33" s="21"/>
      <c r="UFR33" s="21"/>
      <c r="UFS33" s="21"/>
      <c r="UFT33" s="21"/>
      <c r="UFU33" s="21"/>
      <c r="UFV33" s="21"/>
      <c r="UFW33" s="21"/>
      <c r="UFX33" s="21"/>
      <c r="UFY33" s="21"/>
      <c r="UFZ33" s="21"/>
      <c r="UGA33" s="21"/>
      <c r="UGB33" s="21"/>
      <c r="UGC33" s="21"/>
      <c r="UGD33" s="21"/>
      <c r="UGE33" s="21"/>
      <c r="UGF33" s="21"/>
      <c r="UGG33" s="21"/>
      <c r="UGH33" s="21"/>
      <c r="UGI33" s="21"/>
      <c r="UGJ33" s="21"/>
      <c r="UGK33" s="21"/>
      <c r="UGL33" s="21"/>
      <c r="UGM33" s="21"/>
      <c r="UGN33" s="21"/>
      <c r="UGO33" s="21"/>
      <c r="UGP33" s="21"/>
      <c r="UGQ33" s="21"/>
      <c r="UGR33" s="21"/>
      <c r="UGS33" s="21"/>
      <c r="UGT33" s="21"/>
      <c r="UGU33" s="21"/>
      <c r="UGV33" s="21"/>
      <c r="UGW33" s="21"/>
      <c r="UGX33" s="21"/>
      <c r="UGY33" s="21"/>
      <c r="UGZ33" s="21"/>
      <c r="UHA33" s="21"/>
      <c r="UHB33" s="21"/>
      <c r="UHC33" s="21"/>
      <c r="UHD33" s="21"/>
      <c r="UHE33" s="21"/>
      <c r="UHF33" s="21"/>
      <c r="UHG33" s="21"/>
      <c r="UHH33" s="21"/>
      <c r="UHI33" s="21"/>
      <c r="UHJ33" s="21"/>
      <c r="UHK33" s="21"/>
      <c r="UHL33" s="21"/>
      <c r="UHM33" s="21"/>
      <c r="UHN33" s="21"/>
      <c r="UHO33" s="21"/>
      <c r="UHP33" s="21"/>
      <c r="UHQ33" s="21"/>
      <c r="UHR33" s="21"/>
      <c r="UHS33" s="21"/>
      <c r="UHT33" s="21"/>
      <c r="UHU33" s="21"/>
      <c r="UHV33" s="21"/>
      <c r="UHW33" s="21"/>
      <c r="UHX33" s="21"/>
      <c r="UHY33" s="21"/>
      <c r="UHZ33" s="21"/>
      <c r="UIA33" s="21"/>
      <c r="UIB33" s="21"/>
      <c r="UIC33" s="21"/>
      <c r="UID33" s="21"/>
      <c r="UIE33" s="21"/>
      <c r="UIF33" s="21"/>
      <c r="UIG33" s="21"/>
      <c r="UIH33" s="21"/>
      <c r="UII33" s="21"/>
      <c r="UIJ33" s="21"/>
      <c r="UIK33" s="21"/>
      <c r="UIL33" s="21"/>
      <c r="UIM33" s="21"/>
      <c r="UIN33" s="21"/>
      <c r="UIO33" s="21"/>
      <c r="UIP33" s="21"/>
      <c r="UIQ33" s="21"/>
      <c r="UIR33" s="21"/>
      <c r="UIS33" s="21"/>
      <c r="UIT33" s="21"/>
      <c r="UIU33" s="21"/>
      <c r="UIV33" s="21"/>
      <c r="UIW33" s="21"/>
      <c r="UIX33" s="21"/>
      <c r="UIY33" s="21"/>
      <c r="UIZ33" s="21"/>
      <c r="UJA33" s="21"/>
      <c r="UJB33" s="21"/>
      <c r="UJC33" s="21"/>
      <c r="UJD33" s="21"/>
      <c r="UJE33" s="21"/>
      <c r="UJF33" s="21"/>
      <c r="UJG33" s="21"/>
      <c r="UJH33" s="21"/>
      <c r="UJI33" s="21"/>
      <c r="UJJ33" s="21"/>
      <c r="UJK33" s="21"/>
      <c r="UJL33" s="21"/>
      <c r="UJM33" s="21"/>
      <c r="UJN33" s="21"/>
      <c r="UJO33" s="21"/>
      <c r="UJP33" s="21"/>
      <c r="UJQ33" s="21"/>
      <c r="UJR33" s="21"/>
      <c r="UJS33" s="21"/>
      <c r="UJT33" s="21"/>
      <c r="UJU33" s="21"/>
      <c r="UJV33" s="21"/>
      <c r="UJW33" s="21"/>
      <c r="UJX33" s="21"/>
      <c r="UJY33" s="21"/>
      <c r="UJZ33" s="21"/>
      <c r="UKA33" s="21"/>
      <c r="UKB33" s="21"/>
      <c r="UKC33" s="21"/>
      <c r="UKD33" s="21"/>
      <c r="UKE33" s="21"/>
      <c r="UKF33" s="21"/>
      <c r="UKG33" s="21"/>
      <c r="UKH33" s="21"/>
      <c r="UKI33" s="21"/>
      <c r="UKJ33" s="21"/>
      <c r="UKK33" s="21"/>
      <c r="UKL33" s="21"/>
      <c r="UKM33" s="21"/>
      <c r="UKN33" s="21"/>
      <c r="UKO33" s="21"/>
      <c r="UKP33" s="21"/>
      <c r="UKQ33" s="21"/>
      <c r="UKR33" s="21"/>
      <c r="UKS33" s="21"/>
      <c r="UKT33" s="21"/>
      <c r="UKU33" s="21"/>
      <c r="UKV33" s="21"/>
      <c r="UKW33" s="21"/>
      <c r="UKX33" s="21"/>
      <c r="UKY33" s="21"/>
      <c r="UKZ33" s="21"/>
      <c r="ULA33" s="21"/>
      <c r="ULB33" s="21"/>
      <c r="ULC33" s="21"/>
      <c r="ULD33" s="21"/>
      <c r="ULE33" s="21"/>
      <c r="ULF33" s="21"/>
      <c r="ULG33" s="21"/>
      <c r="ULH33" s="21"/>
      <c r="ULI33" s="21"/>
      <c r="ULJ33" s="21"/>
      <c r="ULK33" s="21"/>
      <c r="ULL33" s="21"/>
      <c r="ULM33" s="21"/>
      <c r="ULN33" s="21"/>
      <c r="ULO33" s="21"/>
      <c r="ULP33" s="21"/>
      <c r="ULQ33" s="21"/>
      <c r="ULR33" s="21"/>
      <c r="ULS33" s="21"/>
      <c r="ULT33" s="21"/>
      <c r="ULU33" s="21"/>
      <c r="ULV33" s="21"/>
      <c r="ULW33" s="21"/>
      <c r="ULX33" s="21"/>
      <c r="ULY33" s="21"/>
      <c r="ULZ33" s="21"/>
      <c r="UMA33" s="21"/>
      <c r="UMB33" s="21"/>
      <c r="UMC33" s="21"/>
      <c r="UMD33" s="21"/>
      <c r="UME33" s="21"/>
      <c r="UMF33" s="21"/>
      <c r="UMG33" s="21"/>
      <c r="UMH33" s="21"/>
      <c r="UMI33" s="21"/>
      <c r="UMJ33" s="21"/>
      <c r="UMK33" s="21"/>
      <c r="UML33" s="21"/>
      <c r="UMM33" s="21"/>
      <c r="UMN33" s="21"/>
      <c r="UMO33" s="21"/>
      <c r="UMP33" s="21"/>
      <c r="UMQ33" s="21"/>
      <c r="UMR33" s="21"/>
      <c r="UMS33" s="21"/>
      <c r="UMT33" s="21"/>
      <c r="UMU33" s="21"/>
      <c r="UMV33" s="21"/>
      <c r="UMW33" s="21"/>
      <c r="UMX33" s="21"/>
      <c r="UMY33" s="21"/>
      <c r="UMZ33" s="21"/>
      <c r="UNA33" s="21"/>
      <c r="UNB33" s="21"/>
      <c r="UNC33" s="21"/>
      <c r="UND33" s="21"/>
      <c r="UNE33" s="21"/>
      <c r="UNF33" s="21"/>
      <c r="UNG33" s="21"/>
      <c r="UNH33" s="21"/>
      <c r="UNI33" s="21"/>
      <c r="UNJ33" s="21"/>
      <c r="UNK33" s="21"/>
      <c r="UNL33" s="21"/>
      <c r="UNM33" s="21"/>
      <c r="UNN33" s="21"/>
      <c r="UNO33" s="21"/>
      <c r="UNP33" s="21"/>
      <c r="UNQ33" s="21"/>
      <c r="UNR33" s="21"/>
      <c r="UNS33" s="21"/>
      <c r="UNT33" s="21"/>
      <c r="UNU33" s="21"/>
      <c r="UNV33" s="21"/>
      <c r="UNW33" s="21"/>
      <c r="UNX33" s="21"/>
      <c r="UNY33" s="21"/>
      <c r="UNZ33" s="21"/>
      <c r="UOA33" s="21"/>
      <c r="UOB33" s="21"/>
      <c r="UOC33" s="21"/>
      <c r="UOD33" s="21"/>
      <c r="UOE33" s="21"/>
      <c r="UOF33" s="21"/>
      <c r="UOG33" s="21"/>
      <c r="UOH33" s="21"/>
      <c r="UOI33" s="21"/>
      <c r="UOJ33" s="21"/>
      <c r="UOK33" s="21"/>
      <c r="UOL33" s="21"/>
      <c r="UOM33" s="21"/>
      <c r="UON33" s="21"/>
      <c r="UOO33" s="21"/>
      <c r="UOP33" s="21"/>
      <c r="UOQ33" s="21"/>
      <c r="UOR33" s="21"/>
      <c r="UOS33" s="21"/>
      <c r="UOT33" s="21"/>
      <c r="UOU33" s="21"/>
      <c r="UOV33" s="21"/>
      <c r="UOW33" s="21"/>
      <c r="UOX33" s="21"/>
      <c r="UOY33" s="21"/>
      <c r="UOZ33" s="21"/>
      <c r="UPA33" s="21"/>
      <c r="UPB33" s="21"/>
      <c r="UPC33" s="21"/>
      <c r="UPD33" s="21"/>
      <c r="UPE33" s="21"/>
      <c r="UPF33" s="21"/>
      <c r="UPG33" s="21"/>
      <c r="UPH33" s="21"/>
      <c r="UPI33" s="21"/>
      <c r="UPJ33" s="21"/>
      <c r="UPK33" s="21"/>
      <c r="UPL33" s="21"/>
      <c r="UPM33" s="21"/>
      <c r="UPN33" s="21"/>
      <c r="UPO33" s="21"/>
      <c r="UPP33" s="21"/>
      <c r="UPQ33" s="21"/>
      <c r="UPR33" s="21"/>
      <c r="UPS33" s="21"/>
      <c r="UPT33" s="21"/>
      <c r="UPU33" s="21"/>
      <c r="UPV33" s="21"/>
      <c r="UPW33" s="21"/>
      <c r="UPX33" s="21"/>
      <c r="UPY33" s="21"/>
      <c r="UPZ33" s="21"/>
      <c r="UQA33" s="21"/>
      <c r="UQB33" s="21"/>
      <c r="UQC33" s="21"/>
      <c r="UQD33" s="21"/>
      <c r="UQE33" s="21"/>
      <c r="UQF33" s="21"/>
      <c r="UQG33" s="21"/>
      <c r="UQH33" s="21"/>
      <c r="UQI33" s="21"/>
      <c r="UQJ33" s="21"/>
      <c r="UQK33" s="21"/>
      <c r="UQL33" s="21"/>
      <c r="UQM33" s="21"/>
      <c r="UQN33" s="21"/>
      <c r="UQO33" s="21"/>
      <c r="UQP33" s="21"/>
      <c r="UQQ33" s="21"/>
      <c r="UQR33" s="21"/>
      <c r="UQS33" s="21"/>
      <c r="UQT33" s="21"/>
      <c r="UQU33" s="21"/>
      <c r="UQV33" s="21"/>
      <c r="UQW33" s="21"/>
      <c r="UQX33" s="21"/>
      <c r="UQY33" s="21"/>
      <c r="UQZ33" s="21"/>
      <c r="URA33" s="21"/>
      <c r="URB33" s="21"/>
      <c r="URC33" s="21"/>
      <c r="URD33" s="21"/>
      <c r="URE33" s="21"/>
      <c r="URF33" s="21"/>
      <c r="URG33" s="21"/>
      <c r="URH33" s="21"/>
      <c r="URI33" s="21"/>
      <c r="URJ33" s="21"/>
      <c r="URK33" s="21"/>
      <c r="URL33" s="21"/>
      <c r="URM33" s="21"/>
      <c r="URN33" s="21"/>
      <c r="URO33" s="21"/>
      <c r="URP33" s="21"/>
      <c r="URQ33" s="21"/>
      <c r="URR33" s="21"/>
      <c r="URS33" s="21"/>
      <c r="URT33" s="21"/>
      <c r="URU33" s="21"/>
      <c r="URV33" s="21"/>
      <c r="URW33" s="21"/>
      <c r="URX33" s="21"/>
      <c r="URY33" s="21"/>
      <c r="URZ33" s="21"/>
      <c r="USA33" s="21"/>
      <c r="USB33" s="21"/>
      <c r="USC33" s="21"/>
      <c r="USD33" s="21"/>
      <c r="USE33" s="21"/>
      <c r="USF33" s="21"/>
      <c r="USG33" s="21"/>
      <c r="USH33" s="21"/>
      <c r="USI33" s="21"/>
      <c r="USJ33" s="21"/>
      <c r="USK33" s="21"/>
      <c r="USL33" s="21"/>
      <c r="USM33" s="21"/>
      <c r="USN33" s="21"/>
      <c r="USO33" s="21"/>
      <c r="USP33" s="21"/>
      <c r="USQ33" s="21"/>
      <c r="USR33" s="21"/>
      <c r="USS33" s="21"/>
      <c r="UST33" s="21"/>
      <c r="USU33" s="21"/>
      <c r="USV33" s="21"/>
      <c r="USW33" s="21"/>
      <c r="USX33" s="21"/>
      <c r="USY33" s="21"/>
      <c r="USZ33" s="21"/>
      <c r="UTA33" s="21"/>
      <c r="UTB33" s="21"/>
      <c r="UTC33" s="21"/>
      <c r="UTD33" s="21"/>
      <c r="UTE33" s="21"/>
      <c r="UTF33" s="21"/>
      <c r="UTG33" s="21"/>
      <c r="UTH33" s="21"/>
      <c r="UTI33" s="21"/>
      <c r="UTJ33" s="21"/>
      <c r="UTK33" s="21"/>
      <c r="UTL33" s="21"/>
      <c r="UTM33" s="21"/>
      <c r="UTN33" s="21"/>
      <c r="UTO33" s="21"/>
      <c r="UTP33" s="21"/>
      <c r="UTQ33" s="21"/>
      <c r="UTR33" s="21"/>
      <c r="UTS33" s="21"/>
      <c r="UTT33" s="21"/>
      <c r="UTU33" s="21"/>
      <c r="UTV33" s="21"/>
      <c r="UTW33" s="21"/>
      <c r="UTX33" s="21"/>
      <c r="UTY33" s="21"/>
      <c r="UTZ33" s="21"/>
      <c r="UUA33" s="21"/>
      <c r="UUB33" s="21"/>
      <c r="UUC33" s="21"/>
      <c r="UUD33" s="21"/>
      <c r="UUE33" s="21"/>
      <c r="UUF33" s="21"/>
      <c r="UUG33" s="21"/>
      <c r="UUH33" s="21"/>
      <c r="UUI33" s="21"/>
      <c r="UUJ33" s="21"/>
      <c r="UUK33" s="21"/>
      <c r="UUL33" s="21"/>
      <c r="UUM33" s="21"/>
      <c r="UUN33" s="21"/>
      <c r="UUO33" s="21"/>
      <c r="UUP33" s="21"/>
      <c r="UUQ33" s="21"/>
      <c r="UUR33" s="21"/>
      <c r="UUS33" s="21"/>
      <c r="UUT33" s="21"/>
      <c r="UUU33" s="21"/>
      <c r="UUV33" s="21"/>
      <c r="UUW33" s="21"/>
      <c r="UUX33" s="21"/>
      <c r="UUY33" s="21"/>
      <c r="UUZ33" s="21"/>
      <c r="UVA33" s="21"/>
      <c r="UVB33" s="21"/>
      <c r="UVC33" s="21"/>
      <c r="UVD33" s="21"/>
      <c r="UVE33" s="21"/>
      <c r="UVF33" s="21"/>
      <c r="UVG33" s="21"/>
      <c r="UVH33" s="21"/>
      <c r="UVI33" s="21"/>
      <c r="UVJ33" s="21"/>
      <c r="UVK33" s="21"/>
      <c r="UVL33" s="21"/>
      <c r="UVM33" s="21"/>
      <c r="UVN33" s="21"/>
      <c r="UVO33" s="21"/>
      <c r="UVP33" s="21"/>
      <c r="UVQ33" s="21"/>
      <c r="UVR33" s="21"/>
      <c r="UVS33" s="21"/>
      <c r="UVT33" s="21"/>
      <c r="UVU33" s="21"/>
      <c r="UVV33" s="21"/>
      <c r="UVW33" s="21"/>
      <c r="UVX33" s="21"/>
      <c r="UVY33" s="21"/>
      <c r="UVZ33" s="21"/>
      <c r="UWA33" s="21"/>
      <c r="UWB33" s="21"/>
      <c r="UWC33" s="21"/>
      <c r="UWD33" s="21"/>
      <c r="UWE33" s="21"/>
      <c r="UWF33" s="21"/>
      <c r="UWG33" s="21"/>
      <c r="UWH33" s="21"/>
      <c r="UWI33" s="21"/>
      <c r="UWJ33" s="21"/>
      <c r="UWK33" s="21"/>
      <c r="UWL33" s="21"/>
      <c r="UWM33" s="21"/>
      <c r="UWN33" s="21"/>
      <c r="UWO33" s="21"/>
      <c r="UWP33" s="21"/>
      <c r="UWQ33" s="21"/>
      <c r="UWR33" s="21"/>
      <c r="UWS33" s="21"/>
      <c r="UWT33" s="21"/>
      <c r="UWU33" s="21"/>
      <c r="UWV33" s="21"/>
      <c r="UWW33" s="21"/>
      <c r="UWX33" s="21"/>
      <c r="UWY33" s="21"/>
      <c r="UWZ33" s="21"/>
      <c r="UXA33" s="21"/>
      <c r="UXB33" s="21"/>
      <c r="UXC33" s="21"/>
      <c r="UXD33" s="21"/>
      <c r="UXE33" s="21"/>
      <c r="UXF33" s="21"/>
      <c r="UXG33" s="21"/>
      <c r="UXH33" s="21"/>
      <c r="UXI33" s="21"/>
      <c r="UXJ33" s="21"/>
      <c r="UXK33" s="21"/>
      <c r="UXL33" s="21"/>
      <c r="UXM33" s="21"/>
      <c r="UXN33" s="21"/>
      <c r="UXO33" s="21"/>
      <c r="UXP33" s="21"/>
      <c r="UXQ33" s="21"/>
      <c r="UXR33" s="21"/>
      <c r="UXS33" s="21"/>
      <c r="UXT33" s="21"/>
      <c r="UXU33" s="21"/>
      <c r="UXV33" s="21"/>
      <c r="UXW33" s="21"/>
      <c r="UXX33" s="21"/>
      <c r="UXY33" s="21"/>
      <c r="UXZ33" s="21"/>
      <c r="UYA33" s="21"/>
      <c r="UYB33" s="21"/>
      <c r="UYC33" s="21"/>
      <c r="UYD33" s="21"/>
      <c r="UYE33" s="21"/>
      <c r="UYF33" s="21"/>
      <c r="UYG33" s="21"/>
      <c r="UYH33" s="21"/>
      <c r="UYI33" s="21"/>
      <c r="UYJ33" s="21"/>
      <c r="UYK33" s="21"/>
      <c r="UYL33" s="21"/>
      <c r="UYM33" s="21"/>
      <c r="UYN33" s="21"/>
      <c r="UYO33" s="21"/>
      <c r="UYP33" s="21"/>
      <c r="UYQ33" s="21"/>
      <c r="UYR33" s="21"/>
      <c r="UYS33" s="21"/>
      <c r="UYT33" s="21"/>
      <c r="UYU33" s="21"/>
      <c r="UYV33" s="21"/>
      <c r="UYW33" s="21"/>
      <c r="UYX33" s="21"/>
      <c r="UYY33" s="21"/>
      <c r="UYZ33" s="21"/>
      <c r="UZA33" s="21"/>
      <c r="UZB33" s="21"/>
      <c r="UZC33" s="21"/>
      <c r="UZD33" s="21"/>
      <c r="UZE33" s="21"/>
      <c r="UZF33" s="21"/>
      <c r="UZG33" s="21"/>
      <c r="UZH33" s="21"/>
      <c r="UZI33" s="21"/>
      <c r="UZJ33" s="21"/>
      <c r="UZK33" s="21"/>
      <c r="UZL33" s="21"/>
      <c r="UZM33" s="21"/>
      <c r="UZN33" s="21"/>
      <c r="UZO33" s="21"/>
      <c r="UZP33" s="21"/>
      <c r="UZQ33" s="21"/>
      <c r="UZR33" s="21"/>
      <c r="UZS33" s="21"/>
      <c r="UZT33" s="21"/>
      <c r="UZU33" s="21"/>
      <c r="UZV33" s="21"/>
      <c r="UZW33" s="21"/>
      <c r="UZX33" s="21"/>
      <c r="UZY33" s="21"/>
      <c r="UZZ33" s="21"/>
      <c r="VAA33" s="21"/>
      <c r="VAB33" s="21"/>
      <c r="VAC33" s="21"/>
      <c r="VAD33" s="21"/>
      <c r="VAE33" s="21"/>
      <c r="VAF33" s="21"/>
      <c r="VAG33" s="21"/>
      <c r="VAH33" s="21"/>
      <c r="VAI33" s="21"/>
      <c r="VAJ33" s="21"/>
      <c r="VAK33" s="21"/>
      <c r="VAL33" s="21"/>
      <c r="VAM33" s="21"/>
      <c r="VAN33" s="21"/>
      <c r="VAO33" s="21"/>
      <c r="VAP33" s="21"/>
      <c r="VAQ33" s="21"/>
      <c r="VAR33" s="21"/>
      <c r="VAS33" s="21"/>
      <c r="VAT33" s="21"/>
      <c r="VAU33" s="21"/>
      <c r="VAV33" s="21"/>
      <c r="VAW33" s="21"/>
      <c r="VAX33" s="21"/>
      <c r="VAY33" s="21"/>
      <c r="VAZ33" s="21"/>
      <c r="VBA33" s="21"/>
      <c r="VBB33" s="21"/>
      <c r="VBC33" s="21"/>
      <c r="VBD33" s="21"/>
      <c r="VBE33" s="21"/>
      <c r="VBF33" s="21"/>
      <c r="VBG33" s="21"/>
      <c r="VBH33" s="21"/>
      <c r="VBI33" s="21"/>
      <c r="VBJ33" s="21"/>
      <c r="VBK33" s="21"/>
      <c r="VBL33" s="21"/>
      <c r="VBM33" s="21"/>
      <c r="VBN33" s="21"/>
      <c r="VBO33" s="21"/>
      <c r="VBP33" s="21"/>
      <c r="VBQ33" s="21"/>
      <c r="VBR33" s="21"/>
      <c r="VBS33" s="21"/>
      <c r="VBT33" s="21"/>
      <c r="VBU33" s="21"/>
      <c r="VBV33" s="21"/>
      <c r="VBW33" s="21"/>
      <c r="VBX33" s="21"/>
      <c r="VBY33" s="21"/>
      <c r="VBZ33" s="21"/>
      <c r="VCA33" s="21"/>
      <c r="VCB33" s="21"/>
      <c r="VCC33" s="21"/>
      <c r="VCD33" s="21"/>
      <c r="VCE33" s="21"/>
      <c r="VCF33" s="21"/>
      <c r="VCG33" s="21"/>
      <c r="VCH33" s="21"/>
      <c r="VCI33" s="21"/>
      <c r="VCJ33" s="21"/>
      <c r="VCK33" s="21"/>
      <c r="VCL33" s="21"/>
      <c r="VCM33" s="21"/>
      <c r="VCN33" s="21"/>
      <c r="VCO33" s="21"/>
      <c r="VCP33" s="21"/>
      <c r="VCQ33" s="21"/>
      <c r="VCR33" s="21"/>
      <c r="VCS33" s="21"/>
      <c r="VCT33" s="21"/>
      <c r="VCU33" s="21"/>
      <c r="VCV33" s="21"/>
      <c r="VCW33" s="21"/>
      <c r="VCX33" s="21"/>
      <c r="VCY33" s="21"/>
      <c r="VCZ33" s="21"/>
      <c r="VDA33" s="21"/>
      <c r="VDB33" s="21"/>
      <c r="VDC33" s="21"/>
      <c r="VDD33" s="21"/>
      <c r="VDE33" s="21"/>
      <c r="VDF33" s="21"/>
      <c r="VDG33" s="21"/>
      <c r="VDH33" s="21"/>
      <c r="VDI33" s="21"/>
      <c r="VDJ33" s="21"/>
      <c r="VDK33" s="21"/>
      <c r="VDL33" s="21"/>
      <c r="VDM33" s="21"/>
      <c r="VDN33" s="21"/>
      <c r="VDO33" s="21"/>
      <c r="VDP33" s="21"/>
      <c r="VDQ33" s="21"/>
      <c r="VDR33" s="21"/>
      <c r="VDS33" s="21"/>
      <c r="VDT33" s="21"/>
      <c r="VDU33" s="21"/>
      <c r="VDV33" s="21"/>
      <c r="VDW33" s="21"/>
      <c r="VDX33" s="21"/>
      <c r="VDY33" s="21"/>
      <c r="VDZ33" s="21"/>
      <c r="VEA33" s="21"/>
      <c r="VEB33" s="21"/>
      <c r="VEC33" s="21"/>
      <c r="VED33" s="21"/>
      <c r="VEE33" s="21"/>
      <c r="VEF33" s="21"/>
      <c r="VEG33" s="21"/>
      <c r="VEH33" s="21"/>
      <c r="VEI33" s="21"/>
      <c r="VEJ33" s="21"/>
      <c r="VEK33" s="21"/>
      <c r="VEL33" s="21"/>
      <c r="VEM33" s="21"/>
      <c r="VEN33" s="21"/>
      <c r="VEO33" s="21"/>
      <c r="VEP33" s="21"/>
      <c r="VEQ33" s="21"/>
      <c r="VER33" s="21"/>
      <c r="VES33" s="21"/>
      <c r="VET33" s="21"/>
      <c r="VEU33" s="21"/>
      <c r="VEV33" s="21"/>
      <c r="VEW33" s="21"/>
      <c r="VEX33" s="21"/>
      <c r="VEY33" s="21"/>
      <c r="VEZ33" s="21"/>
      <c r="VFA33" s="21"/>
      <c r="VFB33" s="21"/>
      <c r="VFC33" s="21"/>
      <c r="VFD33" s="21"/>
      <c r="VFE33" s="21"/>
      <c r="VFF33" s="21"/>
      <c r="VFG33" s="21"/>
      <c r="VFH33" s="21"/>
      <c r="VFI33" s="21"/>
      <c r="VFJ33" s="21"/>
      <c r="VFK33" s="21"/>
      <c r="VFL33" s="21"/>
      <c r="VFM33" s="21"/>
      <c r="VFN33" s="21"/>
      <c r="VFO33" s="21"/>
      <c r="VFP33" s="21"/>
      <c r="VFQ33" s="21"/>
      <c r="VFR33" s="21"/>
      <c r="VFS33" s="21"/>
      <c r="VFT33" s="21"/>
      <c r="VFU33" s="21"/>
      <c r="VFV33" s="21"/>
      <c r="VFW33" s="21"/>
      <c r="VFX33" s="21"/>
      <c r="VFY33" s="21"/>
      <c r="VFZ33" s="21"/>
      <c r="VGA33" s="21"/>
      <c r="VGB33" s="21"/>
      <c r="VGC33" s="21"/>
      <c r="VGD33" s="21"/>
      <c r="VGE33" s="21"/>
      <c r="VGF33" s="21"/>
      <c r="VGG33" s="21"/>
      <c r="VGH33" s="21"/>
      <c r="VGI33" s="21"/>
      <c r="VGJ33" s="21"/>
      <c r="VGK33" s="21"/>
      <c r="VGL33" s="21"/>
      <c r="VGM33" s="21"/>
      <c r="VGN33" s="21"/>
      <c r="VGO33" s="21"/>
      <c r="VGP33" s="21"/>
      <c r="VGQ33" s="21"/>
      <c r="VGR33" s="21"/>
      <c r="VGS33" s="21"/>
      <c r="VGT33" s="21"/>
      <c r="VGU33" s="21"/>
      <c r="VGV33" s="21"/>
      <c r="VGW33" s="21"/>
      <c r="VGX33" s="21"/>
      <c r="VGY33" s="21"/>
      <c r="VGZ33" s="21"/>
      <c r="VHA33" s="21"/>
      <c r="VHB33" s="21"/>
      <c r="VHC33" s="21"/>
      <c r="VHD33" s="21"/>
      <c r="VHE33" s="21"/>
      <c r="VHF33" s="21"/>
      <c r="VHG33" s="21"/>
      <c r="VHH33" s="21"/>
      <c r="VHI33" s="21"/>
    </row>
    <row r="34" spans="1:15137" s="1" customFormat="1">
      <c r="B34" s="323"/>
      <c r="C34" s="219" t="s">
        <v>28</v>
      </c>
      <c r="D34" s="74">
        <v>0.5</v>
      </c>
      <c r="E34" s="75" t="s">
        <v>12</v>
      </c>
      <c r="F34" s="73">
        <v>0.38</v>
      </c>
      <c r="G34" s="73">
        <v>0.38</v>
      </c>
      <c r="H34" s="73">
        <v>0.37</v>
      </c>
      <c r="I34" s="73">
        <v>0.37</v>
      </c>
      <c r="J34" s="73">
        <v>0.4</v>
      </c>
      <c r="K34" s="73">
        <v>0.4</v>
      </c>
      <c r="L34" s="73">
        <v>0.39</v>
      </c>
      <c r="M34" s="73">
        <v>0.4</v>
      </c>
      <c r="N34" s="73">
        <v>0.37</v>
      </c>
      <c r="O34" s="73">
        <v>0.37</v>
      </c>
      <c r="P34" s="73">
        <v>0.37</v>
      </c>
      <c r="Q34" s="73">
        <v>0.38</v>
      </c>
      <c r="R34" s="73">
        <v>0.38</v>
      </c>
      <c r="S34" s="73">
        <v>0.38</v>
      </c>
      <c r="T34" s="73">
        <v>0.37</v>
      </c>
      <c r="U34" s="73">
        <v>0.37</v>
      </c>
      <c r="V34" s="73">
        <v>0.37</v>
      </c>
      <c r="W34" s="73">
        <v>0.38</v>
      </c>
      <c r="X34" s="73">
        <v>0.37</v>
      </c>
      <c r="Y34" s="73">
        <v>0.38</v>
      </c>
      <c r="Z34" s="73">
        <v>0.38</v>
      </c>
      <c r="AA34" s="73">
        <v>0.38</v>
      </c>
      <c r="AB34" s="73">
        <v>0.39</v>
      </c>
      <c r="AC34" s="73">
        <v>0.39</v>
      </c>
      <c r="AD34" s="73">
        <v>0.38</v>
      </c>
      <c r="AE34" s="73">
        <v>0.38</v>
      </c>
      <c r="AF34" s="73">
        <v>0.38</v>
      </c>
      <c r="AG34" s="326">
        <v>0.39</v>
      </c>
      <c r="AH34" s="125"/>
      <c r="AI34" s="127">
        <f>AVERAGE(F34:AD34)</f>
        <v>0.38000000000000006</v>
      </c>
      <c r="AJ34" s="278"/>
      <c r="AK34" s="126"/>
      <c r="AQ34" s="291"/>
      <c r="CM34" s="254"/>
      <c r="DT34" s="253"/>
    </row>
    <row r="35" spans="1:15137" s="1" customFormat="1">
      <c r="B35" s="323"/>
      <c r="C35" s="219" t="s">
        <v>29</v>
      </c>
      <c r="D35" s="76" t="s">
        <v>30</v>
      </c>
      <c r="E35" s="75" t="s">
        <v>12</v>
      </c>
      <c r="F35" s="73">
        <v>2.2200000000000002</v>
      </c>
      <c r="G35" s="73">
        <v>2.2200000000000002</v>
      </c>
      <c r="H35" s="73">
        <v>2.21</v>
      </c>
      <c r="I35" s="73">
        <v>2.2599999999999998</v>
      </c>
      <c r="J35" s="73">
        <v>2.2400000000000002</v>
      </c>
      <c r="K35" s="77">
        <v>2.21</v>
      </c>
      <c r="L35" s="77">
        <v>2.21</v>
      </c>
      <c r="M35" s="73">
        <v>2.2200000000000002</v>
      </c>
      <c r="N35" s="73">
        <v>2.2200000000000002</v>
      </c>
      <c r="O35" s="77">
        <v>2.2200000000000002</v>
      </c>
      <c r="P35" s="77">
        <v>2.2200000000000002</v>
      </c>
      <c r="Q35" s="77">
        <v>2.2400000000000002</v>
      </c>
      <c r="R35" s="73">
        <v>2.2200000000000002</v>
      </c>
      <c r="S35" s="73">
        <v>2.23</v>
      </c>
      <c r="T35" s="73">
        <v>2.23</v>
      </c>
      <c r="U35" s="77">
        <v>2.23</v>
      </c>
      <c r="V35" s="73">
        <v>2.23</v>
      </c>
      <c r="W35" s="73">
        <v>2.2200000000000002</v>
      </c>
      <c r="X35" s="73">
        <v>2.2200000000000002</v>
      </c>
      <c r="Y35" s="73">
        <v>2.23</v>
      </c>
      <c r="Z35" s="73">
        <v>2.21</v>
      </c>
      <c r="AA35" s="73">
        <v>2.2200000000000002</v>
      </c>
      <c r="AB35" s="73">
        <v>2.21</v>
      </c>
      <c r="AC35" s="73">
        <v>2.21</v>
      </c>
      <c r="AD35" s="73">
        <v>2.21</v>
      </c>
      <c r="AE35" s="73">
        <v>2.2000000000000002</v>
      </c>
      <c r="AF35" s="73">
        <v>2.21</v>
      </c>
      <c r="AG35" s="326">
        <v>2.2200000000000002</v>
      </c>
      <c r="AH35" s="125"/>
      <c r="AI35" s="127">
        <f>AVERAGE(F35:AG35)</f>
        <v>2.2210714285714284</v>
      </c>
      <c r="AJ35" s="274"/>
      <c r="AK35" s="126"/>
      <c r="AM35" s="254">
        <f>AM30-AM31</f>
        <v>9025.8011976048001</v>
      </c>
      <c r="AN35" s="291"/>
      <c r="AQ35" s="291"/>
      <c r="DT35" s="253"/>
    </row>
    <row r="36" spans="1:15137" s="1" customFormat="1">
      <c r="B36" s="323"/>
      <c r="C36" s="78" t="s">
        <v>31</v>
      </c>
      <c r="D36" s="79"/>
      <c r="E36" s="80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322"/>
      <c r="AH36" s="129"/>
      <c r="AI36" s="130" t="s">
        <v>31</v>
      </c>
      <c r="AJ36" s="126"/>
      <c r="AK36" s="126"/>
      <c r="AM36" s="253">
        <f>28-23</f>
        <v>5</v>
      </c>
      <c r="DT36" s="253"/>
    </row>
    <row r="37" spans="1:15137" s="3" customFormat="1">
      <c r="B37" s="327"/>
      <c r="C37" s="220" t="s">
        <v>32</v>
      </c>
      <c r="D37" s="67">
        <f>D55%*D31</f>
        <v>47382035.928143717</v>
      </c>
      <c r="E37" s="221" t="s">
        <v>9</v>
      </c>
      <c r="F37" s="69">
        <f>1152.94*1000</f>
        <v>1152940</v>
      </c>
      <c r="G37" s="69">
        <v>1252760</v>
      </c>
      <c r="H37" s="69">
        <f>1249.85*1000</f>
        <v>1249850</v>
      </c>
      <c r="I37" s="273">
        <f>1167.13*1000</f>
        <v>1167130</v>
      </c>
      <c r="J37" s="273">
        <f>1487.38*1000</f>
        <v>1487380</v>
      </c>
      <c r="K37" s="273">
        <f>1378.36*1000</f>
        <v>1378360</v>
      </c>
      <c r="L37" s="273">
        <f>1253.79*1000</f>
        <v>1253790</v>
      </c>
      <c r="M37" s="273">
        <f>1298.41*1000</f>
        <v>1298410</v>
      </c>
      <c r="N37" s="273">
        <v>1434040</v>
      </c>
      <c r="O37" s="273">
        <f>1739.55*1000</f>
        <v>1739550</v>
      </c>
      <c r="P37" s="273">
        <f>1829.07*1000</f>
        <v>1829070</v>
      </c>
      <c r="Q37" s="69">
        <f>1824.1*1000</f>
        <v>1824100</v>
      </c>
      <c r="R37" s="69">
        <f>1720.1*1000</f>
        <v>1720100</v>
      </c>
      <c r="S37" s="69">
        <f>1154.08*1000</f>
        <v>1154080</v>
      </c>
      <c r="T37" s="69">
        <f>1236.18*1000</f>
        <v>1236180</v>
      </c>
      <c r="U37" s="69">
        <f>1298.97*1000</f>
        <v>1298970</v>
      </c>
      <c r="V37" s="69">
        <f>1366.52*1000</f>
        <v>1366520</v>
      </c>
      <c r="W37" s="69">
        <f>1370.59*1000</f>
        <v>1370590</v>
      </c>
      <c r="X37" s="69">
        <f>1581.36*1000</f>
        <v>1581360</v>
      </c>
      <c r="Y37" s="69">
        <v>1586590</v>
      </c>
      <c r="Z37" s="69">
        <v>1321780</v>
      </c>
      <c r="AA37" s="69">
        <f>1342.83*1000</f>
        <v>1342830</v>
      </c>
      <c r="AB37" s="69">
        <f>1462.77*1000</f>
        <v>1462770</v>
      </c>
      <c r="AC37" s="69">
        <f>1473.64*1000</f>
        <v>1473640</v>
      </c>
      <c r="AD37" s="69">
        <v>1030710</v>
      </c>
      <c r="AE37" s="69">
        <v>1278130</v>
      </c>
      <c r="AF37" s="69">
        <f>1406.68000000001*1000</f>
        <v>1406680.00000001</v>
      </c>
      <c r="AG37" s="324">
        <v>1478170</v>
      </c>
      <c r="AH37" s="131"/>
      <c r="AI37" s="124">
        <f>SUM(F37:AG37)</f>
        <v>39176480.000000007</v>
      </c>
      <c r="AJ37" s="33"/>
      <c r="AK37" s="33"/>
      <c r="AM37" s="283">
        <f>AM35/AM36</f>
        <v>1805.16023952096</v>
      </c>
      <c r="BH37" s="115"/>
      <c r="DT37" s="279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</row>
    <row r="38" spans="1:15137" s="3" customFormat="1">
      <c r="B38" s="327"/>
      <c r="C38" s="220" t="s">
        <v>33</v>
      </c>
      <c r="D38" s="67">
        <f>D56%*D31</f>
        <v>2514970.0598802399</v>
      </c>
      <c r="E38" s="221" t="s">
        <v>9</v>
      </c>
      <c r="F38" s="69">
        <f>52.57*1000</f>
        <v>52570</v>
      </c>
      <c r="G38" s="69">
        <v>59510</v>
      </c>
      <c r="H38" s="69">
        <f>56.31*1000</f>
        <v>56310</v>
      </c>
      <c r="I38" s="273">
        <f>51.16*1000</f>
        <v>51160</v>
      </c>
      <c r="J38" s="273">
        <f>66.07*1000</f>
        <v>66070</v>
      </c>
      <c r="K38" s="273">
        <f>64.21*1000</f>
        <v>64209.999999999993</v>
      </c>
      <c r="L38" s="273">
        <f>60.38*1000</f>
        <v>60380</v>
      </c>
      <c r="M38" s="273">
        <f>59.84*1000</f>
        <v>59840</v>
      </c>
      <c r="N38" s="273">
        <v>58180</v>
      </c>
      <c r="O38" s="273">
        <f>75.72*1000</f>
        <v>75720</v>
      </c>
      <c r="P38" s="273">
        <f>76.1799999999999*1000</f>
        <v>76179.999999999898</v>
      </c>
      <c r="Q38" s="69">
        <f>79.26*1000</f>
        <v>79260</v>
      </c>
      <c r="R38" s="69">
        <f>79.78*1000</f>
        <v>79780</v>
      </c>
      <c r="S38" s="69">
        <f>53.5300000000001*1000</f>
        <v>53530.000000000102</v>
      </c>
      <c r="T38" s="69">
        <f>56.77*1000</f>
        <v>56770</v>
      </c>
      <c r="U38" s="69">
        <f>49.1*1000</f>
        <v>49100</v>
      </c>
      <c r="V38" s="69">
        <f>62.2199999999999*1000</f>
        <v>62219.999999999898</v>
      </c>
      <c r="W38" s="69">
        <f>61.4400000000001*1000</f>
        <v>61440.000000000095</v>
      </c>
      <c r="X38" s="69">
        <f>71.8299999999999*1000</f>
        <v>71829.999999999898</v>
      </c>
      <c r="Y38" s="69">
        <v>73990</v>
      </c>
      <c r="Z38" s="69">
        <f>64.4400000000001*1000</f>
        <v>64440.000000000095</v>
      </c>
      <c r="AA38" s="69">
        <v>61300</v>
      </c>
      <c r="AB38" s="69">
        <f>74.54*1000</f>
        <v>74540</v>
      </c>
      <c r="AC38" s="69">
        <f>71.4200000000001*1000</f>
        <v>71420.000000000102</v>
      </c>
      <c r="AD38" s="69">
        <v>51250</v>
      </c>
      <c r="AE38" s="69">
        <f>64.9100000000001*1000</f>
        <v>64910.000000000095</v>
      </c>
      <c r="AF38" s="69">
        <f>70.1599999999999*1000</f>
        <v>70159.999999999898</v>
      </c>
      <c r="AG38" s="324">
        <v>71500</v>
      </c>
      <c r="AH38" s="131"/>
      <c r="AI38" s="124">
        <f>SUM(F38:AG38)</f>
        <v>1797570</v>
      </c>
      <c r="AJ38" s="33"/>
      <c r="AK38" s="33"/>
      <c r="DT38" s="279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</row>
    <row r="39" spans="1:15137">
      <c r="B39" s="327"/>
      <c r="C39" s="82" t="s">
        <v>34</v>
      </c>
      <c r="D39" s="83"/>
      <c r="E39" s="84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321"/>
      <c r="AH39" s="131"/>
      <c r="AI39" s="132" t="s">
        <v>35</v>
      </c>
      <c r="AJ39" s="33"/>
    </row>
    <row r="40" spans="1:15137" s="1" customFormat="1" ht="14.25">
      <c r="B40" s="328"/>
      <c r="C40" s="220" t="s">
        <v>36</v>
      </c>
      <c r="D40" s="294">
        <f>SUM(D41:D42)</f>
        <v>35138121.688143715</v>
      </c>
      <c r="E40" s="221" t="s">
        <v>9</v>
      </c>
      <c r="F40" s="69">
        <v>0</v>
      </c>
      <c r="G40" s="69">
        <v>0</v>
      </c>
      <c r="H40" s="69">
        <f>SUM(H41:H42)</f>
        <v>1283600.0000000321</v>
      </c>
      <c r="I40" s="69">
        <f t="shared" ref="I40:L40" si="6">SUM(I41:I42)</f>
        <v>937200.00000004005</v>
      </c>
      <c r="J40" s="69">
        <f t="shared" si="6"/>
        <v>100899.9999999651</v>
      </c>
      <c r="K40" s="69">
        <f t="shared" si="6"/>
        <v>461100.00000009302</v>
      </c>
      <c r="L40" s="69">
        <f t="shared" si="6"/>
        <v>543699.999999983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f>SUM(S41:S42)</f>
        <v>658500.00000002887</v>
      </c>
      <c r="T40" s="69">
        <f>SUM(T41:T42)</f>
        <v>1455899.999999936</v>
      </c>
      <c r="U40" s="69">
        <f>SUM(U41:U42)</f>
        <v>1608700.000000034</v>
      </c>
      <c r="V40" s="69">
        <f>SUM(V41:V42)</f>
        <v>1359899.9999999679</v>
      </c>
      <c r="W40" s="69">
        <f t="shared" ref="W40:Z40" si="7">SUM(W41:W42)</f>
        <v>1152900.0000000231</v>
      </c>
      <c r="X40" s="69">
        <f t="shared" si="7"/>
        <v>1505500</v>
      </c>
      <c r="Y40" s="69">
        <f t="shared" si="7"/>
        <v>1072700.0000000121</v>
      </c>
      <c r="Z40" s="69">
        <f t="shared" si="7"/>
        <v>486999.99999994138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f>SUM(AF41:AF42)</f>
        <v>1781699.9999999499</v>
      </c>
      <c r="AG40" s="324">
        <f>SUM(AG41:AG42)</f>
        <v>1970999.9999999381</v>
      </c>
      <c r="AH40" s="125"/>
      <c r="AI40" s="124">
        <f>SUM(F40:AG40)</f>
        <v>16380299.999999946</v>
      </c>
      <c r="AJ40" s="126"/>
      <c r="AK40" s="126"/>
      <c r="DT40" s="253"/>
    </row>
    <row r="41" spans="1:15137">
      <c r="B41" s="327"/>
      <c r="C41" s="220" t="s">
        <v>37</v>
      </c>
      <c r="D41" s="294">
        <v>28813259.784277845</v>
      </c>
      <c r="E41" s="221" t="s">
        <v>9</v>
      </c>
      <c r="F41" s="69">
        <v>0</v>
      </c>
      <c r="G41" s="69">
        <v>0</v>
      </c>
      <c r="H41" s="69">
        <f>1070.90000000002*1000</f>
        <v>1070900.00000002</v>
      </c>
      <c r="I41" s="273">
        <f>746.300000000046*1000</f>
        <v>746300.00000004598</v>
      </c>
      <c r="J41" s="273">
        <f>84.5999999999767*1000</f>
        <v>84599.999999976702</v>
      </c>
      <c r="K41" s="273">
        <f>381.100000000093*1000</f>
        <v>381100.00000009302</v>
      </c>
      <c r="L41" s="273">
        <f>419.599999999977*1000</f>
        <v>419599.99999997701</v>
      </c>
      <c r="M41" s="273">
        <v>0</v>
      </c>
      <c r="N41" s="273">
        <v>0</v>
      </c>
      <c r="O41" s="273">
        <v>0</v>
      </c>
      <c r="P41" s="273">
        <v>0</v>
      </c>
      <c r="Q41" s="273">
        <v>0</v>
      </c>
      <c r="R41" s="273">
        <v>0</v>
      </c>
      <c r="S41" s="69">
        <f>573.900000000023*1000</f>
        <v>573900.00000002305</v>
      </c>
      <c r="T41" s="69">
        <f>1186.29999999993*1000</f>
        <v>1186299.9999999299</v>
      </c>
      <c r="U41" s="69">
        <f>1307.30000000004*1000</f>
        <v>1307300.00000004</v>
      </c>
      <c r="V41" s="69">
        <f>1106.09999999998*1000</f>
        <v>1106099.99999998</v>
      </c>
      <c r="W41" s="69">
        <f>939.900000000023*1000</f>
        <v>939900.00000002305</v>
      </c>
      <c r="X41" s="69">
        <v>1224000</v>
      </c>
      <c r="Y41" s="69">
        <v>867500</v>
      </c>
      <c r="Z41" s="69">
        <f>387.699999999953*1000</f>
        <v>387699.99999995297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f>1446.69999999995*1000</f>
        <v>1446699.9999999499</v>
      </c>
      <c r="AG41" s="324">
        <f>1576.69999999995*1000</f>
        <v>1576699.9999999499</v>
      </c>
      <c r="AH41" s="131"/>
      <c r="AI41" s="124">
        <f>SUM(F41:AG41)</f>
        <v>13318599.999999961</v>
      </c>
      <c r="AJ41" s="279"/>
      <c r="AM41" s="279">
        <v>39382.035928143712</v>
      </c>
    </row>
    <row r="42" spans="1:15137">
      <c r="B42" s="327"/>
      <c r="C42" s="220" t="s">
        <v>38</v>
      </c>
      <c r="D42" s="294">
        <v>6324861.9038658701</v>
      </c>
      <c r="E42" s="221" t="s">
        <v>9</v>
      </c>
      <c r="F42" s="69">
        <v>0</v>
      </c>
      <c r="G42" s="69">
        <v>0</v>
      </c>
      <c r="H42" s="69">
        <f>212.700000000012*1000</f>
        <v>212700.00000001202</v>
      </c>
      <c r="I42" s="273">
        <f>190.899999999994*1000</f>
        <v>190899.999999994</v>
      </c>
      <c r="J42" s="273">
        <f>16.2999999999884*1000</f>
        <v>16299.9999999884</v>
      </c>
      <c r="K42" s="273">
        <v>80000</v>
      </c>
      <c r="L42" s="273">
        <f>124.100000000006*1000</f>
        <v>124100.00000000601</v>
      </c>
      <c r="M42" s="273">
        <v>0</v>
      </c>
      <c r="N42" s="273">
        <v>0</v>
      </c>
      <c r="O42" s="273">
        <v>0</v>
      </c>
      <c r="P42" s="273">
        <v>0</v>
      </c>
      <c r="Q42" s="273">
        <v>0</v>
      </c>
      <c r="R42" s="273">
        <v>0</v>
      </c>
      <c r="S42" s="69">
        <f>84.6000000000058*1000</f>
        <v>84600.000000005806</v>
      </c>
      <c r="T42" s="69">
        <f>269.600000000006*1000</f>
        <v>269600.000000006</v>
      </c>
      <c r="U42" s="69">
        <f>301.399999999994*1000</f>
        <v>301399.999999994</v>
      </c>
      <c r="V42" s="69">
        <f>253.799999999988*1000</f>
        <v>253799.99999998798</v>
      </c>
      <c r="W42" s="69">
        <v>213000</v>
      </c>
      <c r="X42" s="69">
        <v>281500</v>
      </c>
      <c r="Y42" s="69">
        <f>205.200000000012*1000</f>
        <v>205200.00000001202</v>
      </c>
      <c r="Z42" s="69">
        <f>99.2999999999884*1000</f>
        <v>99299.999999988402</v>
      </c>
      <c r="AA42" s="288">
        <v>0</v>
      </c>
      <c r="AB42" s="288">
        <v>0</v>
      </c>
      <c r="AC42" s="288">
        <v>0</v>
      </c>
      <c r="AD42" s="288">
        <v>0</v>
      </c>
      <c r="AE42" s="288">
        <v>0</v>
      </c>
      <c r="AF42" s="69">
        <v>335000</v>
      </c>
      <c r="AG42" s="324">
        <f>394.299999999988*1000</f>
        <v>394299.99999998801</v>
      </c>
      <c r="AH42" s="131"/>
      <c r="AI42" s="124">
        <f>SUM(F42:AG42)</f>
        <v>3061699.9999999823</v>
      </c>
      <c r="AJ42" s="279"/>
      <c r="AM42" s="115">
        <f>SUM(AI40,AI45,AI50)/1000</f>
        <v>24268.699999999939</v>
      </c>
    </row>
    <row r="43" spans="1:15137">
      <c r="B43" s="327"/>
      <c r="C43" s="82" t="s">
        <v>39</v>
      </c>
      <c r="D43" s="295"/>
      <c r="E43" s="84"/>
      <c r="F43" s="63"/>
      <c r="G43" s="63"/>
      <c r="H43" s="63"/>
      <c r="I43" s="106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112"/>
      <c r="Z43" s="286"/>
      <c r="AA43" s="287"/>
      <c r="AB43" s="112"/>
      <c r="AC43" s="112"/>
      <c r="AD43" s="112"/>
      <c r="AE43" s="112"/>
      <c r="AF43" s="112"/>
      <c r="AG43" s="329"/>
      <c r="AH43" s="131"/>
      <c r="AI43" s="132" t="s">
        <v>40</v>
      </c>
      <c r="AJ43" s="279"/>
      <c r="AM43" s="284">
        <f>AM42/AM41*100</f>
        <v>61.623782082471564</v>
      </c>
    </row>
    <row r="44" spans="1:15137" s="4" customFormat="1">
      <c r="A44" s="9"/>
      <c r="B44" s="330"/>
      <c r="C44" s="85" t="s">
        <v>25</v>
      </c>
      <c r="D44" s="296"/>
      <c r="E44" s="86" t="s">
        <v>9</v>
      </c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113"/>
      <c r="AE44" s="113"/>
      <c r="AF44" s="113"/>
      <c r="AG44" s="331"/>
      <c r="AH44" s="133"/>
      <c r="AI44" s="134">
        <f>SUM(F44:AG44)</f>
        <v>0</v>
      </c>
      <c r="AJ44" s="262"/>
      <c r="AK44" s="135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262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  <c r="VFO44" s="9"/>
      <c r="VFP44" s="9"/>
      <c r="VFQ44" s="9"/>
      <c r="VFR44" s="9"/>
      <c r="VFS44" s="9"/>
      <c r="VFT44" s="9"/>
      <c r="VFU44" s="9"/>
      <c r="VFV44" s="9"/>
      <c r="VFW44" s="9"/>
      <c r="VFX44" s="9"/>
      <c r="VFY44" s="9"/>
      <c r="VFZ44" s="9"/>
      <c r="VGA44" s="9"/>
      <c r="VGB44" s="9"/>
      <c r="VGC44" s="9"/>
      <c r="VGD44" s="9"/>
      <c r="VGE44" s="9"/>
      <c r="VGF44" s="9"/>
      <c r="VGG44" s="9"/>
      <c r="VGH44" s="9"/>
      <c r="VGI44" s="9"/>
      <c r="VGJ44" s="9"/>
      <c r="VGK44" s="9"/>
      <c r="VGL44" s="9"/>
      <c r="VGM44" s="9"/>
      <c r="VGN44" s="9"/>
      <c r="VGO44" s="9"/>
      <c r="VGP44" s="9"/>
      <c r="VGQ44" s="9"/>
      <c r="VGR44" s="9"/>
      <c r="VGS44" s="9"/>
      <c r="VGT44" s="9"/>
      <c r="VGU44" s="9"/>
      <c r="VGV44" s="9"/>
      <c r="VGW44" s="9"/>
      <c r="VGX44" s="9"/>
      <c r="VGY44" s="9"/>
      <c r="VGZ44" s="9"/>
      <c r="VHA44" s="9"/>
      <c r="VHB44" s="9"/>
      <c r="VHC44" s="9"/>
      <c r="VHD44" s="9"/>
      <c r="VHE44" s="9"/>
      <c r="VHF44" s="9"/>
      <c r="VHG44" s="9"/>
      <c r="VHH44" s="9"/>
      <c r="VHI44" s="9"/>
    </row>
    <row r="45" spans="1:15137" s="1" customFormat="1" ht="14.25">
      <c r="B45" s="328"/>
      <c r="C45" s="220" t="s">
        <v>41</v>
      </c>
      <c r="D45" s="294">
        <f>SUM(D46:D47)</f>
        <v>1001606.9400000002</v>
      </c>
      <c r="E45" s="221" t="s">
        <v>9</v>
      </c>
      <c r="F45" s="69">
        <v>0</v>
      </c>
      <c r="G45" s="69">
        <f>SUM(G46:G47)</f>
        <v>996200</v>
      </c>
      <c r="H45" s="69">
        <f>SUM(H46:H47)</f>
        <v>443599.99999997701</v>
      </c>
      <c r="I45" s="69">
        <f t="shared" ref="I45:K45" si="8">SUM(I46:I47)</f>
        <v>0</v>
      </c>
      <c r="J45" s="69">
        <f t="shared" si="8"/>
        <v>0</v>
      </c>
      <c r="K45" s="69">
        <f t="shared" si="8"/>
        <v>0</v>
      </c>
      <c r="L45" s="69">
        <f t="shared" ref="L45:M45" si="9">SUM(L46:L47)</f>
        <v>0</v>
      </c>
      <c r="M45" s="69">
        <f t="shared" si="9"/>
        <v>0</v>
      </c>
      <c r="N45" s="69">
        <f t="shared" ref="N45:R45" si="10">SUM(N46:N47)</f>
        <v>0</v>
      </c>
      <c r="O45" s="69">
        <f t="shared" si="10"/>
        <v>0</v>
      </c>
      <c r="P45" s="69">
        <f t="shared" si="10"/>
        <v>0</v>
      </c>
      <c r="Q45" s="69">
        <f t="shared" si="10"/>
        <v>0</v>
      </c>
      <c r="R45" s="69">
        <f t="shared" si="10"/>
        <v>0</v>
      </c>
      <c r="S45" s="69">
        <f t="shared" ref="S45:T45" si="11">SUM(S46:S47)</f>
        <v>0</v>
      </c>
      <c r="T45" s="69">
        <f t="shared" si="11"/>
        <v>0</v>
      </c>
      <c r="U45" s="69">
        <f t="shared" ref="U45:V45" si="12">SUM(U46:U47)</f>
        <v>0</v>
      </c>
      <c r="V45" s="69">
        <f t="shared" si="12"/>
        <v>0</v>
      </c>
      <c r="W45" s="69">
        <f t="shared" ref="W45:Y45" si="13">SUM(W46:W47)</f>
        <v>0</v>
      </c>
      <c r="X45" s="69">
        <f t="shared" si="13"/>
        <v>0</v>
      </c>
      <c r="Y45" s="69">
        <f t="shared" si="13"/>
        <v>0</v>
      </c>
      <c r="Z45" s="69">
        <f t="shared" ref="Z45:AA45" si="14">SUM(Z46:Z47)</f>
        <v>0</v>
      </c>
      <c r="AA45" s="69">
        <f t="shared" si="14"/>
        <v>0</v>
      </c>
      <c r="AB45" s="69">
        <f t="shared" ref="AB45:AC45" si="15">SUM(AB46:AB47)</f>
        <v>0</v>
      </c>
      <c r="AC45" s="69">
        <f t="shared" si="15"/>
        <v>0</v>
      </c>
      <c r="AD45" s="69">
        <f t="shared" ref="AD45:AG45" si="16">SUM(AD46:AD47)</f>
        <v>0</v>
      </c>
      <c r="AE45" s="69">
        <f t="shared" si="16"/>
        <v>0</v>
      </c>
      <c r="AF45" s="69">
        <f t="shared" si="16"/>
        <v>0</v>
      </c>
      <c r="AG45" s="324">
        <f t="shared" si="16"/>
        <v>0</v>
      </c>
      <c r="AH45" s="125"/>
      <c r="AI45" s="134">
        <f>SUM(F45:AG45)</f>
        <v>1439799.9999999769</v>
      </c>
      <c r="AJ45" s="253"/>
      <c r="AK45" s="126"/>
      <c r="DT45" s="253"/>
    </row>
    <row r="46" spans="1:15137" s="1" customFormat="1" ht="14.25">
      <c r="B46" s="328"/>
      <c r="C46" s="220" t="s">
        <v>42</v>
      </c>
      <c r="D46" s="294">
        <v>701124.85800000001</v>
      </c>
      <c r="E46" s="221" t="s">
        <v>9</v>
      </c>
      <c r="F46" s="69">
        <v>0</v>
      </c>
      <c r="G46" s="69">
        <v>742800</v>
      </c>
      <c r="H46" s="69">
        <f>319.099999999977*1000</f>
        <v>319099.99999997701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324">
        <v>0</v>
      </c>
      <c r="AH46" s="125"/>
      <c r="AI46" s="136">
        <f>SUM(F46:AG46)</f>
        <v>1061899.9999999769</v>
      </c>
      <c r="AJ46" s="253"/>
      <c r="AK46" s="126"/>
      <c r="AM46" s="254">
        <f>AM41-AM42</f>
        <v>15113.335928143773</v>
      </c>
      <c r="DT46" s="253"/>
    </row>
    <row r="47" spans="1:15137" s="1" customFormat="1" ht="14.25">
      <c r="B47" s="328"/>
      <c r="C47" s="66" t="s">
        <v>38</v>
      </c>
      <c r="D47" s="294">
        <v>300482.08200000011</v>
      </c>
      <c r="E47" s="221" t="s">
        <v>9</v>
      </c>
      <c r="F47" s="69">
        <v>0</v>
      </c>
      <c r="G47" s="69">
        <v>253400</v>
      </c>
      <c r="H47" s="69">
        <f>124.5*1000</f>
        <v>124500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324">
        <v>0</v>
      </c>
      <c r="AH47" s="125"/>
      <c r="AI47" s="134">
        <f>SUM(F47:AG47)</f>
        <v>377900</v>
      </c>
      <c r="AJ47" s="256"/>
      <c r="AK47" s="126"/>
      <c r="AM47" s="253">
        <f>AM36</f>
        <v>5</v>
      </c>
      <c r="DT47" s="253"/>
    </row>
    <row r="48" spans="1:15137">
      <c r="B48" s="327"/>
      <c r="C48" s="82" t="s">
        <v>43</v>
      </c>
      <c r="D48" s="295"/>
      <c r="E48" s="84"/>
      <c r="F48" s="63"/>
      <c r="G48" s="63"/>
      <c r="H48" s="63"/>
      <c r="I48" s="106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112"/>
      <c r="AE48" s="112"/>
      <c r="AF48" s="112"/>
      <c r="AG48" s="329"/>
      <c r="AH48" s="131"/>
      <c r="AI48" s="132" t="s">
        <v>44</v>
      </c>
      <c r="AM48" s="283">
        <f>AM46/AM47</f>
        <v>3022.6671856287549</v>
      </c>
    </row>
    <row r="49" spans="1:15089" s="4" customFormat="1">
      <c r="A49" s="9"/>
      <c r="B49" s="330"/>
      <c r="C49" s="85" t="s">
        <v>25</v>
      </c>
      <c r="D49" s="296"/>
      <c r="E49" s="86" t="s">
        <v>9</v>
      </c>
      <c r="F49" s="69">
        <f>F31</f>
        <v>1215210</v>
      </c>
      <c r="G49" s="69">
        <f>381.59*1000</f>
        <v>381590</v>
      </c>
      <c r="H49" s="69">
        <v>0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>
        <f>413.64*1000</f>
        <v>413640</v>
      </c>
      <c r="Z49" s="69">
        <f>Z31</f>
        <v>1395500</v>
      </c>
      <c r="AA49" s="69">
        <f>AA31</f>
        <v>1415100</v>
      </c>
      <c r="AB49" s="69">
        <f>AB31</f>
        <v>1546840</v>
      </c>
      <c r="AC49" s="69">
        <f>AC31</f>
        <v>1554710</v>
      </c>
      <c r="AD49" s="113"/>
      <c r="AE49" s="113"/>
      <c r="AF49" s="113"/>
      <c r="AG49" s="331"/>
      <c r="AH49" s="133"/>
      <c r="AI49" s="134">
        <f>SUM(F49:AG49)</f>
        <v>7922590</v>
      </c>
      <c r="AJ49" s="9"/>
      <c r="AK49" s="135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262"/>
      <c r="BI49" s="262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255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262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  <c r="CUB49" s="9"/>
      <c r="CUC49" s="9"/>
      <c r="CUD49" s="9"/>
      <c r="CUE49" s="9"/>
      <c r="CUF49" s="9"/>
      <c r="CUG49" s="9"/>
      <c r="CUH49" s="9"/>
      <c r="CUI49" s="9"/>
      <c r="CUJ49" s="9"/>
      <c r="CUK49" s="9"/>
      <c r="CUL49" s="9"/>
      <c r="CUM49" s="9"/>
      <c r="CUN49" s="9"/>
      <c r="CUO49" s="9"/>
      <c r="CUP49" s="9"/>
      <c r="CUQ49" s="9"/>
      <c r="CUR49" s="9"/>
      <c r="CUS49" s="9"/>
      <c r="CUT49" s="9"/>
      <c r="CUU49" s="9"/>
      <c r="CUV49" s="9"/>
      <c r="CUW49" s="9"/>
      <c r="CUX49" s="9"/>
      <c r="CUY49" s="9"/>
      <c r="CUZ49" s="9"/>
      <c r="CVA49" s="9"/>
      <c r="CVB49" s="9"/>
      <c r="CVC49" s="9"/>
      <c r="CVD49" s="9"/>
      <c r="CVE49" s="9"/>
      <c r="CVF49" s="9"/>
      <c r="CVG49" s="9"/>
      <c r="CVH49" s="9"/>
      <c r="CVI49" s="9"/>
      <c r="CVJ49" s="9"/>
      <c r="CVK49" s="9"/>
      <c r="CVL49" s="9"/>
      <c r="CVM49" s="9"/>
      <c r="CVN49" s="9"/>
      <c r="CVO49" s="9"/>
      <c r="CVP49" s="9"/>
      <c r="CVQ49" s="9"/>
      <c r="CVR49" s="9"/>
      <c r="CVS49" s="9"/>
      <c r="CVT49" s="9"/>
      <c r="CVU49" s="9"/>
      <c r="CVV49" s="9"/>
      <c r="CVW49" s="9"/>
      <c r="CVX49" s="9"/>
      <c r="CVY49" s="9"/>
      <c r="CVZ49" s="9"/>
      <c r="CWA49" s="9"/>
      <c r="CWB49" s="9"/>
      <c r="CWC49" s="9"/>
      <c r="CWD49" s="9"/>
      <c r="CWE49" s="9"/>
      <c r="CWF49" s="9"/>
      <c r="CWG49" s="9"/>
      <c r="CWH49" s="9"/>
      <c r="CWI49" s="9"/>
      <c r="CWJ49" s="9"/>
      <c r="CWK49" s="9"/>
      <c r="CWL49" s="9"/>
      <c r="CWM49" s="9"/>
      <c r="CWN49" s="9"/>
      <c r="CWO49" s="9"/>
      <c r="CWP49" s="9"/>
      <c r="CWQ49" s="9"/>
      <c r="CWR49" s="9"/>
      <c r="CWS49" s="9"/>
      <c r="CWT49" s="9"/>
      <c r="CWU49" s="9"/>
      <c r="CWV49" s="9"/>
      <c r="CWW49" s="9"/>
      <c r="CWX49" s="9"/>
      <c r="CWY49" s="9"/>
      <c r="CWZ49" s="9"/>
      <c r="CXA49" s="9"/>
      <c r="CXB49" s="9"/>
      <c r="CXC49" s="9"/>
      <c r="CXD49" s="9"/>
      <c r="CXE49" s="9"/>
      <c r="CXF49" s="9"/>
      <c r="CXG49" s="9"/>
      <c r="CXH49" s="9"/>
      <c r="CXI49" s="9"/>
      <c r="CXJ49" s="9"/>
      <c r="CXK49" s="9"/>
      <c r="CXL49" s="9"/>
      <c r="CXM49" s="9"/>
      <c r="CXN49" s="9"/>
      <c r="CXO49" s="9"/>
      <c r="CXP49" s="9"/>
      <c r="CXQ49" s="9"/>
      <c r="CXR49" s="9"/>
      <c r="CXS49" s="9"/>
      <c r="CXT49" s="9"/>
      <c r="CXU49" s="9"/>
      <c r="CXV49" s="9"/>
      <c r="CXW49" s="9"/>
      <c r="CXX49" s="9"/>
      <c r="CXY49" s="9"/>
      <c r="CXZ49" s="9"/>
      <c r="CYA49" s="9"/>
      <c r="CYB49" s="9"/>
      <c r="CYC49" s="9"/>
      <c r="CYD49" s="9"/>
      <c r="CYE49" s="9"/>
      <c r="CYF49" s="9"/>
      <c r="CYG49" s="9"/>
      <c r="CYH49" s="9"/>
      <c r="CYI49" s="9"/>
      <c r="CYJ49" s="9"/>
      <c r="CYK49" s="9"/>
      <c r="CYL49" s="9"/>
      <c r="CYM49" s="9"/>
      <c r="CYN49" s="9"/>
      <c r="CYO49" s="9"/>
      <c r="CYP49" s="9"/>
      <c r="CYQ49" s="9"/>
      <c r="CYR49" s="9"/>
      <c r="CYS49" s="9"/>
      <c r="CYT49" s="9"/>
      <c r="CYU49" s="9"/>
      <c r="CYV49" s="9"/>
      <c r="CYW49" s="9"/>
      <c r="CYX49" s="9"/>
      <c r="CYY49" s="9"/>
      <c r="CYZ49" s="9"/>
      <c r="CZA49" s="9"/>
      <c r="CZB49" s="9"/>
      <c r="CZC49" s="9"/>
      <c r="CZD49" s="9"/>
      <c r="CZE49" s="9"/>
      <c r="CZF49" s="9"/>
      <c r="CZG49" s="9"/>
      <c r="CZH49" s="9"/>
      <c r="CZI49" s="9"/>
      <c r="CZJ49" s="9"/>
      <c r="CZK49" s="9"/>
      <c r="CZL49" s="9"/>
      <c r="CZM49" s="9"/>
      <c r="CZN49" s="9"/>
      <c r="CZO49" s="9"/>
      <c r="CZP49" s="9"/>
      <c r="CZQ49" s="9"/>
      <c r="CZR49" s="9"/>
      <c r="CZS49" s="9"/>
      <c r="CZT49" s="9"/>
      <c r="CZU49" s="9"/>
      <c r="CZV49" s="9"/>
      <c r="CZW49" s="9"/>
      <c r="CZX49" s="9"/>
      <c r="CZY49" s="9"/>
      <c r="CZZ49" s="9"/>
      <c r="DAA49" s="9"/>
      <c r="DAB49" s="9"/>
      <c r="DAC49" s="9"/>
      <c r="DAD49" s="9"/>
      <c r="DAE49" s="9"/>
      <c r="DAF49" s="9"/>
      <c r="DAG49" s="9"/>
      <c r="DAH49" s="9"/>
      <c r="DAI49" s="9"/>
      <c r="DAJ49" s="9"/>
      <c r="DAK49" s="9"/>
      <c r="DAL49" s="9"/>
      <c r="DAM49" s="9"/>
      <c r="DAN49" s="9"/>
      <c r="DAO49" s="9"/>
      <c r="DAP49" s="9"/>
      <c r="DAQ49" s="9"/>
      <c r="DAR49" s="9"/>
      <c r="DAS49" s="9"/>
      <c r="DAT49" s="9"/>
      <c r="DAU49" s="9"/>
      <c r="DAV49" s="9"/>
      <c r="DAW49" s="9"/>
      <c r="DAX49" s="9"/>
      <c r="DAY49" s="9"/>
      <c r="DAZ49" s="9"/>
      <c r="DBA49" s="9"/>
      <c r="DBB49" s="9"/>
      <c r="DBC49" s="9"/>
      <c r="DBD49" s="9"/>
      <c r="DBE49" s="9"/>
      <c r="DBF49" s="9"/>
      <c r="DBG49" s="9"/>
      <c r="DBH49" s="9"/>
      <c r="DBI49" s="9"/>
      <c r="DBJ49" s="9"/>
      <c r="DBK49" s="9"/>
      <c r="DBL49" s="9"/>
      <c r="DBM49" s="9"/>
      <c r="DBN49" s="9"/>
      <c r="DBO49" s="9"/>
      <c r="DBP49" s="9"/>
      <c r="DBQ49" s="9"/>
      <c r="DBR49" s="9"/>
      <c r="DBS49" s="9"/>
      <c r="DBT49" s="9"/>
      <c r="DBU49" s="9"/>
      <c r="DBV49" s="9"/>
      <c r="DBW49" s="9"/>
      <c r="DBX49" s="9"/>
      <c r="DBY49" s="9"/>
      <c r="DBZ49" s="9"/>
      <c r="DCA49" s="9"/>
      <c r="DCB49" s="9"/>
      <c r="DCC49" s="9"/>
      <c r="DCD49" s="9"/>
      <c r="DCE49" s="9"/>
      <c r="DCF49" s="9"/>
      <c r="DCG49" s="9"/>
      <c r="DCH49" s="9"/>
      <c r="DCI49" s="9"/>
      <c r="DCJ49" s="9"/>
      <c r="DCK49" s="9"/>
      <c r="DCL49" s="9"/>
      <c r="DCM49" s="9"/>
      <c r="DCN49" s="9"/>
      <c r="DCO49" s="9"/>
      <c r="DCP49" s="9"/>
      <c r="DCQ49" s="9"/>
      <c r="DCR49" s="9"/>
      <c r="DCS49" s="9"/>
      <c r="DCT49" s="9"/>
      <c r="DCU49" s="9"/>
      <c r="DCV49" s="9"/>
      <c r="DCW49" s="9"/>
      <c r="DCX49" s="9"/>
      <c r="DCY49" s="9"/>
      <c r="DCZ49" s="9"/>
      <c r="DDA49" s="9"/>
      <c r="DDB49" s="9"/>
      <c r="DDC49" s="9"/>
      <c r="DDD49" s="9"/>
      <c r="DDE49" s="9"/>
      <c r="DDF49" s="9"/>
      <c r="DDG49" s="9"/>
      <c r="DDH49" s="9"/>
      <c r="DDI49" s="9"/>
      <c r="DDJ49" s="9"/>
      <c r="DDK49" s="9"/>
      <c r="DDL49" s="9"/>
      <c r="DDM49" s="9"/>
      <c r="DDN49" s="9"/>
      <c r="DDO49" s="9"/>
      <c r="DDP49" s="9"/>
      <c r="DDQ49" s="9"/>
      <c r="DDR49" s="9"/>
      <c r="DDS49" s="9"/>
      <c r="DDT49" s="9"/>
      <c r="DDU49" s="9"/>
      <c r="DDV49" s="9"/>
      <c r="DDW49" s="9"/>
      <c r="DDX49" s="9"/>
      <c r="DDY49" s="9"/>
      <c r="DDZ49" s="9"/>
      <c r="DEA49" s="9"/>
      <c r="DEB49" s="9"/>
      <c r="DEC49" s="9"/>
      <c r="DED49" s="9"/>
      <c r="DEE49" s="9"/>
      <c r="DEF49" s="9"/>
      <c r="DEG49" s="9"/>
      <c r="DEH49" s="9"/>
      <c r="DEI49" s="9"/>
      <c r="DEJ49" s="9"/>
      <c r="DEK49" s="9"/>
      <c r="DEL49" s="9"/>
      <c r="DEM49" s="9"/>
      <c r="DEN49" s="9"/>
      <c r="DEO49" s="9"/>
      <c r="DEP49" s="9"/>
      <c r="DEQ49" s="9"/>
      <c r="DER49" s="9"/>
      <c r="DES49" s="9"/>
      <c r="DET49" s="9"/>
      <c r="DEU49" s="9"/>
      <c r="DEV49" s="9"/>
      <c r="DEW49" s="9"/>
      <c r="DEX49" s="9"/>
      <c r="DEY49" s="9"/>
      <c r="DEZ49" s="9"/>
      <c r="DFA49" s="9"/>
      <c r="DFB49" s="9"/>
      <c r="DFC49" s="9"/>
      <c r="DFD49" s="9"/>
      <c r="DFE49" s="9"/>
      <c r="DFF49" s="9"/>
      <c r="DFG49" s="9"/>
      <c r="DFH49" s="9"/>
      <c r="DFI49" s="9"/>
      <c r="DFJ49" s="9"/>
      <c r="DFK49" s="9"/>
      <c r="DFL49" s="9"/>
      <c r="DFM49" s="9"/>
      <c r="DFN49" s="9"/>
      <c r="DFO49" s="9"/>
      <c r="DFP49" s="9"/>
      <c r="DFQ49" s="9"/>
      <c r="DFR49" s="9"/>
      <c r="DFS49" s="9"/>
      <c r="DFT49" s="9"/>
      <c r="DFU49" s="9"/>
      <c r="DFV49" s="9"/>
      <c r="DFW49" s="9"/>
      <c r="DFX49" s="9"/>
      <c r="DFY49" s="9"/>
      <c r="DFZ49" s="9"/>
      <c r="DGA49" s="9"/>
      <c r="DGB49" s="9"/>
      <c r="DGC49" s="9"/>
      <c r="DGD49" s="9"/>
      <c r="DGE49" s="9"/>
      <c r="DGF49" s="9"/>
      <c r="DGG49" s="9"/>
      <c r="DGH49" s="9"/>
      <c r="DGI49" s="9"/>
      <c r="DGJ49" s="9"/>
      <c r="DGK49" s="9"/>
      <c r="DGL49" s="9"/>
      <c r="DGM49" s="9"/>
      <c r="DGN49" s="9"/>
      <c r="DGO49" s="9"/>
      <c r="DGP49" s="9"/>
      <c r="DGQ49" s="9"/>
      <c r="DGR49" s="9"/>
      <c r="DGS49" s="9"/>
      <c r="DGT49" s="9"/>
      <c r="DGU49" s="9"/>
      <c r="DGV49" s="9"/>
      <c r="DGW49" s="9"/>
      <c r="DGX49" s="9"/>
      <c r="DGY49" s="9"/>
      <c r="DGZ49" s="9"/>
      <c r="DHA49" s="9"/>
      <c r="DHB49" s="9"/>
      <c r="DHC49" s="9"/>
      <c r="DHD49" s="9"/>
      <c r="DHE49" s="9"/>
      <c r="DHF49" s="9"/>
      <c r="DHG49" s="9"/>
      <c r="DHH49" s="9"/>
      <c r="DHI49" s="9"/>
      <c r="DHJ49" s="9"/>
      <c r="DHK49" s="9"/>
      <c r="DHL49" s="9"/>
      <c r="DHM49" s="9"/>
      <c r="DHN49" s="9"/>
      <c r="DHO49" s="9"/>
      <c r="DHP49" s="9"/>
      <c r="DHQ49" s="9"/>
      <c r="DHR49" s="9"/>
      <c r="DHS49" s="9"/>
      <c r="DHT49" s="9"/>
      <c r="DHU49" s="9"/>
      <c r="DHV49" s="9"/>
      <c r="DHW49" s="9"/>
      <c r="DHX49" s="9"/>
      <c r="DHY49" s="9"/>
      <c r="DHZ49" s="9"/>
      <c r="DIA49" s="9"/>
      <c r="DIB49" s="9"/>
      <c r="DIC49" s="9"/>
      <c r="DID49" s="9"/>
      <c r="DIE49" s="9"/>
      <c r="DIF49" s="9"/>
      <c r="DIG49" s="9"/>
      <c r="DIH49" s="9"/>
      <c r="DII49" s="9"/>
      <c r="DIJ49" s="9"/>
      <c r="DIK49" s="9"/>
      <c r="DIL49" s="9"/>
      <c r="DIM49" s="9"/>
      <c r="DIN49" s="9"/>
      <c r="DIO49" s="9"/>
      <c r="DIP49" s="9"/>
      <c r="DIQ49" s="9"/>
      <c r="DIR49" s="9"/>
      <c r="DIS49" s="9"/>
      <c r="DIT49" s="9"/>
      <c r="DIU49" s="9"/>
      <c r="DIV49" s="9"/>
      <c r="DIW49" s="9"/>
      <c r="DIX49" s="9"/>
      <c r="DIY49" s="9"/>
      <c r="DIZ49" s="9"/>
      <c r="DJA49" s="9"/>
      <c r="DJB49" s="9"/>
      <c r="DJC49" s="9"/>
      <c r="DJD49" s="9"/>
      <c r="DJE49" s="9"/>
      <c r="DJF49" s="9"/>
      <c r="DJG49" s="9"/>
      <c r="DJH49" s="9"/>
      <c r="DJI49" s="9"/>
      <c r="DJJ49" s="9"/>
      <c r="DJK49" s="9"/>
      <c r="DJL49" s="9"/>
      <c r="DJM49" s="9"/>
      <c r="DJN49" s="9"/>
      <c r="DJO49" s="9"/>
      <c r="DJP49" s="9"/>
      <c r="DJQ49" s="9"/>
      <c r="DJR49" s="9"/>
      <c r="DJS49" s="9"/>
      <c r="DJT49" s="9"/>
      <c r="DJU49" s="9"/>
      <c r="DJV49" s="9"/>
      <c r="DJW49" s="9"/>
      <c r="DJX49" s="9"/>
      <c r="DJY49" s="9"/>
      <c r="DJZ49" s="9"/>
      <c r="DKA49" s="9"/>
      <c r="DKB49" s="9"/>
      <c r="DKC49" s="9"/>
      <c r="DKD49" s="9"/>
      <c r="DKE49" s="9"/>
      <c r="DKF49" s="9"/>
      <c r="DKG49" s="9"/>
      <c r="DKH49" s="9"/>
      <c r="DKI49" s="9"/>
      <c r="DKJ49" s="9"/>
      <c r="DKK49" s="9"/>
      <c r="DKL49" s="9"/>
      <c r="DKM49" s="9"/>
      <c r="DKN49" s="9"/>
      <c r="DKO49" s="9"/>
      <c r="DKP49" s="9"/>
      <c r="DKQ49" s="9"/>
      <c r="DKR49" s="9"/>
      <c r="DKS49" s="9"/>
      <c r="DKT49" s="9"/>
      <c r="DKU49" s="9"/>
      <c r="DKV49" s="9"/>
      <c r="DKW49" s="9"/>
      <c r="DKX49" s="9"/>
      <c r="DKY49" s="9"/>
      <c r="DKZ49" s="9"/>
      <c r="DLA49" s="9"/>
      <c r="DLB49" s="9"/>
      <c r="DLC49" s="9"/>
      <c r="DLD49" s="9"/>
      <c r="DLE49" s="9"/>
      <c r="DLF49" s="9"/>
      <c r="DLG49" s="9"/>
      <c r="DLH49" s="9"/>
      <c r="DLI49" s="9"/>
      <c r="DLJ49" s="9"/>
      <c r="DLK49" s="9"/>
      <c r="DLL49" s="9"/>
      <c r="DLM49" s="9"/>
      <c r="DLN49" s="9"/>
      <c r="DLO49" s="9"/>
      <c r="DLP49" s="9"/>
      <c r="DLQ49" s="9"/>
      <c r="DLR49" s="9"/>
      <c r="DLS49" s="9"/>
      <c r="DLT49" s="9"/>
      <c r="DLU49" s="9"/>
      <c r="DLV49" s="9"/>
      <c r="DLW49" s="9"/>
      <c r="DLX49" s="9"/>
      <c r="DLY49" s="9"/>
      <c r="DLZ49" s="9"/>
      <c r="DMA49" s="9"/>
      <c r="DMB49" s="9"/>
      <c r="DMC49" s="9"/>
      <c r="DMD49" s="9"/>
      <c r="DME49" s="9"/>
      <c r="DMF49" s="9"/>
      <c r="DMG49" s="9"/>
      <c r="DMH49" s="9"/>
      <c r="DMI49" s="9"/>
      <c r="DMJ49" s="9"/>
      <c r="DMK49" s="9"/>
      <c r="DML49" s="9"/>
      <c r="DMM49" s="9"/>
      <c r="DMN49" s="9"/>
      <c r="DMO49" s="9"/>
      <c r="DMP49" s="9"/>
      <c r="DMQ49" s="9"/>
      <c r="DMR49" s="9"/>
      <c r="DMS49" s="9"/>
      <c r="DMT49" s="9"/>
      <c r="DMU49" s="9"/>
      <c r="DMV49" s="9"/>
      <c r="DMW49" s="9"/>
      <c r="DMX49" s="9"/>
      <c r="DMY49" s="9"/>
      <c r="DMZ49" s="9"/>
      <c r="DNA49" s="9"/>
      <c r="DNB49" s="9"/>
      <c r="DNC49" s="9"/>
      <c r="DND49" s="9"/>
      <c r="DNE49" s="9"/>
      <c r="DNF49" s="9"/>
      <c r="DNG49" s="9"/>
      <c r="DNH49" s="9"/>
      <c r="DNI49" s="9"/>
      <c r="DNJ49" s="9"/>
      <c r="DNK49" s="9"/>
      <c r="DNL49" s="9"/>
      <c r="DNM49" s="9"/>
      <c r="DNN49" s="9"/>
      <c r="DNO49" s="9"/>
      <c r="DNP49" s="9"/>
      <c r="DNQ49" s="9"/>
      <c r="DNR49" s="9"/>
      <c r="DNS49" s="9"/>
      <c r="DNT49" s="9"/>
      <c r="DNU49" s="9"/>
      <c r="DNV49" s="9"/>
      <c r="DNW49" s="9"/>
      <c r="DNX49" s="9"/>
      <c r="DNY49" s="9"/>
      <c r="DNZ49" s="9"/>
      <c r="DOA49" s="9"/>
      <c r="DOB49" s="9"/>
      <c r="DOC49" s="9"/>
      <c r="DOD49" s="9"/>
      <c r="DOE49" s="9"/>
      <c r="DOF49" s="9"/>
      <c r="DOG49" s="9"/>
      <c r="DOH49" s="9"/>
      <c r="DOI49" s="9"/>
      <c r="DOJ49" s="9"/>
      <c r="DOK49" s="9"/>
      <c r="DOL49" s="9"/>
      <c r="DOM49" s="9"/>
      <c r="DON49" s="9"/>
      <c r="DOO49" s="9"/>
      <c r="DOP49" s="9"/>
      <c r="DOQ49" s="9"/>
      <c r="DOR49" s="9"/>
      <c r="DOS49" s="9"/>
      <c r="DOT49" s="9"/>
      <c r="DOU49" s="9"/>
      <c r="DOV49" s="9"/>
      <c r="DOW49" s="9"/>
      <c r="DOX49" s="9"/>
      <c r="DOY49" s="9"/>
      <c r="DOZ49" s="9"/>
      <c r="DPA49" s="9"/>
      <c r="DPB49" s="9"/>
      <c r="DPC49" s="9"/>
      <c r="DPD49" s="9"/>
      <c r="DPE49" s="9"/>
      <c r="DPF49" s="9"/>
      <c r="DPG49" s="9"/>
      <c r="DPH49" s="9"/>
      <c r="DPI49" s="9"/>
      <c r="DPJ49" s="9"/>
      <c r="DPK49" s="9"/>
      <c r="DPL49" s="9"/>
      <c r="DPM49" s="9"/>
      <c r="DPN49" s="9"/>
      <c r="DPO49" s="9"/>
      <c r="DPP49" s="9"/>
      <c r="DPQ49" s="9"/>
      <c r="DPR49" s="9"/>
      <c r="DPS49" s="9"/>
      <c r="DPT49" s="9"/>
      <c r="DPU49" s="9"/>
      <c r="DPV49" s="9"/>
      <c r="DPW49" s="9"/>
      <c r="DPX49" s="9"/>
      <c r="DPY49" s="9"/>
      <c r="DPZ49" s="9"/>
      <c r="DQA49" s="9"/>
      <c r="DQB49" s="9"/>
      <c r="DQC49" s="9"/>
      <c r="DQD49" s="9"/>
      <c r="DQE49" s="9"/>
      <c r="DQF49" s="9"/>
      <c r="DQG49" s="9"/>
      <c r="DQH49" s="9"/>
      <c r="DQI49" s="9"/>
      <c r="DQJ49" s="9"/>
      <c r="DQK49" s="9"/>
      <c r="DQL49" s="9"/>
      <c r="DQM49" s="9"/>
      <c r="DQN49" s="9"/>
      <c r="DQO49" s="9"/>
      <c r="DQP49" s="9"/>
      <c r="DQQ49" s="9"/>
      <c r="DQR49" s="9"/>
      <c r="DQS49" s="9"/>
      <c r="DQT49" s="9"/>
      <c r="DQU49" s="9"/>
      <c r="DQV49" s="9"/>
      <c r="DQW49" s="9"/>
      <c r="DQX49" s="9"/>
      <c r="DQY49" s="9"/>
      <c r="DQZ49" s="9"/>
      <c r="DRA49" s="9"/>
      <c r="DRB49" s="9"/>
      <c r="DRC49" s="9"/>
      <c r="DRD49" s="9"/>
      <c r="DRE49" s="9"/>
      <c r="DRF49" s="9"/>
      <c r="DRG49" s="9"/>
      <c r="DRH49" s="9"/>
      <c r="DRI49" s="9"/>
      <c r="DRJ49" s="9"/>
      <c r="DRK49" s="9"/>
      <c r="DRL49" s="9"/>
      <c r="DRM49" s="9"/>
      <c r="DRN49" s="9"/>
      <c r="DRO49" s="9"/>
      <c r="DRP49" s="9"/>
      <c r="DRQ49" s="9"/>
      <c r="DRR49" s="9"/>
      <c r="DRS49" s="9"/>
      <c r="DRT49" s="9"/>
      <c r="DRU49" s="9"/>
      <c r="DRV49" s="9"/>
      <c r="DRW49" s="9"/>
      <c r="DRX49" s="9"/>
      <c r="DRY49" s="9"/>
      <c r="DRZ49" s="9"/>
      <c r="DSA49" s="9"/>
      <c r="DSB49" s="9"/>
      <c r="DSC49" s="9"/>
      <c r="DSD49" s="9"/>
      <c r="DSE49" s="9"/>
      <c r="DSF49" s="9"/>
      <c r="DSG49" s="9"/>
      <c r="DSH49" s="9"/>
      <c r="DSI49" s="9"/>
      <c r="DSJ49" s="9"/>
      <c r="DSK49" s="9"/>
      <c r="DSL49" s="9"/>
      <c r="DSM49" s="9"/>
      <c r="DSN49" s="9"/>
      <c r="DSO49" s="9"/>
      <c r="DSP49" s="9"/>
      <c r="DSQ49" s="9"/>
      <c r="DSR49" s="9"/>
      <c r="DSS49" s="9"/>
      <c r="DST49" s="9"/>
      <c r="DSU49" s="9"/>
      <c r="DSV49" s="9"/>
      <c r="DSW49" s="9"/>
      <c r="DSX49" s="9"/>
      <c r="DSY49" s="9"/>
      <c r="DSZ49" s="9"/>
      <c r="DTA49" s="9"/>
      <c r="DTB49" s="9"/>
      <c r="DTC49" s="9"/>
      <c r="DTD49" s="9"/>
      <c r="DTE49" s="9"/>
      <c r="DTF49" s="9"/>
      <c r="DTG49" s="9"/>
      <c r="DTH49" s="9"/>
      <c r="DTI49" s="9"/>
      <c r="DTJ49" s="9"/>
      <c r="DTK49" s="9"/>
      <c r="DTL49" s="9"/>
      <c r="DTM49" s="9"/>
      <c r="DTN49" s="9"/>
      <c r="DTO49" s="9"/>
      <c r="DTP49" s="9"/>
      <c r="DTQ49" s="9"/>
      <c r="DTR49" s="9"/>
      <c r="DTS49" s="9"/>
      <c r="DTT49" s="9"/>
      <c r="DTU49" s="9"/>
      <c r="DTV49" s="9"/>
      <c r="DTW49" s="9"/>
      <c r="DTX49" s="9"/>
      <c r="DTY49" s="9"/>
      <c r="DTZ49" s="9"/>
      <c r="DUA49" s="9"/>
      <c r="DUB49" s="9"/>
      <c r="DUC49" s="9"/>
      <c r="DUD49" s="9"/>
      <c r="DUE49" s="9"/>
      <c r="DUF49" s="9"/>
      <c r="DUG49" s="9"/>
      <c r="DUH49" s="9"/>
      <c r="DUI49" s="9"/>
      <c r="DUJ49" s="9"/>
      <c r="DUK49" s="9"/>
      <c r="DUL49" s="9"/>
      <c r="DUM49" s="9"/>
      <c r="DUN49" s="9"/>
      <c r="DUO49" s="9"/>
      <c r="DUP49" s="9"/>
      <c r="DUQ49" s="9"/>
      <c r="DUR49" s="9"/>
      <c r="DUS49" s="9"/>
      <c r="DUT49" s="9"/>
      <c r="DUU49" s="9"/>
      <c r="DUV49" s="9"/>
      <c r="DUW49" s="9"/>
      <c r="DUX49" s="9"/>
      <c r="DUY49" s="9"/>
      <c r="DUZ49" s="9"/>
      <c r="DVA49" s="9"/>
      <c r="DVB49" s="9"/>
      <c r="DVC49" s="9"/>
      <c r="DVD49" s="9"/>
      <c r="DVE49" s="9"/>
      <c r="DVF49" s="9"/>
      <c r="DVG49" s="9"/>
      <c r="DVH49" s="9"/>
      <c r="DVI49" s="9"/>
      <c r="DVJ49" s="9"/>
      <c r="DVK49" s="9"/>
      <c r="DVL49" s="9"/>
      <c r="DVM49" s="9"/>
      <c r="DVN49" s="9"/>
      <c r="DVO49" s="9"/>
      <c r="DVP49" s="9"/>
      <c r="DVQ49" s="9"/>
      <c r="DVR49" s="9"/>
      <c r="DVS49" s="9"/>
      <c r="DVT49" s="9"/>
      <c r="DVU49" s="9"/>
      <c r="DVV49" s="9"/>
      <c r="DVW49" s="9"/>
      <c r="DVX49" s="9"/>
      <c r="DVY49" s="9"/>
      <c r="DVZ49" s="9"/>
      <c r="DWA49" s="9"/>
      <c r="DWB49" s="9"/>
      <c r="DWC49" s="9"/>
      <c r="DWD49" s="9"/>
      <c r="DWE49" s="9"/>
      <c r="DWF49" s="9"/>
      <c r="DWG49" s="9"/>
      <c r="DWH49" s="9"/>
      <c r="DWI49" s="9"/>
      <c r="DWJ49" s="9"/>
      <c r="DWK49" s="9"/>
      <c r="DWL49" s="9"/>
      <c r="DWM49" s="9"/>
      <c r="DWN49" s="9"/>
      <c r="DWO49" s="9"/>
      <c r="DWP49" s="9"/>
      <c r="DWQ49" s="9"/>
      <c r="DWR49" s="9"/>
      <c r="DWS49" s="9"/>
      <c r="DWT49" s="9"/>
      <c r="DWU49" s="9"/>
      <c r="DWV49" s="9"/>
      <c r="DWW49" s="9"/>
      <c r="DWX49" s="9"/>
      <c r="DWY49" s="9"/>
      <c r="DWZ49" s="9"/>
      <c r="DXA49" s="9"/>
      <c r="DXB49" s="9"/>
      <c r="DXC49" s="9"/>
      <c r="DXD49" s="9"/>
      <c r="DXE49" s="9"/>
      <c r="DXF49" s="9"/>
      <c r="DXG49" s="9"/>
      <c r="DXH49" s="9"/>
      <c r="DXI49" s="9"/>
      <c r="DXJ49" s="9"/>
      <c r="DXK49" s="9"/>
      <c r="DXL49" s="9"/>
      <c r="DXM49" s="9"/>
      <c r="DXN49" s="9"/>
      <c r="DXO49" s="9"/>
      <c r="DXP49" s="9"/>
      <c r="DXQ49" s="9"/>
      <c r="DXR49" s="9"/>
      <c r="DXS49" s="9"/>
      <c r="DXT49" s="9"/>
      <c r="DXU49" s="9"/>
      <c r="DXV49" s="9"/>
      <c r="DXW49" s="9"/>
      <c r="DXX49" s="9"/>
      <c r="DXY49" s="9"/>
      <c r="DXZ49" s="9"/>
      <c r="DYA49" s="9"/>
      <c r="DYB49" s="9"/>
      <c r="DYC49" s="9"/>
      <c r="DYD49" s="9"/>
      <c r="DYE49" s="9"/>
      <c r="DYF49" s="9"/>
      <c r="DYG49" s="9"/>
      <c r="DYH49" s="9"/>
      <c r="DYI49" s="9"/>
      <c r="DYJ49" s="9"/>
      <c r="DYK49" s="9"/>
      <c r="DYL49" s="9"/>
      <c r="DYM49" s="9"/>
      <c r="DYN49" s="9"/>
      <c r="DYO49" s="9"/>
      <c r="DYP49" s="9"/>
      <c r="DYQ49" s="9"/>
      <c r="DYR49" s="9"/>
      <c r="DYS49" s="9"/>
      <c r="DYT49" s="9"/>
      <c r="DYU49" s="9"/>
      <c r="DYV49" s="9"/>
      <c r="DYW49" s="9"/>
      <c r="DYX49" s="9"/>
      <c r="DYY49" s="9"/>
      <c r="DYZ49" s="9"/>
      <c r="DZA49" s="9"/>
      <c r="DZB49" s="9"/>
      <c r="DZC49" s="9"/>
      <c r="DZD49" s="9"/>
      <c r="DZE49" s="9"/>
      <c r="DZF49" s="9"/>
      <c r="DZG49" s="9"/>
      <c r="DZH49" s="9"/>
      <c r="DZI49" s="9"/>
      <c r="DZJ49" s="9"/>
      <c r="DZK49" s="9"/>
      <c r="DZL49" s="9"/>
      <c r="DZM49" s="9"/>
      <c r="DZN49" s="9"/>
      <c r="DZO49" s="9"/>
      <c r="DZP49" s="9"/>
      <c r="DZQ49" s="9"/>
      <c r="DZR49" s="9"/>
      <c r="DZS49" s="9"/>
      <c r="DZT49" s="9"/>
      <c r="DZU49" s="9"/>
      <c r="DZV49" s="9"/>
      <c r="DZW49" s="9"/>
      <c r="DZX49" s="9"/>
      <c r="DZY49" s="9"/>
      <c r="DZZ49" s="9"/>
      <c r="EAA49" s="9"/>
      <c r="EAB49" s="9"/>
      <c r="EAC49" s="9"/>
      <c r="EAD49" s="9"/>
      <c r="EAE49" s="9"/>
      <c r="EAF49" s="9"/>
      <c r="EAG49" s="9"/>
      <c r="EAH49" s="9"/>
      <c r="EAI49" s="9"/>
      <c r="EAJ49" s="9"/>
      <c r="EAK49" s="9"/>
      <c r="EAL49" s="9"/>
      <c r="EAM49" s="9"/>
      <c r="EAN49" s="9"/>
      <c r="EAO49" s="9"/>
      <c r="EAP49" s="9"/>
      <c r="EAQ49" s="9"/>
      <c r="EAR49" s="9"/>
      <c r="EAS49" s="9"/>
      <c r="EAT49" s="9"/>
      <c r="EAU49" s="9"/>
      <c r="EAV49" s="9"/>
      <c r="EAW49" s="9"/>
      <c r="EAX49" s="9"/>
      <c r="EAY49" s="9"/>
      <c r="EAZ49" s="9"/>
      <c r="EBA49" s="9"/>
      <c r="EBB49" s="9"/>
      <c r="EBC49" s="9"/>
      <c r="EBD49" s="9"/>
      <c r="EBE49" s="9"/>
      <c r="EBF49" s="9"/>
      <c r="EBG49" s="9"/>
      <c r="EBH49" s="9"/>
      <c r="EBI49" s="9"/>
      <c r="EBJ49" s="9"/>
      <c r="EBK49" s="9"/>
      <c r="EBL49" s="9"/>
      <c r="EBM49" s="9"/>
      <c r="EBN49" s="9"/>
      <c r="EBO49" s="9"/>
      <c r="EBP49" s="9"/>
      <c r="EBQ49" s="9"/>
      <c r="EBR49" s="9"/>
      <c r="EBS49" s="9"/>
      <c r="EBT49" s="9"/>
      <c r="EBU49" s="9"/>
      <c r="EBV49" s="9"/>
      <c r="EBW49" s="9"/>
      <c r="EBX49" s="9"/>
      <c r="EBY49" s="9"/>
      <c r="EBZ49" s="9"/>
      <c r="ECA49" s="9"/>
      <c r="ECB49" s="9"/>
      <c r="ECC49" s="9"/>
      <c r="ECD49" s="9"/>
      <c r="ECE49" s="9"/>
      <c r="ECF49" s="9"/>
      <c r="ECG49" s="9"/>
      <c r="ECH49" s="9"/>
      <c r="ECI49" s="9"/>
      <c r="ECJ49" s="9"/>
      <c r="ECK49" s="9"/>
      <c r="ECL49" s="9"/>
      <c r="ECM49" s="9"/>
      <c r="ECN49" s="9"/>
      <c r="ECO49" s="9"/>
      <c r="ECP49" s="9"/>
      <c r="ECQ49" s="9"/>
      <c r="ECR49" s="9"/>
      <c r="ECS49" s="9"/>
      <c r="ECT49" s="9"/>
      <c r="ECU49" s="9"/>
      <c r="ECV49" s="9"/>
      <c r="ECW49" s="9"/>
      <c r="ECX49" s="9"/>
      <c r="ECY49" s="9"/>
      <c r="ECZ49" s="9"/>
      <c r="EDA49" s="9"/>
      <c r="EDB49" s="9"/>
      <c r="EDC49" s="9"/>
      <c r="EDD49" s="9"/>
      <c r="EDE49" s="9"/>
      <c r="EDF49" s="9"/>
      <c r="EDG49" s="9"/>
      <c r="EDH49" s="9"/>
      <c r="EDI49" s="9"/>
      <c r="EDJ49" s="9"/>
      <c r="EDK49" s="9"/>
      <c r="EDL49" s="9"/>
      <c r="EDM49" s="9"/>
      <c r="EDN49" s="9"/>
      <c r="EDO49" s="9"/>
      <c r="EDP49" s="9"/>
      <c r="EDQ49" s="9"/>
      <c r="EDR49" s="9"/>
      <c r="EDS49" s="9"/>
      <c r="EDT49" s="9"/>
      <c r="EDU49" s="9"/>
      <c r="EDV49" s="9"/>
      <c r="EDW49" s="9"/>
      <c r="EDX49" s="9"/>
      <c r="EDY49" s="9"/>
      <c r="EDZ49" s="9"/>
      <c r="EEA49" s="9"/>
      <c r="EEB49" s="9"/>
      <c r="EEC49" s="9"/>
      <c r="EED49" s="9"/>
      <c r="EEE49" s="9"/>
      <c r="EEF49" s="9"/>
      <c r="EEG49" s="9"/>
      <c r="EEH49" s="9"/>
      <c r="EEI49" s="9"/>
      <c r="EEJ49" s="9"/>
      <c r="EEK49" s="9"/>
      <c r="EEL49" s="9"/>
      <c r="EEM49" s="9"/>
      <c r="EEN49" s="9"/>
      <c r="EEO49" s="9"/>
      <c r="EEP49" s="9"/>
      <c r="EEQ49" s="9"/>
      <c r="EER49" s="9"/>
      <c r="EES49" s="9"/>
      <c r="EET49" s="9"/>
      <c r="EEU49" s="9"/>
      <c r="EEV49" s="9"/>
      <c r="EEW49" s="9"/>
      <c r="EEX49" s="9"/>
      <c r="EEY49" s="9"/>
      <c r="EEZ49" s="9"/>
      <c r="EFA49" s="9"/>
      <c r="EFB49" s="9"/>
      <c r="EFC49" s="9"/>
      <c r="EFD49" s="9"/>
      <c r="EFE49" s="9"/>
      <c r="EFF49" s="9"/>
      <c r="EFG49" s="9"/>
      <c r="EFH49" s="9"/>
      <c r="EFI49" s="9"/>
      <c r="EFJ49" s="9"/>
      <c r="EFK49" s="9"/>
      <c r="EFL49" s="9"/>
      <c r="EFM49" s="9"/>
      <c r="EFN49" s="9"/>
      <c r="EFO49" s="9"/>
      <c r="EFP49" s="9"/>
      <c r="EFQ49" s="9"/>
      <c r="EFR49" s="9"/>
      <c r="EFS49" s="9"/>
      <c r="EFT49" s="9"/>
      <c r="EFU49" s="9"/>
      <c r="EFV49" s="9"/>
      <c r="EFW49" s="9"/>
      <c r="EFX49" s="9"/>
      <c r="EFY49" s="9"/>
      <c r="EFZ49" s="9"/>
      <c r="EGA49" s="9"/>
      <c r="EGB49" s="9"/>
      <c r="EGC49" s="9"/>
      <c r="EGD49" s="9"/>
      <c r="EGE49" s="9"/>
      <c r="EGF49" s="9"/>
      <c r="EGG49" s="9"/>
      <c r="EGH49" s="9"/>
      <c r="EGI49" s="9"/>
      <c r="EGJ49" s="9"/>
      <c r="EGK49" s="9"/>
      <c r="EGL49" s="9"/>
      <c r="EGM49" s="9"/>
      <c r="EGN49" s="9"/>
      <c r="EGO49" s="9"/>
      <c r="EGP49" s="9"/>
      <c r="EGQ49" s="9"/>
      <c r="EGR49" s="9"/>
      <c r="EGS49" s="9"/>
      <c r="EGT49" s="9"/>
      <c r="EGU49" s="9"/>
      <c r="EGV49" s="9"/>
      <c r="EGW49" s="9"/>
      <c r="EGX49" s="9"/>
      <c r="EGY49" s="9"/>
      <c r="EGZ49" s="9"/>
      <c r="EHA49" s="9"/>
      <c r="EHB49" s="9"/>
      <c r="EHC49" s="9"/>
      <c r="EHD49" s="9"/>
      <c r="EHE49" s="9"/>
      <c r="EHF49" s="9"/>
      <c r="EHG49" s="9"/>
      <c r="EHH49" s="9"/>
      <c r="EHI49" s="9"/>
      <c r="EHJ49" s="9"/>
      <c r="EHK49" s="9"/>
      <c r="EHL49" s="9"/>
      <c r="EHM49" s="9"/>
      <c r="EHN49" s="9"/>
      <c r="EHO49" s="9"/>
      <c r="EHP49" s="9"/>
      <c r="EHQ49" s="9"/>
      <c r="EHR49" s="9"/>
      <c r="EHS49" s="9"/>
      <c r="EHT49" s="9"/>
      <c r="EHU49" s="9"/>
      <c r="EHV49" s="9"/>
      <c r="EHW49" s="9"/>
      <c r="EHX49" s="9"/>
      <c r="EHY49" s="9"/>
      <c r="EHZ49" s="9"/>
      <c r="EIA49" s="9"/>
      <c r="EIB49" s="9"/>
      <c r="EIC49" s="9"/>
      <c r="EID49" s="9"/>
      <c r="EIE49" s="9"/>
      <c r="EIF49" s="9"/>
      <c r="EIG49" s="9"/>
      <c r="EIH49" s="9"/>
      <c r="EII49" s="9"/>
      <c r="EIJ49" s="9"/>
      <c r="EIK49" s="9"/>
      <c r="EIL49" s="9"/>
      <c r="EIM49" s="9"/>
      <c r="EIN49" s="9"/>
      <c r="EIO49" s="9"/>
      <c r="EIP49" s="9"/>
      <c r="EIQ49" s="9"/>
      <c r="EIR49" s="9"/>
      <c r="EIS49" s="9"/>
      <c r="EIT49" s="9"/>
      <c r="EIU49" s="9"/>
      <c r="EIV49" s="9"/>
      <c r="EIW49" s="9"/>
      <c r="EIX49" s="9"/>
      <c r="EIY49" s="9"/>
      <c r="EIZ49" s="9"/>
      <c r="EJA49" s="9"/>
      <c r="EJB49" s="9"/>
      <c r="EJC49" s="9"/>
      <c r="EJD49" s="9"/>
      <c r="EJE49" s="9"/>
      <c r="EJF49" s="9"/>
      <c r="EJG49" s="9"/>
      <c r="EJH49" s="9"/>
      <c r="EJI49" s="9"/>
      <c r="EJJ49" s="9"/>
      <c r="EJK49" s="9"/>
      <c r="EJL49" s="9"/>
      <c r="EJM49" s="9"/>
      <c r="EJN49" s="9"/>
      <c r="EJO49" s="9"/>
      <c r="EJP49" s="9"/>
      <c r="EJQ49" s="9"/>
      <c r="EJR49" s="9"/>
      <c r="EJS49" s="9"/>
      <c r="EJT49" s="9"/>
      <c r="EJU49" s="9"/>
      <c r="EJV49" s="9"/>
      <c r="EJW49" s="9"/>
      <c r="EJX49" s="9"/>
      <c r="EJY49" s="9"/>
      <c r="EJZ49" s="9"/>
      <c r="EKA49" s="9"/>
      <c r="EKB49" s="9"/>
      <c r="EKC49" s="9"/>
      <c r="EKD49" s="9"/>
      <c r="EKE49" s="9"/>
      <c r="EKF49" s="9"/>
      <c r="EKG49" s="9"/>
      <c r="EKH49" s="9"/>
      <c r="EKI49" s="9"/>
      <c r="EKJ49" s="9"/>
      <c r="EKK49" s="9"/>
      <c r="EKL49" s="9"/>
      <c r="EKM49" s="9"/>
      <c r="EKN49" s="9"/>
      <c r="EKO49" s="9"/>
      <c r="EKP49" s="9"/>
      <c r="EKQ49" s="9"/>
      <c r="EKR49" s="9"/>
      <c r="EKS49" s="9"/>
      <c r="EKT49" s="9"/>
      <c r="EKU49" s="9"/>
      <c r="EKV49" s="9"/>
      <c r="EKW49" s="9"/>
      <c r="EKX49" s="9"/>
      <c r="EKY49" s="9"/>
      <c r="EKZ49" s="9"/>
      <c r="ELA49" s="9"/>
      <c r="ELB49" s="9"/>
      <c r="ELC49" s="9"/>
      <c r="ELD49" s="9"/>
      <c r="ELE49" s="9"/>
      <c r="ELF49" s="9"/>
      <c r="ELG49" s="9"/>
      <c r="ELH49" s="9"/>
      <c r="ELI49" s="9"/>
      <c r="ELJ49" s="9"/>
      <c r="ELK49" s="9"/>
      <c r="ELL49" s="9"/>
      <c r="ELM49" s="9"/>
      <c r="ELN49" s="9"/>
      <c r="ELO49" s="9"/>
      <c r="ELP49" s="9"/>
      <c r="ELQ49" s="9"/>
      <c r="ELR49" s="9"/>
      <c r="ELS49" s="9"/>
      <c r="ELT49" s="9"/>
      <c r="ELU49" s="9"/>
      <c r="ELV49" s="9"/>
      <c r="ELW49" s="9"/>
      <c r="ELX49" s="9"/>
      <c r="ELY49" s="9"/>
      <c r="ELZ49" s="9"/>
      <c r="EMA49" s="9"/>
      <c r="EMB49" s="9"/>
      <c r="EMC49" s="9"/>
      <c r="EMD49" s="9"/>
      <c r="EME49" s="9"/>
      <c r="EMF49" s="9"/>
      <c r="EMG49" s="9"/>
      <c r="EMH49" s="9"/>
      <c r="EMI49" s="9"/>
      <c r="EMJ49" s="9"/>
      <c r="EMK49" s="9"/>
      <c r="EML49" s="9"/>
      <c r="EMM49" s="9"/>
      <c r="EMN49" s="9"/>
      <c r="EMO49" s="9"/>
      <c r="EMP49" s="9"/>
      <c r="EMQ49" s="9"/>
      <c r="EMR49" s="9"/>
      <c r="EMS49" s="9"/>
      <c r="EMT49" s="9"/>
      <c r="EMU49" s="9"/>
      <c r="EMV49" s="9"/>
      <c r="EMW49" s="9"/>
      <c r="EMX49" s="9"/>
      <c r="EMY49" s="9"/>
      <c r="EMZ49" s="9"/>
      <c r="ENA49" s="9"/>
      <c r="ENB49" s="9"/>
      <c r="ENC49" s="9"/>
      <c r="END49" s="9"/>
      <c r="ENE49" s="9"/>
      <c r="ENF49" s="9"/>
      <c r="ENG49" s="9"/>
      <c r="ENH49" s="9"/>
      <c r="ENI49" s="9"/>
      <c r="ENJ49" s="9"/>
      <c r="ENK49" s="9"/>
      <c r="ENL49" s="9"/>
      <c r="ENM49" s="9"/>
      <c r="ENN49" s="9"/>
      <c r="ENO49" s="9"/>
      <c r="ENP49" s="9"/>
      <c r="ENQ49" s="9"/>
      <c r="ENR49" s="9"/>
      <c r="ENS49" s="9"/>
      <c r="ENT49" s="9"/>
      <c r="ENU49" s="9"/>
      <c r="ENV49" s="9"/>
      <c r="ENW49" s="9"/>
      <c r="ENX49" s="9"/>
      <c r="ENY49" s="9"/>
      <c r="ENZ49" s="9"/>
      <c r="EOA49" s="9"/>
      <c r="EOB49" s="9"/>
      <c r="EOC49" s="9"/>
      <c r="EOD49" s="9"/>
      <c r="EOE49" s="9"/>
      <c r="EOF49" s="9"/>
      <c r="EOG49" s="9"/>
      <c r="EOH49" s="9"/>
      <c r="EOI49" s="9"/>
      <c r="EOJ49" s="9"/>
      <c r="EOK49" s="9"/>
      <c r="EOL49" s="9"/>
      <c r="EOM49" s="9"/>
      <c r="EON49" s="9"/>
      <c r="EOO49" s="9"/>
      <c r="EOP49" s="9"/>
      <c r="EOQ49" s="9"/>
      <c r="EOR49" s="9"/>
      <c r="EOS49" s="9"/>
      <c r="EOT49" s="9"/>
      <c r="EOU49" s="9"/>
      <c r="EOV49" s="9"/>
      <c r="EOW49" s="9"/>
      <c r="EOX49" s="9"/>
      <c r="EOY49" s="9"/>
      <c r="EOZ49" s="9"/>
      <c r="EPA49" s="9"/>
      <c r="EPB49" s="9"/>
      <c r="EPC49" s="9"/>
      <c r="EPD49" s="9"/>
      <c r="EPE49" s="9"/>
      <c r="EPF49" s="9"/>
      <c r="EPG49" s="9"/>
      <c r="EPH49" s="9"/>
      <c r="EPI49" s="9"/>
      <c r="EPJ49" s="9"/>
      <c r="EPK49" s="9"/>
      <c r="EPL49" s="9"/>
      <c r="EPM49" s="9"/>
      <c r="EPN49" s="9"/>
      <c r="EPO49" s="9"/>
      <c r="EPP49" s="9"/>
      <c r="EPQ49" s="9"/>
      <c r="EPR49" s="9"/>
      <c r="EPS49" s="9"/>
      <c r="EPT49" s="9"/>
      <c r="EPU49" s="9"/>
      <c r="EPV49" s="9"/>
      <c r="EPW49" s="9"/>
      <c r="EPX49" s="9"/>
      <c r="EPY49" s="9"/>
      <c r="EPZ49" s="9"/>
      <c r="EQA49" s="9"/>
      <c r="EQB49" s="9"/>
      <c r="EQC49" s="9"/>
      <c r="EQD49" s="9"/>
      <c r="EQE49" s="9"/>
      <c r="EQF49" s="9"/>
      <c r="EQG49" s="9"/>
      <c r="EQH49" s="9"/>
      <c r="EQI49" s="9"/>
      <c r="EQJ49" s="9"/>
      <c r="EQK49" s="9"/>
      <c r="EQL49" s="9"/>
      <c r="EQM49" s="9"/>
      <c r="EQN49" s="9"/>
      <c r="EQO49" s="9"/>
      <c r="EQP49" s="9"/>
      <c r="EQQ49" s="9"/>
      <c r="EQR49" s="9"/>
      <c r="EQS49" s="9"/>
      <c r="EQT49" s="9"/>
      <c r="EQU49" s="9"/>
      <c r="EQV49" s="9"/>
      <c r="EQW49" s="9"/>
      <c r="EQX49" s="9"/>
      <c r="EQY49" s="9"/>
      <c r="EQZ49" s="9"/>
      <c r="ERA49" s="9"/>
      <c r="ERB49" s="9"/>
      <c r="ERC49" s="9"/>
      <c r="ERD49" s="9"/>
      <c r="ERE49" s="9"/>
      <c r="ERF49" s="9"/>
      <c r="ERG49" s="9"/>
      <c r="ERH49" s="9"/>
      <c r="ERI49" s="9"/>
      <c r="ERJ49" s="9"/>
      <c r="ERK49" s="9"/>
      <c r="ERL49" s="9"/>
      <c r="ERM49" s="9"/>
      <c r="ERN49" s="9"/>
      <c r="ERO49" s="9"/>
      <c r="ERP49" s="9"/>
      <c r="ERQ49" s="9"/>
      <c r="ERR49" s="9"/>
      <c r="ERS49" s="9"/>
      <c r="ERT49" s="9"/>
      <c r="ERU49" s="9"/>
      <c r="ERV49" s="9"/>
      <c r="ERW49" s="9"/>
      <c r="ERX49" s="9"/>
      <c r="ERY49" s="9"/>
      <c r="ERZ49" s="9"/>
      <c r="ESA49" s="9"/>
      <c r="ESB49" s="9"/>
      <c r="ESC49" s="9"/>
      <c r="ESD49" s="9"/>
      <c r="ESE49" s="9"/>
      <c r="ESF49" s="9"/>
      <c r="ESG49" s="9"/>
      <c r="ESH49" s="9"/>
      <c r="ESI49" s="9"/>
      <c r="ESJ49" s="9"/>
      <c r="ESK49" s="9"/>
      <c r="ESL49" s="9"/>
      <c r="ESM49" s="9"/>
      <c r="ESN49" s="9"/>
      <c r="ESO49" s="9"/>
      <c r="ESP49" s="9"/>
      <c r="ESQ49" s="9"/>
      <c r="ESR49" s="9"/>
      <c r="ESS49" s="9"/>
      <c r="EST49" s="9"/>
      <c r="ESU49" s="9"/>
      <c r="ESV49" s="9"/>
      <c r="ESW49" s="9"/>
      <c r="ESX49" s="9"/>
      <c r="ESY49" s="9"/>
      <c r="ESZ49" s="9"/>
      <c r="ETA49" s="9"/>
      <c r="ETB49" s="9"/>
      <c r="ETC49" s="9"/>
      <c r="ETD49" s="9"/>
      <c r="ETE49" s="9"/>
      <c r="ETF49" s="9"/>
      <c r="ETG49" s="9"/>
      <c r="ETH49" s="9"/>
      <c r="ETI49" s="9"/>
      <c r="ETJ49" s="9"/>
      <c r="ETK49" s="9"/>
      <c r="ETL49" s="9"/>
      <c r="ETM49" s="9"/>
      <c r="ETN49" s="9"/>
      <c r="ETO49" s="9"/>
      <c r="ETP49" s="9"/>
      <c r="ETQ49" s="9"/>
      <c r="ETR49" s="9"/>
      <c r="ETS49" s="9"/>
      <c r="ETT49" s="9"/>
      <c r="ETU49" s="9"/>
      <c r="ETV49" s="9"/>
      <c r="ETW49" s="9"/>
      <c r="ETX49" s="9"/>
      <c r="ETY49" s="9"/>
      <c r="ETZ49" s="9"/>
      <c r="EUA49" s="9"/>
      <c r="EUB49" s="9"/>
      <c r="EUC49" s="9"/>
      <c r="EUD49" s="9"/>
      <c r="EUE49" s="9"/>
      <c r="EUF49" s="9"/>
      <c r="EUG49" s="9"/>
      <c r="EUH49" s="9"/>
      <c r="EUI49" s="9"/>
      <c r="EUJ49" s="9"/>
      <c r="EUK49" s="9"/>
      <c r="EUL49" s="9"/>
      <c r="EUM49" s="9"/>
      <c r="EUN49" s="9"/>
      <c r="EUO49" s="9"/>
      <c r="EUP49" s="9"/>
      <c r="EUQ49" s="9"/>
      <c r="EUR49" s="9"/>
      <c r="EUS49" s="9"/>
      <c r="EUT49" s="9"/>
      <c r="EUU49" s="9"/>
      <c r="EUV49" s="9"/>
      <c r="EUW49" s="9"/>
      <c r="EUX49" s="9"/>
      <c r="EUY49" s="9"/>
      <c r="EUZ49" s="9"/>
      <c r="EVA49" s="9"/>
      <c r="EVB49" s="9"/>
      <c r="EVC49" s="9"/>
      <c r="EVD49" s="9"/>
      <c r="EVE49" s="9"/>
      <c r="EVF49" s="9"/>
      <c r="EVG49" s="9"/>
      <c r="EVH49" s="9"/>
      <c r="EVI49" s="9"/>
      <c r="EVJ49" s="9"/>
      <c r="EVK49" s="9"/>
      <c r="EVL49" s="9"/>
      <c r="EVM49" s="9"/>
      <c r="EVN49" s="9"/>
      <c r="EVO49" s="9"/>
      <c r="EVP49" s="9"/>
      <c r="EVQ49" s="9"/>
      <c r="EVR49" s="9"/>
      <c r="EVS49" s="9"/>
      <c r="EVT49" s="9"/>
      <c r="EVU49" s="9"/>
      <c r="EVV49" s="9"/>
      <c r="EVW49" s="9"/>
      <c r="EVX49" s="9"/>
      <c r="EVY49" s="9"/>
      <c r="EVZ49" s="9"/>
      <c r="EWA49" s="9"/>
      <c r="EWB49" s="9"/>
      <c r="EWC49" s="9"/>
      <c r="EWD49" s="9"/>
      <c r="EWE49" s="9"/>
      <c r="EWF49" s="9"/>
      <c r="EWG49" s="9"/>
      <c r="EWH49" s="9"/>
      <c r="EWI49" s="9"/>
      <c r="EWJ49" s="9"/>
      <c r="EWK49" s="9"/>
      <c r="EWL49" s="9"/>
      <c r="EWM49" s="9"/>
      <c r="EWN49" s="9"/>
      <c r="EWO49" s="9"/>
      <c r="EWP49" s="9"/>
      <c r="EWQ49" s="9"/>
      <c r="EWR49" s="9"/>
      <c r="EWS49" s="9"/>
      <c r="EWT49" s="9"/>
      <c r="EWU49" s="9"/>
      <c r="EWV49" s="9"/>
      <c r="EWW49" s="9"/>
      <c r="EWX49" s="9"/>
      <c r="EWY49" s="9"/>
      <c r="EWZ49" s="9"/>
      <c r="EXA49" s="9"/>
      <c r="EXB49" s="9"/>
      <c r="EXC49" s="9"/>
      <c r="EXD49" s="9"/>
      <c r="EXE49" s="9"/>
      <c r="EXF49" s="9"/>
      <c r="EXG49" s="9"/>
      <c r="EXH49" s="9"/>
      <c r="EXI49" s="9"/>
      <c r="EXJ49" s="9"/>
      <c r="EXK49" s="9"/>
      <c r="EXL49" s="9"/>
      <c r="EXM49" s="9"/>
      <c r="EXN49" s="9"/>
      <c r="EXO49" s="9"/>
      <c r="EXP49" s="9"/>
      <c r="EXQ49" s="9"/>
      <c r="EXR49" s="9"/>
      <c r="EXS49" s="9"/>
      <c r="EXT49" s="9"/>
      <c r="EXU49" s="9"/>
      <c r="EXV49" s="9"/>
      <c r="EXW49" s="9"/>
      <c r="EXX49" s="9"/>
      <c r="EXY49" s="9"/>
      <c r="EXZ49" s="9"/>
      <c r="EYA49" s="9"/>
      <c r="EYB49" s="9"/>
      <c r="EYC49" s="9"/>
      <c r="EYD49" s="9"/>
      <c r="EYE49" s="9"/>
      <c r="EYF49" s="9"/>
      <c r="EYG49" s="9"/>
      <c r="EYH49" s="9"/>
      <c r="EYI49" s="9"/>
      <c r="EYJ49" s="9"/>
      <c r="EYK49" s="9"/>
      <c r="EYL49" s="9"/>
      <c r="EYM49" s="9"/>
      <c r="EYN49" s="9"/>
      <c r="EYO49" s="9"/>
      <c r="EYP49" s="9"/>
      <c r="EYQ49" s="9"/>
      <c r="EYR49" s="9"/>
      <c r="EYS49" s="9"/>
      <c r="EYT49" s="9"/>
      <c r="EYU49" s="9"/>
      <c r="EYV49" s="9"/>
      <c r="EYW49" s="9"/>
      <c r="EYX49" s="9"/>
      <c r="EYY49" s="9"/>
      <c r="EYZ49" s="9"/>
      <c r="EZA49" s="9"/>
      <c r="EZB49" s="9"/>
      <c r="EZC49" s="9"/>
      <c r="EZD49" s="9"/>
      <c r="EZE49" s="9"/>
      <c r="EZF49" s="9"/>
      <c r="EZG49" s="9"/>
      <c r="EZH49" s="9"/>
      <c r="EZI49" s="9"/>
      <c r="EZJ49" s="9"/>
      <c r="EZK49" s="9"/>
      <c r="EZL49" s="9"/>
      <c r="EZM49" s="9"/>
      <c r="EZN49" s="9"/>
      <c r="EZO49" s="9"/>
      <c r="EZP49" s="9"/>
      <c r="EZQ49" s="9"/>
      <c r="EZR49" s="9"/>
      <c r="EZS49" s="9"/>
      <c r="EZT49" s="9"/>
      <c r="EZU49" s="9"/>
      <c r="EZV49" s="9"/>
      <c r="EZW49" s="9"/>
      <c r="EZX49" s="9"/>
      <c r="EZY49" s="9"/>
      <c r="EZZ49" s="9"/>
      <c r="FAA49" s="9"/>
      <c r="FAB49" s="9"/>
      <c r="FAC49" s="9"/>
      <c r="FAD49" s="9"/>
      <c r="FAE49" s="9"/>
      <c r="FAF49" s="9"/>
      <c r="FAG49" s="9"/>
      <c r="FAH49" s="9"/>
      <c r="FAI49" s="9"/>
      <c r="FAJ49" s="9"/>
      <c r="FAK49" s="9"/>
      <c r="FAL49" s="9"/>
      <c r="FAM49" s="9"/>
      <c r="FAN49" s="9"/>
      <c r="FAO49" s="9"/>
      <c r="FAP49" s="9"/>
      <c r="FAQ49" s="9"/>
      <c r="FAR49" s="9"/>
      <c r="FAS49" s="9"/>
      <c r="FAT49" s="9"/>
      <c r="FAU49" s="9"/>
      <c r="FAV49" s="9"/>
      <c r="FAW49" s="9"/>
      <c r="FAX49" s="9"/>
      <c r="FAY49" s="9"/>
      <c r="FAZ49" s="9"/>
      <c r="FBA49" s="9"/>
      <c r="FBB49" s="9"/>
      <c r="FBC49" s="9"/>
      <c r="FBD49" s="9"/>
      <c r="FBE49" s="9"/>
      <c r="FBF49" s="9"/>
      <c r="FBG49" s="9"/>
      <c r="FBH49" s="9"/>
      <c r="FBI49" s="9"/>
      <c r="FBJ49" s="9"/>
      <c r="FBK49" s="9"/>
      <c r="FBL49" s="9"/>
      <c r="FBM49" s="9"/>
      <c r="FBN49" s="9"/>
      <c r="FBO49" s="9"/>
      <c r="FBP49" s="9"/>
      <c r="FBQ49" s="9"/>
      <c r="FBR49" s="9"/>
      <c r="FBS49" s="9"/>
      <c r="FBT49" s="9"/>
      <c r="FBU49" s="9"/>
      <c r="FBV49" s="9"/>
      <c r="FBW49" s="9"/>
      <c r="FBX49" s="9"/>
      <c r="FBY49" s="9"/>
      <c r="FBZ49" s="9"/>
      <c r="FCA49" s="9"/>
      <c r="FCB49" s="9"/>
      <c r="FCC49" s="9"/>
      <c r="FCD49" s="9"/>
      <c r="FCE49" s="9"/>
      <c r="FCF49" s="9"/>
      <c r="FCG49" s="9"/>
      <c r="FCH49" s="9"/>
      <c r="FCI49" s="9"/>
      <c r="FCJ49" s="9"/>
      <c r="FCK49" s="9"/>
      <c r="FCL49" s="9"/>
      <c r="FCM49" s="9"/>
      <c r="FCN49" s="9"/>
      <c r="FCO49" s="9"/>
      <c r="FCP49" s="9"/>
      <c r="FCQ49" s="9"/>
      <c r="FCR49" s="9"/>
      <c r="FCS49" s="9"/>
      <c r="FCT49" s="9"/>
      <c r="FCU49" s="9"/>
      <c r="FCV49" s="9"/>
      <c r="FCW49" s="9"/>
      <c r="FCX49" s="9"/>
      <c r="FCY49" s="9"/>
      <c r="FCZ49" s="9"/>
      <c r="FDA49" s="9"/>
      <c r="FDB49" s="9"/>
      <c r="FDC49" s="9"/>
      <c r="FDD49" s="9"/>
      <c r="FDE49" s="9"/>
      <c r="FDF49" s="9"/>
      <c r="FDG49" s="9"/>
      <c r="FDH49" s="9"/>
      <c r="FDI49" s="9"/>
      <c r="FDJ49" s="9"/>
      <c r="FDK49" s="9"/>
      <c r="FDL49" s="9"/>
      <c r="FDM49" s="9"/>
      <c r="FDN49" s="9"/>
      <c r="FDO49" s="9"/>
      <c r="FDP49" s="9"/>
      <c r="FDQ49" s="9"/>
      <c r="FDR49" s="9"/>
      <c r="FDS49" s="9"/>
      <c r="FDT49" s="9"/>
      <c r="FDU49" s="9"/>
      <c r="FDV49" s="9"/>
      <c r="FDW49" s="9"/>
      <c r="FDX49" s="9"/>
      <c r="FDY49" s="9"/>
      <c r="FDZ49" s="9"/>
      <c r="FEA49" s="9"/>
      <c r="FEB49" s="9"/>
      <c r="FEC49" s="9"/>
      <c r="FED49" s="9"/>
      <c r="FEE49" s="9"/>
      <c r="FEF49" s="9"/>
      <c r="FEG49" s="9"/>
      <c r="FEH49" s="9"/>
      <c r="FEI49" s="9"/>
      <c r="FEJ49" s="9"/>
      <c r="FEK49" s="9"/>
      <c r="FEL49" s="9"/>
      <c r="FEM49" s="9"/>
      <c r="FEN49" s="9"/>
      <c r="FEO49" s="9"/>
      <c r="FEP49" s="9"/>
      <c r="FEQ49" s="9"/>
      <c r="FER49" s="9"/>
      <c r="FES49" s="9"/>
      <c r="FET49" s="9"/>
      <c r="FEU49" s="9"/>
      <c r="FEV49" s="9"/>
      <c r="FEW49" s="9"/>
      <c r="FEX49" s="9"/>
      <c r="FEY49" s="9"/>
      <c r="FEZ49" s="9"/>
      <c r="FFA49" s="9"/>
      <c r="FFB49" s="9"/>
      <c r="FFC49" s="9"/>
      <c r="FFD49" s="9"/>
      <c r="FFE49" s="9"/>
      <c r="FFF49" s="9"/>
      <c r="FFG49" s="9"/>
      <c r="FFH49" s="9"/>
      <c r="FFI49" s="9"/>
      <c r="FFJ49" s="9"/>
      <c r="FFK49" s="9"/>
      <c r="FFL49" s="9"/>
      <c r="FFM49" s="9"/>
      <c r="FFN49" s="9"/>
      <c r="FFO49" s="9"/>
      <c r="FFP49" s="9"/>
      <c r="FFQ49" s="9"/>
      <c r="FFR49" s="9"/>
      <c r="FFS49" s="9"/>
      <c r="FFT49" s="9"/>
      <c r="FFU49" s="9"/>
      <c r="FFV49" s="9"/>
      <c r="FFW49" s="9"/>
      <c r="FFX49" s="9"/>
      <c r="FFY49" s="9"/>
      <c r="FFZ49" s="9"/>
      <c r="FGA49" s="9"/>
      <c r="FGB49" s="9"/>
      <c r="FGC49" s="9"/>
      <c r="FGD49" s="9"/>
      <c r="FGE49" s="9"/>
      <c r="FGF49" s="9"/>
      <c r="FGG49" s="9"/>
      <c r="FGH49" s="9"/>
      <c r="FGI49" s="9"/>
      <c r="FGJ49" s="9"/>
      <c r="FGK49" s="9"/>
      <c r="FGL49" s="9"/>
      <c r="FGM49" s="9"/>
      <c r="FGN49" s="9"/>
      <c r="FGO49" s="9"/>
      <c r="FGP49" s="9"/>
      <c r="FGQ49" s="9"/>
      <c r="FGR49" s="9"/>
      <c r="FGS49" s="9"/>
      <c r="FGT49" s="9"/>
      <c r="FGU49" s="9"/>
      <c r="FGV49" s="9"/>
      <c r="FGW49" s="9"/>
      <c r="FGX49" s="9"/>
      <c r="FGY49" s="9"/>
      <c r="FGZ49" s="9"/>
      <c r="FHA49" s="9"/>
      <c r="FHB49" s="9"/>
      <c r="FHC49" s="9"/>
      <c r="FHD49" s="9"/>
      <c r="FHE49" s="9"/>
      <c r="FHF49" s="9"/>
      <c r="FHG49" s="9"/>
      <c r="FHH49" s="9"/>
      <c r="FHI49" s="9"/>
      <c r="FHJ49" s="9"/>
      <c r="FHK49" s="9"/>
      <c r="FHL49" s="9"/>
      <c r="FHM49" s="9"/>
      <c r="FHN49" s="9"/>
      <c r="FHO49" s="9"/>
      <c r="FHP49" s="9"/>
      <c r="FHQ49" s="9"/>
      <c r="FHR49" s="9"/>
      <c r="FHS49" s="9"/>
      <c r="FHT49" s="9"/>
      <c r="FHU49" s="9"/>
      <c r="FHV49" s="9"/>
      <c r="FHW49" s="9"/>
      <c r="FHX49" s="9"/>
      <c r="FHY49" s="9"/>
      <c r="FHZ49" s="9"/>
      <c r="FIA49" s="9"/>
      <c r="FIB49" s="9"/>
      <c r="FIC49" s="9"/>
      <c r="FID49" s="9"/>
      <c r="FIE49" s="9"/>
      <c r="FIF49" s="9"/>
      <c r="FIG49" s="9"/>
      <c r="FIH49" s="9"/>
      <c r="FII49" s="9"/>
      <c r="FIJ49" s="9"/>
      <c r="FIK49" s="9"/>
      <c r="FIL49" s="9"/>
      <c r="FIM49" s="9"/>
      <c r="FIN49" s="9"/>
      <c r="FIO49" s="9"/>
      <c r="FIP49" s="9"/>
      <c r="FIQ49" s="9"/>
      <c r="FIR49" s="9"/>
      <c r="FIS49" s="9"/>
      <c r="FIT49" s="9"/>
      <c r="FIU49" s="9"/>
      <c r="FIV49" s="9"/>
      <c r="FIW49" s="9"/>
      <c r="FIX49" s="9"/>
      <c r="FIY49" s="9"/>
      <c r="FIZ49" s="9"/>
      <c r="FJA49" s="9"/>
      <c r="FJB49" s="9"/>
      <c r="FJC49" s="9"/>
      <c r="FJD49" s="9"/>
      <c r="FJE49" s="9"/>
      <c r="FJF49" s="9"/>
      <c r="FJG49" s="9"/>
      <c r="FJH49" s="9"/>
      <c r="FJI49" s="9"/>
      <c r="FJJ49" s="9"/>
      <c r="FJK49" s="9"/>
      <c r="FJL49" s="9"/>
      <c r="FJM49" s="9"/>
      <c r="FJN49" s="9"/>
      <c r="FJO49" s="9"/>
      <c r="FJP49" s="9"/>
      <c r="FJQ49" s="9"/>
      <c r="FJR49" s="9"/>
      <c r="FJS49" s="9"/>
      <c r="FJT49" s="9"/>
      <c r="FJU49" s="9"/>
      <c r="FJV49" s="9"/>
      <c r="FJW49" s="9"/>
      <c r="FJX49" s="9"/>
      <c r="FJY49" s="9"/>
      <c r="FJZ49" s="9"/>
      <c r="FKA49" s="9"/>
      <c r="FKB49" s="9"/>
      <c r="FKC49" s="9"/>
      <c r="FKD49" s="9"/>
      <c r="FKE49" s="9"/>
      <c r="FKF49" s="9"/>
      <c r="FKG49" s="9"/>
      <c r="FKH49" s="9"/>
      <c r="FKI49" s="9"/>
      <c r="FKJ49" s="9"/>
      <c r="FKK49" s="9"/>
      <c r="FKL49" s="9"/>
      <c r="FKM49" s="9"/>
      <c r="FKN49" s="9"/>
      <c r="FKO49" s="9"/>
      <c r="FKP49" s="9"/>
      <c r="FKQ49" s="9"/>
      <c r="FKR49" s="9"/>
      <c r="FKS49" s="9"/>
      <c r="FKT49" s="9"/>
      <c r="FKU49" s="9"/>
      <c r="FKV49" s="9"/>
      <c r="FKW49" s="9"/>
      <c r="FKX49" s="9"/>
      <c r="FKY49" s="9"/>
      <c r="FKZ49" s="9"/>
      <c r="FLA49" s="9"/>
      <c r="FLB49" s="9"/>
      <c r="FLC49" s="9"/>
      <c r="FLD49" s="9"/>
      <c r="FLE49" s="9"/>
      <c r="FLF49" s="9"/>
      <c r="FLG49" s="9"/>
      <c r="FLH49" s="9"/>
      <c r="FLI49" s="9"/>
      <c r="FLJ49" s="9"/>
      <c r="FLK49" s="9"/>
      <c r="FLL49" s="9"/>
      <c r="FLM49" s="9"/>
      <c r="FLN49" s="9"/>
      <c r="FLO49" s="9"/>
      <c r="FLP49" s="9"/>
      <c r="FLQ49" s="9"/>
      <c r="FLR49" s="9"/>
      <c r="FLS49" s="9"/>
      <c r="FLT49" s="9"/>
      <c r="FLU49" s="9"/>
      <c r="FLV49" s="9"/>
      <c r="FLW49" s="9"/>
      <c r="FLX49" s="9"/>
      <c r="FLY49" s="9"/>
      <c r="FLZ49" s="9"/>
      <c r="FMA49" s="9"/>
      <c r="FMB49" s="9"/>
      <c r="FMC49" s="9"/>
      <c r="FMD49" s="9"/>
      <c r="FME49" s="9"/>
      <c r="FMF49" s="9"/>
      <c r="FMG49" s="9"/>
      <c r="FMH49" s="9"/>
      <c r="FMI49" s="9"/>
      <c r="FMJ49" s="9"/>
      <c r="FMK49" s="9"/>
      <c r="FML49" s="9"/>
      <c r="FMM49" s="9"/>
      <c r="FMN49" s="9"/>
      <c r="FMO49" s="9"/>
      <c r="FMP49" s="9"/>
      <c r="FMQ49" s="9"/>
      <c r="FMR49" s="9"/>
      <c r="FMS49" s="9"/>
      <c r="FMT49" s="9"/>
      <c r="FMU49" s="9"/>
      <c r="FMV49" s="9"/>
      <c r="FMW49" s="9"/>
      <c r="FMX49" s="9"/>
      <c r="FMY49" s="9"/>
      <c r="FMZ49" s="9"/>
      <c r="FNA49" s="9"/>
      <c r="FNB49" s="9"/>
      <c r="FNC49" s="9"/>
      <c r="FND49" s="9"/>
      <c r="FNE49" s="9"/>
      <c r="FNF49" s="9"/>
      <c r="FNG49" s="9"/>
      <c r="FNH49" s="9"/>
      <c r="FNI49" s="9"/>
      <c r="FNJ49" s="9"/>
      <c r="FNK49" s="9"/>
      <c r="FNL49" s="9"/>
      <c r="FNM49" s="9"/>
      <c r="FNN49" s="9"/>
      <c r="FNO49" s="9"/>
      <c r="FNP49" s="9"/>
      <c r="FNQ49" s="9"/>
      <c r="FNR49" s="9"/>
      <c r="FNS49" s="9"/>
      <c r="FNT49" s="9"/>
      <c r="FNU49" s="9"/>
      <c r="FNV49" s="9"/>
      <c r="FNW49" s="9"/>
      <c r="FNX49" s="9"/>
      <c r="FNY49" s="9"/>
      <c r="FNZ49" s="9"/>
      <c r="FOA49" s="9"/>
      <c r="FOB49" s="9"/>
      <c r="FOC49" s="9"/>
      <c r="FOD49" s="9"/>
      <c r="FOE49" s="9"/>
      <c r="FOF49" s="9"/>
      <c r="FOG49" s="9"/>
      <c r="FOH49" s="9"/>
      <c r="FOI49" s="9"/>
      <c r="FOJ49" s="9"/>
      <c r="FOK49" s="9"/>
      <c r="FOL49" s="9"/>
      <c r="FOM49" s="9"/>
      <c r="FON49" s="9"/>
      <c r="FOO49" s="9"/>
      <c r="FOP49" s="9"/>
      <c r="FOQ49" s="9"/>
      <c r="FOR49" s="9"/>
      <c r="FOS49" s="9"/>
      <c r="FOT49" s="9"/>
      <c r="FOU49" s="9"/>
      <c r="FOV49" s="9"/>
      <c r="FOW49" s="9"/>
      <c r="FOX49" s="9"/>
      <c r="FOY49" s="9"/>
      <c r="FOZ49" s="9"/>
      <c r="FPA49" s="9"/>
      <c r="FPB49" s="9"/>
      <c r="FPC49" s="9"/>
      <c r="FPD49" s="9"/>
      <c r="FPE49" s="9"/>
      <c r="FPF49" s="9"/>
      <c r="FPG49" s="9"/>
      <c r="FPH49" s="9"/>
      <c r="FPI49" s="9"/>
      <c r="FPJ49" s="9"/>
      <c r="FPK49" s="9"/>
      <c r="FPL49" s="9"/>
      <c r="FPM49" s="9"/>
      <c r="FPN49" s="9"/>
      <c r="FPO49" s="9"/>
      <c r="FPP49" s="9"/>
      <c r="FPQ49" s="9"/>
      <c r="FPR49" s="9"/>
      <c r="FPS49" s="9"/>
      <c r="FPT49" s="9"/>
      <c r="FPU49" s="9"/>
      <c r="FPV49" s="9"/>
      <c r="FPW49" s="9"/>
      <c r="FPX49" s="9"/>
      <c r="FPY49" s="9"/>
      <c r="FPZ49" s="9"/>
      <c r="FQA49" s="9"/>
      <c r="FQB49" s="9"/>
      <c r="FQC49" s="9"/>
      <c r="FQD49" s="9"/>
      <c r="FQE49" s="9"/>
      <c r="FQF49" s="9"/>
      <c r="FQG49" s="9"/>
      <c r="FQH49" s="9"/>
      <c r="FQI49" s="9"/>
      <c r="FQJ49" s="9"/>
      <c r="FQK49" s="9"/>
      <c r="FQL49" s="9"/>
      <c r="FQM49" s="9"/>
      <c r="FQN49" s="9"/>
      <c r="FQO49" s="9"/>
      <c r="FQP49" s="9"/>
      <c r="FQQ49" s="9"/>
      <c r="FQR49" s="9"/>
      <c r="FQS49" s="9"/>
      <c r="FQT49" s="9"/>
      <c r="FQU49" s="9"/>
      <c r="FQV49" s="9"/>
      <c r="FQW49" s="9"/>
      <c r="FQX49" s="9"/>
      <c r="FQY49" s="9"/>
      <c r="FQZ49" s="9"/>
      <c r="FRA49" s="9"/>
      <c r="FRB49" s="9"/>
      <c r="FRC49" s="9"/>
      <c r="FRD49" s="9"/>
      <c r="FRE49" s="9"/>
      <c r="FRF49" s="9"/>
      <c r="FRG49" s="9"/>
      <c r="FRH49" s="9"/>
      <c r="FRI49" s="9"/>
      <c r="FRJ49" s="9"/>
      <c r="FRK49" s="9"/>
      <c r="FRL49" s="9"/>
      <c r="FRM49" s="9"/>
      <c r="FRN49" s="9"/>
      <c r="FRO49" s="9"/>
      <c r="FRP49" s="9"/>
      <c r="FRQ49" s="9"/>
      <c r="FRR49" s="9"/>
      <c r="FRS49" s="9"/>
      <c r="FRT49" s="9"/>
      <c r="FRU49" s="9"/>
      <c r="FRV49" s="9"/>
      <c r="FRW49" s="9"/>
      <c r="FRX49" s="9"/>
      <c r="FRY49" s="9"/>
      <c r="FRZ49" s="9"/>
      <c r="FSA49" s="9"/>
      <c r="FSB49" s="9"/>
      <c r="FSC49" s="9"/>
      <c r="FSD49" s="9"/>
      <c r="FSE49" s="9"/>
      <c r="FSF49" s="9"/>
      <c r="FSG49" s="9"/>
      <c r="FSH49" s="9"/>
      <c r="FSI49" s="9"/>
      <c r="FSJ49" s="9"/>
      <c r="FSK49" s="9"/>
      <c r="FSL49" s="9"/>
      <c r="FSM49" s="9"/>
      <c r="FSN49" s="9"/>
      <c r="FSO49" s="9"/>
      <c r="FSP49" s="9"/>
      <c r="FSQ49" s="9"/>
      <c r="FSR49" s="9"/>
      <c r="FSS49" s="9"/>
      <c r="FST49" s="9"/>
      <c r="FSU49" s="9"/>
      <c r="FSV49" s="9"/>
      <c r="FSW49" s="9"/>
      <c r="FSX49" s="9"/>
      <c r="FSY49" s="9"/>
      <c r="FSZ49" s="9"/>
      <c r="FTA49" s="9"/>
      <c r="FTB49" s="9"/>
      <c r="FTC49" s="9"/>
      <c r="FTD49" s="9"/>
      <c r="FTE49" s="9"/>
      <c r="FTF49" s="9"/>
      <c r="FTG49" s="9"/>
      <c r="FTH49" s="9"/>
      <c r="FTI49" s="9"/>
      <c r="FTJ49" s="9"/>
      <c r="FTK49" s="9"/>
      <c r="FTL49" s="9"/>
      <c r="FTM49" s="9"/>
      <c r="FTN49" s="9"/>
      <c r="FTO49" s="9"/>
      <c r="FTP49" s="9"/>
      <c r="FTQ49" s="9"/>
      <c r="FTR49" s="9"/>
      <c r="FTS49" s="9"/>
      <c r="FTT49" s="9"/>
      <c r="FTU49" s="9"/>
      <c r="FTV49" s="9"/>
      <c r="FTW49" s="9"/>
      <c r="FTX49" s="9"/>
      <c r="FTY49" s="9"/>
      <c r="FTZ49" s="9"/>
      <c r="FUA49" s="9"/>
      <c r="FUB49" s="9"/>
      <c r="FUC49" s="9"/>
      <c r="FUD49" s="9"/>
      <c r="FUE49" s="9"/>
      <c r="FUF49" s="9"/>
      <c r="FUG49" s="9"/>
      <c r="FUH49" s="9"/>
      <c r="FUI49" s="9"/>
      <c r="FUJ49" s="9"/>
      <c r="FUK49" s="9"/>
      <c r="FUL49" s="9"/>
      <c r="FUM49" s="9"/>
      <c r="FUN49" s="9"/>
      <c r="FUO49" s="9"/>
      <c r="FUP49" s="9"/>
      <c r="FUQ49" s="9"/>
      <c r="FUR49" s="9"/>
      <c r="FUS49" s="9"/>
      <c r="FUT49" s="9"/>
      <c r="FUU49" s="9"/>
      <c r="FUV49" s="9"/>
      <c r="FUW49" s="9"/>
      <c r="FUX49" s="9"/>
      <c r="FUY49" s="9"/>
      <c r="FUZ49" s="9"/>
      <c r="FVA49" s="9"/>
      <c r="FVB49" s="9"/>
      <c r="FVC49" s="9"/>
      <c r="FVD49" s="9"/>
      <c r="FVE49" s="9"/>
      <c r="FVF49" s="9"/>
      <c r="FVG49" s="9"/>
      <c r="FVH49" s="9"/>
      <c r="FVI49" s="9"/>
      <c r="FVJ49" s="9"/>
      <c r="FVK49" s="9"/>
      <c r="FVL49" s="9"/>
      <c r="FVM49" s="9"/>
      <c r="FVN49" s="9"/>
      <c r="FVO49" s="9"/>
      <c r="FVP49" s="9"/>
      <c r="FVQ49" s="9"/>
      <c r="FVR49" s="9"/>
      <c r="FVS49" s="9"/>
      <c r="FVT49" s="9"/>
      <c r="FVU49" s="9"/>
      <c r="FVV49" s="9"/>
      <c r="FVW49" s="9"/>
      <c r="FVX49" s="9"/>
      <c r="FVY49" s="9"/>
      <c r="FVZ49" s="9"/>
      <c r="FWA49" s="9"/>
      <c r="FWB49" s="9"/>
      <c r="FWC49" s="9"/>
      <c r="FWD49" s="9"/>
      <c r="FWE49" s="9"/>
      <c r="FWF49" s="9"/>
      <c r="FWG49" s="9"/>
      <c r="FWH49" s="9"/>
      <c r="FWI49" s="9"/>
      <c r="FWJ49" s="9"/>
      <c r="FWK49" s="9"/>
      <c r="FWL49" s="9"/>
      <c r="FWM49" s="9"/>
      <c r="FWN49" s="9"/>
      <c r="FWO49" s="9"/>
      <c r="FWP49" s="9"/>
      <c r="FWQ49" s="9"/>
      <c r="FWR49" s="9"/>
      <c r="FWS49" s="9"/>
      <c r="FWT49" s="9"/>
      <c r="FWU49" s="9"/>
      <c r="FWV49" s="9"/>
      <c r="FWW49" s="9"/>
      <c r="FWX49" s="9"/>
      <c r="FWY49" s="9"/>
      <c r="FWZ49" s="9"/>
      <c r="FXA49" s="9"/>
      <c r="FXB49" s="9"/>
      <c r="FXC49" s="9"/>
      <c r="FXD49" s="9"/>
      <c r="FXE49" s="9"/>
      <c r="FXF49" s="9"/>
      <c r="FXG49" s="9"/>
      <c r="FXH49" s="9"/>
      <c r="FXI49" s="9"/>
      <c r="FXJ49" s="9"/>
      <c r="FXK49" s="9"/>
      <c r="FXL49" s="9"/>
      <c r="FXM49" s="9"/>
      <c r="FXN49" s="9"/>
      <c r="FXO49" s="9"/>
      <c r="FXP49" s="9"/>
      <c r="FXQ49" s="9"/>
      <c r="FXR49" s="9"/>
      <c r="FXS49" s="9"/>
      <c r="FXT49" s="9"/>
      <c r="FXU49" s="9"/>
      <c r="FXV49" s="9"/>
      <c r="FXW49" s="9"/>
      <c r="FXX49" s="9"/>
      <c r="FXY49" s="9"/>
      <c r="FXZ49" s="9"/>
      <c r="FYA49" s="9"/>
      <c r="FYB49" s="9"/>
      <c r="FYC49" s="9"/>
      <c r="FYD49" s="9"/>
      <c r="FYE49" s="9"/>
      <c r="FYF49" s="9"/>
      <c r="FYG49" s="9"/>
      <c r="FYH49" s="9"/>
      <c r="FYI49" s="9"/>
      <c r="FYJ49" s="9"/>
      <c r="FYK49" s="9"/>
      <c r="FYL49" s="9"/>
      <c r="FYM49" s="9"/>
      <c r="FYN49" s="9"/>
      <c r="FYO49" s="9"/>
      <c r="FYP49" s="9"/>
      <c r="FYQ49" s="9"/>
      <c r="FYR49" s="9"/>
      <c r="FYS49" s="9"/>
      <c r="FYT49" s="9"/>
      <c r="FYU49" s="9"/>
      <c r="FYV49" s="9"/>
      <c r="FYW49" s="9"/>
      <c r="FYX49" s="9"/>
      <c r="FYY49" s="9"/>
      <c r="FYZ49" s="9"/>
      <c r="FZA49" s="9"/>
      <c r="FZB49" s="9"/>
      <c r="FZC49" s="9"/>
      <c r="FZD49" s="9"/>
      <c r="FZE49" s="9"/>
      <c r="FZF49" s="9"/>
      <c r="FZG49" s="9"/>
      <c r="FZH49" s="9"/>
      <c r="FZI49" s="9"/>
      <c r="FZJ49" s="9"/>
      <c r="FZK49" s="9"/>
      <c r="FZL49" s="9"/>
      <c r="FZM49" s="9"/>
      <c r="FZN49" s="9"/>
      <c r="FZO49" s="9"/>
      <c r="FZP49" s="9"/>
      <c r="FZQ49" s="9"/>
      <c r="FZR49" s="9"/>
      <c r="FZS49" s="9"/>
      <c r="FZT49" s="9"/>
      <c r="FZU49" s="9"/>
      <c r="FZV49" s="9"/>
      <c r="FZW49" s="9"/>
      <c r="FZX49" s="9"/>
      <c r="FZY49" s="9"/>
      <c r="FZZ49" s="9"/>
      <c r="GAA49" s="9"/>
      <c r="GAB49" s="9"/>
      <c r="GAC49" s="9"/>
      <c r="GAD49" s="9"/>
      <c r="GAE49" s="9"/>
      <c r="GAF49" s="9"/>
      <c r="GAG49" s="9"/>
      <c r="GAH49" s="9"/>
      <c r="GAI49" s="9"/>
      <c r="GAJ49" s="9"/>
      <c r="GAK49" s="9"/>
      <c r="GAL49" s="9"/>
      <c r="GAM49" s="9"/>
      <c r="GAN49" s="9"/>
      <c r="GAO49" s="9"/>
      <c r="GAP49" s="9"/>
      <c r="GAQ49" s="9"/>
      <c r="GAR49" s="9"/>
      <c r="GAS49" s="9"/>
      <c r="GAT49" s="9"/>
      <c r="GAU49" s="9"/>
      <c r="GAV49" s="9"/>
      <c r="GAW49" s="9"/>
      <c r="GAX49" s="9"/>
      <c r="GAY49" s="9"/>
      <c r="GAZ49" s="9"/>
      <c r="GBA49" s="9"/>
      <c r="GBB49" s="9"/>
      <c r="GBC49" s="9"/>
      <c r="GBD49" s="9"/>
      <c r="GBE49" s="9"/>
      <c r="GBF49" s="9"/>
      <c r="GBG49" s="9"/>
      <c r="GBH49" s="9"/>
      <c r="GBI49" s="9"/>
      <c r="GBJ49" s="9"/>
      <c r="GBK49" s="9"/>
      <c r="GBL49" s="9"/>
      <c r="GBM49" s="9"/>
      <c r="GBN49" s="9"/>
      <c r="GBO49" s="9"/>
      <c r="GBP49" s="9"/>
      <c r="GBQ49" s="9"/>
      <c r="GBR49" s="9"/>
      <c r="GBS49" s="9"/>
      <c r="GBT49" s="9"/>
      <c r="GBU49" s="9"/>
      <c r="GBV49" s="9"/>
      <c r="GBW49" s="9"/>
      <c r="GBX49" s="9"/>
      <c r="GBY49" s="9"/>
      <c r="GBZ49" s="9"/>
      <c r="GCA49" s="9"/>
      <c r="GCB49" s="9"/>
      <c r="GCC49" s="9"/>
      <c r="GCD49" s="9"/>
      <c r="GCE49" s="9"/>
      <c r="GCF49" s="9"/>
      <c r="GCG49" s="9"/>
      <c r="GCH49" s="9"/>
      <c r="GCI49" s="9"/>
      <c r="GCJ49" s="9"/>
      <c r="GCK49" s="9"/>
      <c r="GCL49" s="9"/>
      <c r="GCM49" s="9"/>
      <c r="GCN49" s="9"/>
      <c r="GCO49" s="9"/>
      <c r="GCP49" s="9"/>
      <c r="GCQ49" s="9"/>
      <c r="GCR49" s="9"/>
      <c r="GCS49" s="9"/>
      <c r="GCT49" s="9"/>
      <c r="GCU49" s="9"/>
      <c r="GCV49" s="9"/>
      <c r="GCW49" s="9"/>
      <c r="GCX49" s="9"/>
      <c r="GCY49" s="9"/>
      <c r="GCZ49" s="9"/>
      <c r="GDA49" s="9"/>
      <c r="GDB49" s="9"/>
      <c r="GDC49" s="9"/>
      <c r="GDD49" s="9"/>
      <c r="GDE49" s="9"/>
      <c r="GDF49" s="9"/>
      <c r="GDG49" s="9"/>
      <c r="GDH49" s="9"/>
      <c r="GDI49" s="9"/>
      <c r="GDJ49" s="9"/>
      <c r="GDK49" s="9"/>
      <c r="GDL49" s="9"/>
      <c r="GDM49" s="9"/>
      <c r="GDN49" s="9"/>
      <c r="GDO49" s="9"/>
      <c r="GDP49" s="9"/>
      <c r="GDQ49" s="9"/>
      <c r="GDR49" s="9"/>
      <c r="GDS49" s="9"/>
      <c r="GDT49" s="9"/>
      <c r="GDU49" s="9"/>
      <c r="GDV49" s="9"/>
      <c r="GDW49" s="9"/>
      <c r="GDX49" s="9"/>
      <c r="GDY49" s="9"/>
      <c r="GDZ49" s="9"/>
      <c r="GEA49" s="9"/>
      <c r="GEB49" s="9"/>
      <c r="GEC49" s="9"/>
      <c r="GED49" s="9"/>
      <c r="GEE49" s="9"/>
      <c r="GEF49" s="9"/>
      <c r="GEG49" s="9"/>
      <c r="GEH49" s="9"/>
      <c r="GEI49" s="9"/>
      <c r="GEJ49" s="9"/>
      <c r="GEK49" s="9"/>
      <c r="GEL49" s="9"/>
      <c r="GEM49" s="9"/>
      <c r="GEN49" s="9"/>
      <c r="GEO49" s="9"/>
      <c r="GEP49" s="9"/>
      <c r="GEQ49" s="9"/>
      <c r="GER49" s="9"/>
      <c r="GES49" s="9"/>
      <c r="GET49" s="9"/>
      <c r="GEU49" s="9"/>
      <c r="GEV49" s="9"/>
      <c r="GEW49" s="9"/>
      <c r="GEX49" s="9"/>
      <c r="GEY49" s="9"/>
      <c r="GEZ49" s="9"/>
      <c r="GFA49" s="9"/>
      <c r="GFB49" s="9"/>
      <c r="GFC49" s="9"/>
      <c r="GFD49" s="9"/>
      <c r="GFE49" s="9"/>
      <c r="GFF49" s="9"/>
      <c r="GFG49" s="9"/>
      <c r="GFH49" s="9"/>
      <c r="GFI49" s="9"/>
      <c r="GFJ49" s="9"/>
      <c r="GFK49" s="9"/>
      <c r="GFL49" s="9"/>
      <c r="GFM49" s="9"/>
      <c r="GFN49" s="9"/>
      <c r="GFO49" s="9"/>
      <c r="GFP49" s="9"/>
      <c r="GFQ49" s="9"/>
      <c r="GFR49" s="9"/>
      <c r="GFS49" s="9"/>
      <c r="GFT49" s="9"/>
      <c r="GFU49" s="9"/>
      <c r="GFV49" s="9"/>
      <c r="GFW49" s="9"/>
      <c r="GFX49" s="9"/>
      <c r="GFY49" s="9"/>
      <c r="GFZ49" s="9"/>
      <c r="GGA49" s="9"/>
      <c r="GGB49" s="9"/>
      <c r="GGC49" s="9"/>
      <c r="GGD49" s="9"/>
      <c r="GGE49" s="9"/>
      <c r="GGF49" s="9"/>
      <c r="GGG49" s="9"/>
      <c r="GGH49" s="9"/>
      <c r="GGI49" s="9"/>
      <c r="GGJ49" s="9"/>
      <c r="GGK49" s="9"/>
      <c r="GGL49" s="9"/>
      <c r="GGM49" s="9"/>
      <c r="GGN49" s="9"/>
      <c r="GGO49" s="9"/>
      <c r="GGP49" s="9"/>
      <c r="GGQ49" s="9"/>
      <c r="GGR49" s="9"/>
      <c r="GGS49" s="9"/>
      <c r="GGT49" s="9"/>
      <c r="GGU49" s="9"/>
      <c r="GGV49" s="9"/>
      <c r="GGW49" s="9"/>
      <c r="GGX49" s="9"/>
      <c r="GGY49" s="9"/>
      <c r="GGZ49" s="9"/>
      <c r="GHA49" s="9"/>
      <c r="GHB49" s="9"/>
      <c r="GHC49" s="9"/>
      <c r="GHD49" s="9"/>
      <c r="GHE49" s="9"/>
      <c r="GHF49" s="9"/>
      <c r="GHG49" s="9"/>
      <c r="GHH49" s="9"/>
      <c r="GHI49" s="9"/>
      <c r="GHJ49" s="9"/>
      <c r="GHK49" s="9"/>
      <c r="GHL49" s="9"/>
      <c r="GHM49" s="9"/>
      <c r="GHN49" s="9"/>
      <c r="GHO49" s="9"/>
      <c r="GHP49" s="9"/>
      <c r="GHQ49" s="9"/>
      <c r="GHR49" s="9"/>
      <c r="GHS49" s="9"/>
      <c r="GHT49" s="9"/>
      <c r="GHU49" s="9"/>
      <c r="GHV49" s="9"/>
      <c r="GHW49" s="9"/>
      <c r="GHX49" s="9"/>
      <c r="GHY49" s="9"/>
      <c r="GHZ49" s="9"/>
      <c r="GIA49" s="9"/>
      <c r="GIB49" s="9"/>
      <c r="GIC49" s="9"/>
      <c r="GID49" s="9"/>
      <c r="GIE49" s="9"/>
      <c r="GIF49" s="9"/>
      <c r="GIG49" s="9"/>
      <c r="GIH49" s="9"/>
      <c r="GII49" s="9"/>
      <c r="GIJ49" s="9"/>
      <c r="GIK49" s="9"/>
      <c r="GIL49" s="9"/>
      <c r="GIM49" s="9"/>
      <c r="GIN49" s="9"/>
      <c r="GIO49" s="9"/>
      <c r="GIP49" s="9"/>
      <c r="GIQ49" s="9"/>
      <c r="GIR49" s="9"/>
      <c r="GIS49" s="9"/>
      <c r="GIT49" s="9"/>
      <c r="GIU49" s="9"/>
      <c r="GIV49" s="9"/>
      <c r="GIW49" s="9"/>
      <c r="GIX49" s="9"/>
      <c r="GIY49" s="9"/>
      <c r="GIZ49" s="9"/>
      <c r="GJA49" s="9"/>
      <c r="GJB49" s="9"/>
      <c r="GJC49" s="9"/>
      <c r="GJD49" s="9"/>
      <c r="GJE49" s="9"/>
      <c r="GJF49" s="9"/>
      <c r="GJG49" s="9"/>
      <c r="GJH49" s="9"/>
      <c r="GJI49" s="9"/>
      <c r="GJJ49" s="9"/>
      <c r="GJK49" s="9"/>
      <c r="GJL49" s="9"/>
      <c r="GJM49" s="9"/>
      <c r="GJN49" s="9"/>
      <c r="GJO49" s="9"/>
      <c r="GJP49" s="9"/>
      <c r="GJQ49" s="9"/>
      <c r="GJR49" s="9"/>
      <c r="GJS49" s="9"/>
      <c r="GJT49" s="9"/>
      <c r="GJU49" s="9"/>
      <c r="GJV49" s="9"/>
      <c r="GJW49" s="9"/>
      <c r="GJX49" s="9"/>
      <c r="GJY49" s="9"/>
      <c r="GJZ49" s="9"/>
      <c r="GKA49" s="9"/>
      <c r="GKB49" s="9"/>
      <c r="GKC49" s="9"/>
      <c r="GKD49" s="9"/>
      <c r="GKE49" s="9"/>
      <c r="GKF49" s="9"/>
      <c r="GKG49" s="9"/>
      <c r="GKH49" s="9"/>
      <c r="GKI49" s="9"/>
      <c r="GKJ49" s="9"/>
      <c r="GKK49" s="9"/>
      <c r="GKL49" s="9"/>
      <c r="GKM49" s="9"/>
      <c r="GKN49" s="9"/>
      <c r="GKO49" s="9"/>
      <c r="GKP49" s="9"/>
      <c r="GKQ49" s="9"/>
      <c r="GKR49" s="9"/>
      <c r="GKS49" s="9"/>
      <c r="GKT49" s="9"/>
      <c r="GKU49" s="9"/>
      <c r="GKV49" s="9"/>
      <c r="GKW49" s="9"/>
      <c r="GKX49" s="9"/>
      <c r="GKY49" s="9"/>
      <c r="GKZ49" s="9"/>
      <c r="GLA49" s="9"/>
      <c r="GLB49" s="9"/>
      <c r="GLC49" s="9"/>
      <c r="GLD49" s="9"/>
      <c r="GLE49" s="9"/>
      <c r="GLF49" s="9"/>
      <c r="GLG49" s="9"/>
      <c r="GLH49" s="9"/>
      <c r="GLI49" s="9"/>
      <c r="GLJ49" s="9"/>
      <c r="GLK49" s="9"/>
      <c r="GLL49" s="9"/>
      <c r="GLM49" s="9"/>
      <c r="GLN49" s="9"/>
      <c r="GLO49" s="9"/>
      <c r="GLP49" s="9"/>
      <c r="GLQ49" s="9"/>
      <c r="GLR49" s="9"/>
      <c r="GLS49" s="9"/>
      <c r="GLT49" s="9"/>
      <c r="GLU49" s="9"/>
      <c r="GLV49" s="9"/>
      <c r="GLW49" s="9"/>
      <c r="GLX49" s="9"/>
      <c r="GLY49" s="9"/>
      <c r="GLZ49" s="9"/>
      <c r="GMA49" s="9"/>
      <c r="GMB49" s="9"/>
      <c r="GMC49" s="9"/>
      <c r="GMD49" s="9"/>
      <c r="GME49" s="9"/>
      <c r="GMF49" s="9"/>
      <c r="GMG49" s="9"/>
      <c r="GMH49" s="9"/>
      <c r="GMI49" s="9"/>
      <c r="GMJ49" s="9"/>
      <c r="GMK49" s="9"/>
      <c r="GML49" s="9"/>
      <c r="GMM49" s="9"/>
      <c r="GMN49" s="9"/>
      <c r="GMO49" s="9"/>
      <c r="GMP49" s="9"/>
      <c r="GMQ49" s="9"/>
      <c r="GMR49" s="9"/>
      <c r="GMS49" s="9"/>
      <c r="GMT49" s="9"/>
      <c r="GMU49" s="9"/>
      <c r="GMV49" s="9"/>
      <c r="GMW49" s="9"/>
      <c r="GMX49" s="9"/>
      <c r="GMY49" s="9"/>
      <c r="GMZ49" s="9"/>
      <c r="GNA49" s="9"/>
      <c r="GNB49" s="9"/>
      <c r="GNC49" s="9"/>
      <c r="GND49" s="9"/>
      <c r="GNE49" s="9"/>
      <c r="GNF49" s="9"/>
      <c r="GNG49" s="9"/>
      <c r="GNH49" s="9"/>
      <c r="GNI49" s="9"/>
      <c r="GNJ49" s="9"/>
      <c r="GNK49" s="9"/>
      <c r="GNL49" s="9"/>
      <c r="GNM49" s="9"/>
      <c r="GNN49" s="9"/>
      <c r="GNO49" s="9"/>
      <c r="GNP49" s="9"/>
      <c r="GNQ49" s="9"/>
      <c r="GNR49" s="9"/>
      <c r="GNS49" s="9"/>
      <c r="GNT49" s="9"/>
      <c r="GNU49" s="9"/>
      <c r="GNV49" s="9"/>
      <c r="GNW49" s="9"/>
      <c r="GNX49" s="9"/>
      <c r="GNY49" s="9"/>
      <c r="GNZ49" s="9"/>
      <c r="GOA49" s="9"/>
      <c r="GOB49" s="9"/>
      <c r="GOC49" s="9"/>
      <c r="GOD49" s="9"/>
      <c r="GOE49" s="9"/>
      <c r="GOF49" s="9"/>
      <c r="GOG49" s="9"/>
      <c r="GOH49" s="9"/>
      <c r="GOI49" s="9"/>
      <c r="GOJ49" s="9"/>
      <c r="GOK49" s="9"/>
      <c r="GOL49" s="9"/>
      <c r="GOM49" s="9"/>
      <c r="GON49" s="9"/>
      <c r="GOO49" s="9"/>
      <c r="GOP49" s="9"/>
      <c r="GOQ49" s="9"/>
      <c r="GOR49" s="9"/>
      <c r="GOS49" s="9"/>
      <c r="GOT49" s="9"/>
      <c r="GOU49" s="9"/>
      <c r="GOV49" s="9"/>
      <c r="GOW49" s="9"/>
      <c r="GOX49" s="9"/>
      <c r="GOY49" s="9"/>
      <c r="GOZ49" s="9"/>
      <c r="GPA49" s="9"/>
      <c r="GPB49" s="9"/>
      <c r="GPC49" s="9"/>
      <c r="GPD49" s="9"/>
      <c r="GPE49" s="9"/>
      <c r="GPF49" s="9"/>
      <c r="GPG49" s="9"/>
      <c r="GPH49" s="9"/>
      <c r="GPI49" s="9"/>
      <c r="GPJ49" s="9"/>
      <c r="GPK49" s="9"/>
      <c r="GPL49" s="9"/>
      <c r="GPM49" s="9"/>
      <c r="GPN49" s="9"/>
      <c r="GPO49" s="9"/>
      <c r="GPP49" s="9"/>
      <c r="GPQ49" s="9"/>
      <c r="GPR49" s="9"/>
      <c r="GPS49" s="9"/>
      <c r="GPT49" s="9"/>
      <c r="GPU49" s="9"/>
      <c r="GPV49" s="9"/>
      <c r="GPW49" s="9"/>
      <c r="GPX49" s="9"/>
      <c r="GPY49" s="9"/>
      <c r="GPZ49" s="9"/>
      <c r="GQA49" s="9"/>
      <c r="GQB49" s="9"/>
      <c r="GQC49" s="9"/>
      <c r="GQD49" s="9"/>
      <c r="GQE49" s="9"/>
      <c r="GQF49" s="9"/>
      <c r="GQG49" s="9"/>
      <c r="GQH49" s="9"/>
      <c r="GQI49" s="9"/>
      <c r="GQJ49" s="9"/>
      <c r="GQK49" s="9"/>
      <c r="GQL49" s="9"/>
      <c r="GQM49" s="9"/>
      <c r="GQN49" s="9"/>
      <c r="GQO49" s="9"/>
      <c r="GQP49" s="9"/>
      <c r="GQQ49" s="9"/>
      <c r="GQR49" s="9"/>
      <c r="GQS49" s="9"/>
      <c r="GQT49" s="9"/>
      <c r="GQU49" s="9"/>
      <c r="GQV49" s="9"/>
      <c r="GQW49" s="9"/>
      <c r="GQX49" s="9"/>
      <c r="GQY49" s="9"/>
      <c r="GQZ49" s="9"/>
      <c r="GRA49" s="9"/>
      <c r="GRB49" s="9"/>
      <c r="GRC49" s="9"/>
      <c r="GRD49" s="9"/>
      <c r="GRE49" s="9"/>
      <c r="GRF49" s="9"/>
      <c r="GRG49" s="9"/>
      <c r="GRH49" s="9"/>
      <c r="GRI49" s="9"/>
      <c r="GRJ49" s="9"/>
      <c r="GRK49" s="9"/>
      <c r="GRL49" s="9"/>
      <c r="GRM49" s="9"/>
      <c r="GRN49" s="9"/>
      <c r="GRO49" s="9"/>
      <c r="GRP49" s="9"/>
      <c r="GRQ49" s="9"/>
      <c r="GRR49" s="9"/>
      <c r="GRS49" s="9"/>
      <c r="GRT49" s="9"/>
      <c r="GRU49" s="9"/>
      <c r="GRV49" s="9"/>
      <c r="GRW49" s="9"/>
      <c r="GRX49" s="9"/>
      <c r="GRY49" s="9"/>
      <c r="GRZ49" s="9"/>
      <c r="GSA49" s="9"/>
      <c r="GSB49" s="9"/>
      <c r="GSC49" s="9"/>
      <c r="GSD49" s="9"/>
      <c r="GSE49" s="9"/>
      <c r="GSF49" s="9"/>
      <c r="GSG49" s="9"/>
      <c r="GSH49" s="9"/>
      <c r="GSI49" s="9"/>
      <c r="GSJ49" s="9"/>
      <c r="GSK49" s="9"/>
      <c r="GSL49" s="9"/>
      <c r="GSM49" s="9"/>
      <c r="GSN49" s="9"/>
      <c r="GSO49" s="9"/>
      <c r="GSP49" s="9"/>
      <c r="GSQ49" s="9"/>
      <c r="GSR49" s="9"/>
      <c r="GSS49" s="9"/>
      <c r="GST49" s="9"/>
      <c r="GSU49" s="9"/>
      <c r="GSV49" s="9"/>
      <c r="GSW49" s="9"/>
      <c r="GSX49" s="9"/>
      <c r="GSY49" s="9"/>
      <c r="GSZ49" s="9"/>
      <c r="GTA49" s="9"/>
      <c r="GTB49" s="9"/>
      <c r="GTC49" s="9"/>
      <c r="GTD49" s="9"/>
      <c r="GTE49" s="9"/>
      <c r="GTF49" s="9"/>
      <c r="GTG49" s="9"/>
      <c r="GTH49" s="9"/>
      <c r="GTI49" s="9"/>
      <c r="GTJ49" s="9"/>
      <c r="GTK49" s="9"/>
      <c r="GTL49" s="9"/>
      <c r="GTM49" s="9"/>
      <c r="GTN49" s="9"/>
      <c r="GTO49" s="9"/>
      <c r="GTP49" s="9"/>
      <c r="GTQ49" s="9"/>
      <c r="GTR49" s="9"/>
      <c r="GTS49" s="9"/>
      <c r="GTT49" s="9"/>
      <c r="GTU49" s="9"/>
      <c r="GTV49" s="9"/>
      <c r="GTW49" s="9"/>
      <c r="GTX49" s="9"/>
      <c r="GTY49" s="9"/>
      <c r="GTZ49" s="9"/>
      <c r="GUA49" s="9"/>
      <c r="GUB49" s="9"/>
      <c r="GUC49" s="9"/>
      <c r="GUD49" s="9"/>
      <c r="GUE49" s="9"/>
      <c r="GUF49" s="9"/>
      <c r="GUG49" s="9"/>
      <c r="GUH49" s="9"/>
      <c r="GUI49" s="9"/>
      <c r="GUJ49" s="9"/>
      <c r="GUK49" s="9"/>
      <c r="GUL49" s="9"/>
      <c r="GUM49" s="9"/>
      <c r="GUN49" s="9"/>
      <c r="GUO49" s="9"/>
      <c r="GUP49" s="9"/>
      <c r="GUQ49" s="9"/>
      <c r="GUR49" s="9"/>
      <c r="GUS49" s="9"/>
      <c r="GUT49" s="9"/>
      <c r="GUU49" s="9"/>
      <c r="GUV49" s="9"/>
      <c r="GUW49" s="9"/>
      <c r="GUX49" s="9"/>
      <c r="GUY49" s="9"/>
      <c r="GUZ49" s="9"/>
      <c r="GVA49" s="9"/>
      <c r="GVB49" s="9"/>
      <c r="GVC49" s="9"/>
      <c r="GVD49" s="9"/>
      <c r="GVE49" s="9"/>
      <c r="GVF49" s="9"/>
      <c r="GVG49" s="9"/>
      <c r="GVH49" s="9"/>
      <c r="GVI49" s="9"/>
      <c r="GVJ49" s="9"/>
      <c r="GVK49" s="9"/>
      <c r="GVL49" s="9"/>
      <c r="GVM49" s="9"/>
      <c r="GVN49" s="9"/>
      <c r="GVO49" s="9"/>
      <c r="GVP49" s="9"/>
      <c r="GVQ49" s="9"/>
      <c r="GVR49" s="9"/>
      <c r="GVS49" s="9"/>
      <c r="GVT49" s="9"/>
      <c r="GVU49" s="9"/>
      <c r="GVV49" s="9"/>
      <c r="GVW49" s="9"/>
      <c r="GVX49" s="9"/>
      <c r="GVY49" s="9"/>
      <c r="GVZ49" s="9"/>
      <c r="GWA49" s="9"/>
      <c r="GWB49" s="9"/>
      <c r="GWC49" s="9"/>
      <c r="GWD49" s="9"/>
      <c r="GWE49" s="9"/>
      <c r="GWF49" s="9"/>
      <c r="GWG49" s="9"/>
      <c r="GWH49" s="9"/>
      <c r="GWI49" s="9"/>
      <c r="GWJ49" s="9"/>
      <c r="GWK49" s="9"/>
      <c r="GWL49" s="9"/>
      <c r="GWM49" s="9"/>
      <c r="GWN49" s="9"/>
      <c r="GWO49" s="9"/>
      <c r="GWP49" s="9"/>
      <c r="GWQ49" s="9"/>
      <c r="GWR49" s="9"/>
      <c r="GWS49" s="9"/>
      <c r="GWT49" s="9"/>
      <c r="GWU49" s="9"/>
      <c r="GWV49" s="9"/>
      <c r="GWW49" s="9"/>
      <c r="GWX49" s="9"/>
      <c r="GWY49" s="9"/>
      <c r="GWZ49" s="9"/>
      <c r="GXA49" s="9"/>
      <c r="GXB49" s="9"/>
      <c r="GXC49" s="9"/>
      <c r="GXD49" s="9"/>
      <c r="GXE49" s="9"/>
      <c r="GXF49" s="9"/>
      <c r="GXG49" s="9"/>
      <c r="GXH49" s="9"/>
      <c r="GXI49" s="9"/>
      <c r="GXJ49" s="9"/>
      <c r="GXK49" s="9"/>
      <c r="GXL49" s="9"/>
      <c r="GXM49" s="9"/>
      <c r="GXN49" s="9"/>
      <c r="GXO49" s="9"/>
      <c r="GXP49" s="9"/>
      <c r="GXQ49" s="9"/>
      <c r="GXR49" s="9"/>
      <c r="GXS49" s="9"/>
      <c r="GXT49" s="9"/>
      <c r="GXU49" s="9"/>
      <c r="GXV49" s="9"/>
      <c r="GXW49" s="9"/>
      <c r="GXX49" s="9"/>
      <c r="GXY49" s="9"/>
      <c r="GXZ49" s="9"/>
      <c r="GYA49" s="9"/>
      <c r="GYB49" s="9"/>
      <c r="GYC49" s="9"/>
      <c r="GYD49" s="9"/>
      <c r="GYE49" s="9"/>
      <c r="GYF49" s="9"/>
      <c r="GYG49" s="9"/>
      <c r="GYH49" s="9"/>
      <c r="GYI49" s="9"/>
      <c r="GYJ49" s="9"/>
      <c r="GYK49" s="9"/>
      <c r="GYL49" s="9"/>
      <c r="GYM49" s="9"/>
      <c r="GYN49" s="9"/>
      <c r="GYO49" s="9"/>
      <c r="GYP49" s="9"/>
      <c r="GYQ49" s="9"/>
      <c r="GYR49" s="9"/>
      <c r="GYS49" s="9"/>
      <c r="GYT49" s="9"/>
      <c r="GYU49" s="9"/>
      <c r="GYV49" s="9"/>
      <c r="GYW49" s="9"/>
      <c r="GYX49" s="9"/>
      <c r="GYY49" s="9"/>
      <c r="GYZ49" s="9"/>
      <c r="GZA49" s="9"/>
      <c r="GZB49" s="9"/>
      <c r="GZC49" s="9"/>
      <c r="GZD49" s="9"/>
      <c r="GZE49" s="9"/>
      <c r="GZF49" s="9"/>
      <c r="GZG49" s="9"/>
      <c r="GZH49" s="9"/>
      <c r="GZI49" s="9"/>
      <c r="GZJ49" s="9"/>
      <c r="GZK49" s="9"/>
      <c r="GZL49" s="9"/>
      <c r="GZM49" s="9"/>
      <c r="GZN49" s="9"/>
      <c r="GZO49" s="9"/>
      <c r="GZP49" s="9"/>
      <c r="GZQ49" s="9"/>
      <c r="GZR49" s="9"/>
      <c r="GZS49" s="9"/>
      <c r="GZT49" s="9"/>
      <c r="GZU49" s="9"/>
      <c r="GZV49" s="9"/>
      <c r="GZW49" s="9"/>
      <c r="GZX49" s="9"/>
      <c r="GZY49" s="9"/>
      <c r="GZZ49" s="9"/>
      <c r="HAA49" s="9"/>
      <c r="HAB49" s="9"/>
      <c r="HAC49" s="9"/>
      <c r="HAD49" s="9"/>
      <c r="HAE49" s="9"/>
      <c r="HAF49" s="9"/>
      <c r="HAG49" s="9"/>
      <c r="HAH49" s="9"/>
      <c r="HAI49" s="9"/>
      <c r="HAJ49" s="9"/>
      <c r="HAK49" s="9"/>
      <c r="HAL49" s="9"/>
      <c r="HAM49" s="9"/>
      <c r="HAN49" s="9"/>
      <c r="HAO49" s="9"/>
      <c r="HAP49" s="9"/>
      <c r="HAQ49" s="9"/>
      <c r="HAR49" s="9"/>
      <c r="HAS49" s="9"/>
      <c r="HAT49" s="9"/>
      <c r="HAU49" s="9"/>
      <c r="HAV49" s="9"/>
      <c r="HAW49" s="9"/>
      <c r="HAX49" s="9"/>
      <c r="HAY49" s="9"/>
      <c r="HAZ49" s="9"/>
      <c r="HBA49" s="9"/>
      <c r="HBB49" s="9"/>
      <c r="HBC49" s="9"/>
      <c r="HBD49" s="9"/>
      <c r="HBE49" s="9"/>
      <c r="HBF49" s="9"/>
      <c r="HBG49" s="9"/>
      <c r="HBH49" s="9"/>
      <c r="HBI49" s="9"/>
      <c r="HBJ49" s="9"/>
      <c r="HBK49" s="9"/>
      <c r="HBL49" s="9"/>
      <c r="HBM49" s="9"/>
      <c r="HBN49" s="9"/>
      <c r="HBO49" s="9"/>
      <c r="HBP49" s="9"/>
      <c r="HBQ49" s="9"/>
      <c r="HBR49" s="9"/>
      <c r="HBS49" s="9"/>
      <c r="HBT49" s="9"/>
      <c r="HBU49" s="9"/>
      <c r="HBV49" s="9"/>
      <c r="HBW49" s="9"/>
      <c r="HBX49" s="9"/>
      <c r="HBY49" s="9"/>
      <c r="HBZ49" s="9"/>
      <c r="HCA49" s="9"/>
      <c r="HCB49" s="9"/>
      <c r="HCC49" s="9"/>
      <c r="HCD49" s="9"/>
      <c r="HCE49" s="9"/>
      <c r="HCF49" s="9"/>
      <c r="HCG49" s="9"/>
      <c r="HCH49" s="9"/>
      <c r="HCI49" s="9"/>
      <c r="HCJ49" s="9"/>
      <c r="HCK49" s="9"/>
      <c r="HCL49" s="9"/>
      <c r="HCM49" s="9"/>
      <c r="HCN49" s="9"/>
      <c r="HCO49" s="9"/>
      <c r="HCP49" s="9"/>
      <c r="HCQ49" s="9"/>
      <c r="HCR49" s="9"/>
      <c r="HCS49" s="9"/>
      <c r="HCT49" s="9"/>
      <c r="HCU49" s="9"/>
      <c r="HCV49" s="9"/>
      <c r="HCW49" s="9"/>
      <c r="HCX49" s="9"/>
      <c r="HCY49" s="9"/>
      <c r="HCZ49" s="9"/>
      <c r="HDA49" s="9"/>
      <c r="HDB49" s="9"/>
      <c r="HDC49" s="9"/>
      <c r="HDD49" s="9"/>
      <c r="HDE49" s="9"/>
      <c r="HDF49" s="9"/>
      <c r="HDG49" s="9"/>
      <c r="HDH49" s="9"/>
      <c r="HDI49" s="9"/>
      <c r="HDJ49" s="9"/>
      <c r="HDK49" s="9"/>
      <c r="HDL49" s="9"/>
      <c r="HDM49" s="9"/>
      <c r="HDN49" s="9"/>
      <c r="HDO49" s="9"/>
      <c r="HDP49" s="9"/>
      <c r="HDQ49" s="9"/>
      <c r="HDR49" s="9"/>
      <c r="HDS49" s="9"/>
      <c r="HDT49" s="9"/>
      <c r="HDU49" s="9"/>
      <c r="HDV49" s="9"/>
      <c r="HDW49" s="9"/>
      <c r="HDX49" s="9"/>
      <c r="HDY49" s="9"/>
      <c r="HDZ49" s="9"/>
      <c r="HEA49" s="9"/>
      <c r="HEB49" s="9"/>
      <c r="HEC49" s="9"/>
      <c r="HED49" s="9"/>
      <c r="HEE49" s="9"/>
      <c r="HEF49" s="9"/>
      <c r="HEG49" s="9"/>
      <c r="HEH49" s="9"/>
      <c r="HEI49" s="9"/>
      <c r="HEJ49" s="9"/>
      <c r="HEK49" s="9"/>
      <c r="HEL49" s="9"/>
      <c r="HEM49" s="9"/>
      <c r="HEN49" s="9"/>
      <c r="HEO49" s="9"/>
      <c r="HEP49" s="9"/>
      <c r="HEQ49" s="9"/>
      <c r="HER49" s="9"/>
      <c r="HES49" s="9"/>
      <c r="HET49" s="9"/>
      <c r="HEU49" s="9"/>
      <c r="HEV49" s="9"/>
      <c r="HEW49" s="9"/>
      <c r="HEX49" s="9"/>
      <c r="HEY49" s="9"/>
      <c r="HEZ49" s="9"/>
      <c r="HFA49" s="9"/>
      <c r="HFB49" s="9"/>
      <c r="HFC49" s="9"/>
      <c r="HFD49" s="9"/>
      <c r="HFE49" s="9"/>
      <c r="HFF49" s="9"/>
      <c r="HFG49" s="9"/>
      <c r="HFH49" s="9"/>
      <c r="HFI49" s="9"/>
      <c r="HFJ49" s="9"/>
      <c r="HFK49" s="9"/>
      <c r="HFL49" s="9"/>
      <c r="HFM49" s="9"/>
      <c r="HFN49" s="9"/>
      <c r="HFO49" s="9"/>
      <c r="HFP49" s="9"/>
      <c r="HFQ49" s="9"/>
      <c r="HFR49" s="9"/>
      <c r="HFS49" s="9"/>
      <c r="HFT49" s="9"/>
      <c r="HFU49" s="9"/>
      <c r="HFV49" s="9"/>
      <c r="HFW49" s="9"/>
      <c r="HFX49" s="9"/>
      <c r="HFY49" s="9"/>
      <c r="HFZ49" s="9"/>
      <c r="HGA49" s="9"/>
      <c r="HGB49" s="9"/>
      <c r="HGC49" s="9"/>
      <c r="HGD49" s="9"/>
      <c r="HGE49" s="9"/>
      <c r="HGF49" s="9"/>
      <c r="HGG49" s="9"/>
      <c r="HGH49" s="9"/>
      <c r="HGI49" s="9"/>
      <c r="HGJ49" s="9"/>
      <c r="HGK49" s="9"/>
      <c r="HGL49" s="9"/>
      <c r="HGM49" s="9"/>
      <c r="HGN49" s="9"/>
      <c r="HGO49" s="9"/>
      <c r="HGP49" s="9"/>
      <c r="HGQ49" s="9"/>
      <c r="HGR49" s="9"/>
      <c r="HGS49" s="9"/>
      <c r="HGT49" s="9"/>
      <c r="HGU49" s="9"/>
      <c r="HGV49" s="9"/>
      <c r="HGW49" s="9"/>
      <c r="HGX49" s="9"/>
      <c r="HGY49" s="9"/>
      <c r="HGZ49" s="9"/>
      <c r="HHA49" s="9"/>
      <c r="HHB49" s="9"/>
      <c r="HHC49" s="9"/>
      <c r="HHD49" s="9"/>
      <c r="HHE49" s="9"/>
      <c r="HHF49" s="9"/>
      <c r="HHG49" s="9"/>
      <c r="HHH49" s="9"/>
      <c r="HHI49" s="9"/>
      <c r="HHJ49" s="9"/>
      <c r="HHK49" s="9"/>
      <c r="HHL49" s="9"/>
      <c r="HHM49" s="9"/>
      <c r="HHN49" s="9"/>
      <c r="HHO49" s="9"/>
      <c r="HHP49" s="9"/>
      <c r="HHQ49" s="9"/>
      <c r="HHR49" s="9"/>
      <c r="HHS49" s="9"/>
      <c r="HHT49" s="9"/>
      <c r="HHU49" s="9"/>
      <c r="HHV49" s="9"/>
      <c r="HHW49" s="9"/>
      <c r="HHX49" s="9"/>
      <c r="HHY49" s="9"/>
      <c r="HHZ49" s="9"/>
      <c r="HIA49" s="9"/>
      <c r="HIB49" s="9"/>
      <c r="HIC49" s="9"/>
      <c r="HID49" s="9"/>
      <c r="HIE49" s="9"/>
      <c r="HIF49" s="9"/>
      <c r="HIG49" s="9"/>
      <c r="HIH49" s="9"/>
      <c r="HII49" s="9"/>
      <c r="HIJ49" s="9"/>
      <c r="HIK49" s="9"/>
      <c r="HIL49" s="9"/>
      <c r="HIM49" s="9"/>
      <c r="HIN49" s="9"/>
      <c r="HIO49" s="9"/>
      <c r="HIP49" s="9"/>
      <c r="HIQ49" s="9"/>
      <c r="HIR49" s="9"/>
      <c r="HIS49" s="9"/>
      <c r="HIT49" s="9"/>
      <c r="HIU49" s="9"/>
      <c r="HIV49" s="9"/>
      <c r="HIW49" s="9"/>
      <c r="HIX49" s="9"/>
      <c r="HIY49" s="9"/>
      <c r="HIZ49" s="9"/>
      <c r="HJA49" s="9"/>
      <c r="HJB49" s="9"/>
      <c r="HJC49" s="9"/>
      <c r="HJD49" s="9"/>
      <c r="HJE49" s="9"/>
      <c r="HJF49" s="9"/>
      <c r="HJG49" s="9"/>
      <c r="HJH49" s="9"/>
      <c r="HJI49" s="9"/>
      <c r="HJJ49" s="9"/>
      <c r="HJK49" s="9"/>
      <c r="HJL49" s="9"/>
      <c r="HJM49" s="9"/>
      <c r="HJN49" s="9"/>
      <c r="HJO49" s="9"/>
      <c r="HJP49" s="9"/>
      <c r="HJQ49" s="9"/>
      <c r="HJR49" s="9"/>
      <c r="HJS49" s="9"/>
      <c r="HJT49" s="9"/>
      <c r="HJU49" s="9"/>
      <c r="HJV49" s="9"/>
      <c r="HJW49" s="9"/>
      <c r="HJX49" s="9"/>
      <c r="HJY49" s="9"/>
      <c r="HJZ49" s="9"/>
      <c r="HKA49" s="9"/>
      <c r="HKB49" s="9"/>
      <c r="HKC49" s="9"/>
      <c r="HKD49" s="9"/>
      <c r="HKE49" s="9"/>
      <c r="HKF49" s="9"/>
      <c r="HKG49" s="9"/>
      <c r="HKH49" s="9"/>
      <c r="HKI49" s="9"/>
      <c r="HKJ49" s="9"/>
      <c r="HKK49" s="9"/>
      <c r="HKL49" s="9"/>
      <c r="HKM49" s="9"/>
      <c r="HKN49" s="9"/>
      <c r="HKO49" s="9"/>
      <c r="HKP49" s="9"/>
      <c r="HKQ49" s="9"/>
      <c r="HKR49" s="9"/>
      <c r="HKS49" s="9"/>
      <c r="HKT49" s="9"/>
      <c r="HKU49" s="9"/>
      <c r="HKV49" s="9"/>
      <c r="HKW49" s="9"/>
      <c r="HKX49" s="9"/>
      <c r="HKY49" s="9"/>
      <c r="HKZ49" s="9"/>
      <c r="HLA49" s="9"/>
      <c r="HLB49" s="9"/>
      <c r="HLC49" s="9"/>
      <c r="HLD49" s="9"/>
      <c r="HLE49" s="9"/>
      <c r="HLF49" s="9"/>
      <c r="HLG49" s="9"/>
      <c r="HLH49" s="9"/>
      <c r="HLI49" s="9"/>
      <c r="HLJ49" s="9"/>
      <c r="HLK49" s="9"/>
      <c r="HLL49" s="9"/>
      <c r="HLM49" s="9"/>
      <c r="HLN49" s="9"/>
      <c r="HLO49" s="9"/>
      <c r="HLP49" s="9"/>
      <c r="HLQ49" s="9"/>
      <c r="HLR49" s="9"/>
      <c r="HLS49" s="9"/>
      <c r="HLT49" s="9"/>
      <c r="HLU49" s="9"/>
      <c r="HLV49" s="9"/>
      <c r="HLW49" s="9"/>
      <c r="HLX49" s="9"/>
      <c r="HLY49" s="9"/>
      <c r="HLZ49" s="9"/>
      <c r="HMA49" s="9"/>
      <c r="HMB49" s="9"/>
      <c r="HMC49" s="9"/>
      <c r="HMD49" s="9"/>
      <c r="HME49" s="9"/>
      <c r="HMF49" s="9"/>
      <c r="HMG49" s="9"/>
      <c r="HMH49" s="9"/>
      <c r="HMI49" s="9"/>
      <c r="HMJ49" s="9"/>
      <c r="HMK49" s="9"/>
      <c r="HML49" s="9"/>
      <c r="HMM49" s="9"/>
      <c r="HMN49" s="9"/>
      <c r="HMO49" s="9"/>
      <c r="HMP49" s="9"/>
      <c r="HMQ49" s="9"/>
      <c r="HMR49" s="9"/>
      <c r="HMS49" s="9"/>
      <c r="HMT49" s="9"/>
      <c r="HMU49" s="9"/>
      <c r="HMV49" s="9"/>
      <c r="HMW49" s="9"/>
      <c r="HMX49" s="9"/>
      <c r="HMY49" s="9"/>
      <c r="HMZ49" s="9"/>
      <c r="HNA49" s="9"/>
      <c r="HNB49" s="9"/>
      <c r="HNC49" s="9"/>
      <c r="HND49" s="9"/>
      <c r="HNE49" s="9"/>
      <c r="HNF49" s="9"/>
      <c r="HNG49" s="9"/>
      <c r="HNH49" s="9"/>
      <c r="HNI49" s="9"/>
      <c r="HNJ49" s="9"/>
      <c r="HNK49" s="9"/>
      <c r="HNL49" s="9"/>
      <c r="HNM49" s="9"/>
      <c r="HNN49" s="9"/>
      <c r="HNO49" s="9"/>
      <c r="HNP49" s="9"/>
      <c r="HNQ49" s="9"/>
      <c r="HNR49" s="9"/>
      <c r="HNS49" s="9"/>
      <c r="HNT49" s="9"/>
      <c r="HNU49" s="9"/>
      <c r="HNV49" s="9"/>
      <c r="HNW49" s="9"/>
      <c r="HNX49" s="9"/>
      <c r="HNY49" s="9"/>
      <c r="HNZ49" s="9"/>
      <c r="HOA49" s="9"/>
      <c r="HOB49" s="9"/>
      <c r="HOC49" s="9"/>
      <c r="HOD49" s="9"/>
      <c r="HOE49" s="9"/>
      <c r="HOF49" s="9"/>
      <c r="HOG49" s="9"/>
      <c r="HOH49" s="9"/>
      <c r="HOI49" s="9"/>
      <c r="HOJ49" s="9"/>
      <c r="HOK49" s="9"/>
      <c r="HOL49" s="9"/>
      <c r="HOM49" s="9"/>
      <c r="HON49" s="9"/>
      <c r="HOO49" s="9"/>
      <c r="HOP49" s="9"/>
      <c r="HOQ49" s="9"/>
      <c r="HOR49" s="9"/>
      <c r="HOS49" s="9"/>
      <c r="HOT49" s="9"/>
      <c r="HOU49" s="9"/>
      <c r="HOV49" s="9"/>
      <c r="HOW49" s="9"/>
      <c r="HOX49" s="9"/>
      <c r="HOY49" s="9"/>
      <c r="HOZ49" s="9"/>
      <c r="HPA49" s="9"/>
      <c r="HPB49" s="9"/>
      <c r="HPC49" s="9"/>
      <c r="HPD49" s="9"/>
      <c r="HPE49" s="9"/>
      <c r="HPF49" s="9"/>
      <c r="HPG49" s="9"/>
      <c r="HPH49" s="9"/>
      <c r="HPI49" s="9"/>
      <c r="HPJ49" s="9"/>
      <c r="HPK49" s="9"/>
      <c r="HPL49" s="9"/>
      <c r="HPM49" s="9"/>
      <c r="HPN49" s="9"/>
      <c r="HPO49" s="9"/>
      <c r="HPP49" s="9"/>
      <c r="HPQ49" s="9"/>
      <c r="HPR49" s="9"/>
      <c r="HPS49" s="9"/>
      <c r="HPT49" s="9"/>
      <c r="HPU49" s="9"/>
      <c r="HPV49" s="9"/>
      <c r="HPW49" s="9"/>
      <c r="HPX49" s="9"/>
      <c r="HPY49" s="9"/>
      <c r="HPZ49" s="9"/>
      <c r="HQA49" s="9"/>
      <c r="HQB49" s="9"/>
      <c r="HQC49" s="9"/>
      <c r="HQD49" s="9"/>
      <c r="HQE49" s="9"/>
      <c r="HQF49" s="9"/>
      <c r="HQG49" s="9"/>
      <c r="HQH49" s="9"/>
      <c r="HQI49" s="9"/>
      <c r="HQJ49" s="9"/>
      <c r="HQK49" s="9"/>
      <c r="HQL49" s="9"/>
      <c r="HQM49" s="9"/>
      <c r="HQN49" s="9"/>
      <c r="HQO49" s="9"/>
      <c r="HQP49" s="9"/>
      <c r="HQQ49" s="9"/>
      <c r="HQR49" s="9"/>
      <c r="HQS49" s="9"/>
      <c r="HQT49" s="9"/>
      <c r="HQU49" s="9"/>
      <c r="HQV49" s="9"/>
      <c r="HQW49" s="9"/>
      <c r="HQX49" s="9"/>
      <c r="HQY49" s="9"/>
      <c r="HQZ49" s="9"/>
      <c r="HRA49" s="9"/>
      <c r="HRB49" s="9"/>
      <c r="HRC49" s="9"/>
      <c r="HRD49" s="9"/>
      <c r="HRE49" s="9"/>
      <c r="HRF49" s="9"/>
      <c r="HRG49" s="9"/>
      <c r="HRH49" s="9"/>
      <c r="HRI49" s="9"/>
      <c r="HRJ49" s="9"/>
      <c r="HRK49" s="9"/>
      <c r="HRL49" s="9"/>
      <c r="HRM49" s="9"/>
      <c r="HRN49" s="9"/>
      <c r="HRO49" s="9"/>
      <c r="HRP49" s="9"/>
      <c r="HRQ49" s="9"/>
      <c r="HRR49" s="9"/>
      <c r="HRS49" s="9"/>
      <c r="HRT49" s="9"/>
      <c r="HRU49" s="9"/>
      <c r="HRV49" s="9"/>
      <c r="HRW49" s="9"/>
      <c r="HRX49" s="9"/>
      <c r="HRY49" s="9"/>
      <c r="HRZ49" s="9"/>
      <c r="HSA49" s="9"/>
      <c r="HSB49" s="9"/>
      <c r="HSC49" s="9"/>
      <c r="HSD49" s="9"/>
      <c r="HSE49" s="9"/>
      <c r="HSF49" s="9"/>
      <c r="HSG49" s="9"/>
      <c r="HSH49" s="9"/>
      <c r="HSI49" s="9"/>
      <c r="HSJ49" s="9"/>
      <c r="HSK49" s="9"/>
      <c r="HSL49" s="9"/>
      <c r="HSM49" s="9"/>
      <c r="HSN49" s="9"/>
      <c r="HSO49" s="9"/>
      <c r="HSP49" s="9"/>
      <c r="HSQ49" s="9"/>
      <c r="HSR49" s="9"/>
      <c r="HSS49" s="9"/>
      <c r="HST49" s="9"/>
      <c r="HSU49" s="9"/>
      <c r="HSV49" s="9"/>
      <c r="HSW49" s="9"/>
      <c r="HSX49" s="9"/>
      <c r="HSY49" s="9"/>
      <c r="HSZ49" s="9"/>
      <c r="HTA49" s="9"/>
      <c r="HTB49" s="9"/>
      <c r="HTC49" s="9"/>
      <c r="HTD49" s="9"/>
      <c r="HTE49" s="9"/>
      <c r="HTF49" s="9"/>
      <c r="HTG49" s="9"/>
      <c r="HTH49" s="9"/>
      <c r="HTI49" s="9"/>
      <c r="HTJ49" s="9"/>
      <c r="HTK49" s="9"/>
      <c r="HTL49" s="9"/>
      <c r="HTM49" s="9"/>
      <c r="HTN49" s="9"/>
      <c r="HTO49" s="9"/>
      <c r="HTP49" s="9"/>
      <c r="HTQ49" s="9"/>
      <c r="HTR49" s="9"/>
      <c r="HTS49" s="9"/>
      <c r="HTT49" s="9"/>
      <c r="HTU49" s="9"/>
      <c r="HTV49" s="9"/>
      <c r="HTW49" s="9"/>
      <c r="HTX49" s="9"/>
      <c r="HTY49" s="9"/>
      <c r="HTZ49" s="9"/>
      <c r="HUA49" s="9"/>
      <c r="HUB49" s="9"/>
      <c r="HUC49" s="9"/>
      <c r="HUD49" s="9"/>
      <c r="HUE49" s="9"/>
      <c r="HUF49" s="9"/>
      <c r="HUG49" s="9"/>
      <c r="HUH49" s="9"/>
      <c r="HUI49" s="9"/>
      <c r="HUJ49" s="9"/>
      <c r="HUK49" s="9"/>
      <c r="HUL49" s="9"/>
      <c r="HUM49" s="9"/>
      <c r="HUN49" s="9"/>
      <c r="HUO49" s="9"/>
      <c r="HUP49" s="9"/>
      <c r="HUQ49" s="9"/>
      <c r="HUR49" s="9"/>
      <c r="HUS49" s="9"/>
      <c r="HUT49" s="9"/>
      <c r="HUU49" s="9"/>
      <c r="HUV49" s="9"/>
      <c r="HUW49" s="9"/>
      <c r="HUX49" s="9"/>
      <c r="HUY49" s="9"/>
      <c r="HUZ49" s="9"/>
      <c r="HVA49" s="9"/>
      <c r="HVB49" s="9"/>
      <c r="HVC49" s="9"/>
      <c r="HVD49" s="9"/>
      <c r="HVE49" s="9"/>
      <c r="HVF49" s="9"/>
      <c r="HVG49" s="9"/>
      <c r="HVH49" s="9"/>
      <c r="HVI49" s="9"/>
      <c r="HVJ49" s="9"/>
      <c r="HVK49" s="9"/>
      <c r="HVL49" s="9"/>
      <c r="HVM49" s="9"/>
      <c r="HVN49" s="9"/>
      <c r="HVO49" s="9"/>
      <c r="HVP49" s="9"/>
      <c r="HVQ49" s="9"/>
      <c r="HVR49" s="9"/>
      <c r="HVS49" s="9"/>
      <c r="HVT49" s="9"/>
      <c r="HVU49" s="9"/>
      <c r="HVV49" s="9"/>
      <c r="HVW49" s="9"/>
      <c r="HVX49" s="9"/>
      <c r="HVY49" s="9"/>
      <c r="HVZ49" s="9"/>
      <c r="HWA49" s="9"/>
      <c r="HWB49" s="9"/>
      <c r="HWC49" s="9"/>
      <c r="HWD49" s="9"/>
      <c r="HWE49" s="9"/>
      <c r="HWF49" s="9"/>
      <c r="HWG49" s="9"/>
      <c r="HWH49" s="9"/>
      <c r="HWI49" s="9"/>
      <c r="HWJ49" s="9"/>
      <c r="HWK49" s="9"/>
      <c r="HWL49" s="9"/>
      <c r="HWM49" s="9"/>
      <c r="HWN49" s="9"/>
      <c r="HWO49" s="9"/>
      <c r="HWP49" s="9"/>
      <c r="HWQ49" s="9"/>
      <c r="HWR49" s="9"/>
      <c r="HWS49" s="9"/>
      <c r="HWT49" s="9"/>
      <c r="HWU49" s="9"/>
      <c r="HWV49" s="9"/>
      <c r="HWW49" s="9"/>
      <c r="HWX49" s="9"/>
      <c r="HWY49" s="9"/>
      <c r="HWZ49" s="9"/>
      <c r="HXA49" s="9"/>
      <c r="HXB49" s="9"/>
      <c r="HXC49" s="9"/>
      <c r="HXD49" s="9"/>
      <c r="HXE49" s="9"/>
      <c r="HXF49" s="9"/>
      <c r="HXG49" s="9"/>
      <c r="HXH49" s="9"/>
      <c r="HXI49" s="9"/>
      <c r="HXJ49" s="9"/>
      <c r="HXK49" s="9"/>
      <c r="HXL49" s="9"/>
      <c r="HXM49" s="9"/>
      <c r="HXN49" s="9"/>
      <c r="HXO49" s="9"/>
      <c r="HXP49" s="9"/>
      <c r="HXQ49" s="9"/>
      <c r="HXR49" s="9"/>
      <c r="HXS49" s="9"/>
      <c r="HXT49" s="9"/>
      <c r="HXU49" s="9"/>
      <c r="HXV49" s="9"/>
      <c r="HXW49" s="9"/>
      <c r="HXX49" s="9"/>
      <c r="HXY49" s="9"/>
      <c r="HXZ49" s="9"/>
      <c r="HYA49" s="9"/>
      <c r="HYB49" s="9"/>
      <c r="HYC49" s="9"/>
      <c r="HYD49" s="9"/>
      <c r="HYE49" s="9"/>
      <c r="HYF49" s="9"/>
      <c r="HYG49" s="9"/>
      <c r="HYH49" s="9"/>
      <c r="HYI49" s="9"/>
      <c r="HYJ49" s="9"/>
      <c r="HYK49" s="9"/>
      <c r="HYL49" s="9"/>
      <c r="HYM49" s="9"/>
      <c r="HYN49" s="9"/>
      <c r="HYO49" s="9"/>
      <c r="HYP49" s="9"/>
      <c r="HYQ49" s="9"/>
      <c r="HYR49" s="9"/>
      <c r="HYS49" s="9"/>
      <c r="HYT49" s="9"/>
      <c r="HYU49" s="9"/>
      <c r="HYV49" s="9"/>
      <c r="HYW49" s="9"/>
      <c r="HYX49" s="9"/>
      <c r="HYY49" s="9"/>
      <c r="HYZ49" s="9"/>
      <c r="HZA49" s="9"/>
      <c r="HZB49" s="9"/>
      <c r="HZC49" s="9"/>
      <c r="HZD49" s="9"/>
      <c r="HZE49" s="9"/>
      <c r="HZF49" s="9"/>
      <c r="HZG49" s="9"/>
      <c r="HZH49" s="9"/>
      <c r="HZI49" s="9"/>
      <c r="HZJ49" s="9"/>
      <c r="HZK49" s="9"/>
      <c r="HZL49" s="9"/>
      <c r="HZM49" s="9"/>
      <c r="HZN49" s="9"/>
      <c r="HZO49" s="9"/>
      <c r="HZP49" s="9"/>
      <c r="HZQ49" s="9"/>
      <c r="HZR49" s="9"/>
      <c r="HZS49" s="9"/>
      <c r="HZT49" s="9"/>
      <c r="HZU49" s="9"/>
      <c r="HZV49" s="9"/>
      <c r="HZW49" s="9"/>
      <c r="HZX49" s="9"/>
      <c r="HZY49" s="9"/>
      <c r="HZZ49" s="9"/>
      <c r="IAA49" s="9"/>
      <c r="IAB49" s="9"/>
      <c r="IAC49" s="9"/>
      <c r="IAD49" s="9"/>
      <c r="IAE49" s="9"/>
      <c r="IAF49" s="9"/>
      <c r="IAG49" s="9"/>
      <c r="IAH49" s="9"/>
      <c r="IAI49" s="9"/>
      <c r="IAJ49" s="9"/>
      <c r="IAK49" s="9"/>
      <c r="IAL49" s="9"/>
      <c r="IAM49" s="9"/>
      <c r="IAN49" s="9"/>
      <c r="IAO49" s="9"/>
      <c r="IAP49" s="9"/>
      <c r="IAQ49" s="9"/>
      <c r="IAR49" s="9"/>
      <c r="IAS49" s="9"/>
      <c r="IAT49" s="9"/>
      <c r="IAU49" s="9"/>
      <c r="IAV49" s="9"/>
      <c r="IAW49" s="9"/>
      <c r="IAX49" s="9"/>
      <c r="IAY49" s="9"/>
      <c r="IAZ49" s="9"/>
      <c r="IBA49" s="9"/>
      <c r="IBB49" s="9"/>
      <c r="IBC49" s="9"/>
      <c r="IBD49" s="9"/>
      <c r="IBE49" s="9"/>
      <c r="IBF49" s="9"/>
      <c r="IBG49" s="9"/>
      <c r="IBH49" s="9"/>
      <c r="IBI49" s="9"/>
      <c r="IBJ49" s="9"/>
      <c r="IBK49" s="9"/>
      <c r="IBL49" s="9"/>
      <c r="IBM49" s="9"/>
      <c r="IBN49" s="9"/>
      <c r="IBO49" s="9"/>
      <c r="IBP49" s="9"/>
      <c r="IBQ49" s="9"/>
      <c r="IBR49" s="9"/>
      <c r="IBS49" s="9"/>
      <c r="IBT49" s="9"/>
      <c r="IBU49" s="9"/>
      <c r="IBV49" s="9"/>
      <c r="IBW49" s="9"/>
      <c r="IBX49" s="9"/>
      <c r="IBY49" s="9"/>
      <c r="IBZ49" s="9"/>
      <c r="ICA49" s="9"/>
      <c r="ICB49" s="9"/>
      <c r="ICC49" s="9"/>
      <c r="ICD49" s="9"/>
      <c r="ICE49" s="9"/>
      <c r="ICF49" s="9"/>
      <c r="ICG49" s="9"/>
      <c r="ICH49" s="9"/>
      <c r="ICI49" s="9"/>
      <c r="ICJ49" s="9"/>
      <c r="ICK49" s="9"/>
      <c r="ICL49" s="9"/>
      <c r="ICM49" s="9"/>
      <c r="ICN49" s="9"/>
      <c r="ICO49" s="9"/>
      <c r="ICP49" s="9"/>
      <c r="ICQ49" s="9"/>
      <c r="ICR49" s="9"/>
      <c r="ICS49" s="9"/>
      <c r="ICT49" s="9"/>
      <c r="ICU49" s="9"/>
      <c r="ICV49" s="9"/>
      <c r="ICW49" s="9"/>
      <c r="ICX49" s="9"/>
      <c r="ICY49" s="9"/>
      <c r="ICZ49" s="9"/>
      <c r="IDA49" s="9"/>
      <c r="IDB49" s="9"/>
      <c r="IDC49" s="9"/>
      <c r="IDD49" s="9"/>
      <c r="IDE49" s="9"/>
      <c r="IDF49" s="9"/>
      <c r="IDG49" s="9"/>
      <c r="IDH49" s="9"/>
      <c r="IDI49" s="9"/>
      <c r="IDJ49" s="9"/>
      <c r="IDK49" s="9"/>
      <c r="IDL49" s="9"/>
      <c r="IDM49" s="9"/>
      <c r="IDN49" s="9"/>
      <c r="IDO49" s="9"/>
      <c r="IDP49" s="9"/>
      <c r="IDQ49" s="9"/>
      <c r="IDR49" s="9"/>
      <c r="IDS49" s="9"/>
      <c r="IDT49" s="9"/>
      <c r="IDU49" s="9"/>
      <c r="IDV49" s="9"/>
      <c r="IDW49" s="9"/>
      <c r="IDX49" s="9"/>
      <c r="IDY49" s="9"/>
      <c r="IDZ49" s="9"/>
      <c r="IEA49" s="9"/>
      <c r="IEB49" s="9"/>
      <c r="IEC49" s="9"/>
      <c r="IED49" s="9"/>
      <c r="IEE49" s="9"/>
      <c r="IEF49" s="9"/>
      <c r="IEG49" s="9"/>
      <c r="IEH49" s="9"/>
      <c r="IEI49" s="9"/>
      <c r="IEJ49" s="9"/>
      <c r="IEK49" s="9"/>
      <c r="IEL49" s="9"/>
      <c r="IEM49" s="9"/>
      <c r="IEN49" s="9"/>
      <c r="IEO49" s="9"/>
      <c r="IEP49" s="9"/>
      <c r="IEQ49" s="9"/>
      <c r="IER49" s="9"/>
      <c r="IES49" s="9"/>
      <c r="IET49" s="9"/>
      <c r="IEU49" s="9"/>
      <c r="IEV49" s="9"/>
      <c r="IEW49" s="9"/>
      <c r="IEX49" s="9"/>
      <c r="IEY49" s="9"/>
      <c r="IEZ49" s="9"/>
      <c r="IFA49" s="9"/>
      <c r="IFB49" s="9"/>
      <c r="IFC49" s="9"/>
      <c r="IFD49" s="9"/>
      <c r="IFE49" s="9"/>
      <c r="IFF49" s="9"/>
      <c r="IFG49" s="9"/>
      <c r="IFH49" s="9"/>
      <c r="IFI49" s="9"/>
      <c r="IFJ49" s="9"/>
      <c r="IFK49" s="9"/>
      <c r="IFL49" s="9"/>
      <c r="IFM49" s="9"/>
      <c r="IFN49" s="9"/>
      <c r="IFO49" s="9"/>
      <c r="IFP49" s="9"/>
      <c r="IFQ49" s="9"/>
      <c r="IFR49" s="9"/>
      <c r="IFS49" s="9"/>
      <c r="IFT49" s="9"/>
      <c r="IFU49" s="9"/>
      <c r="IFV49" s="9"/>
      <c r="IFW49" s="9"/>
      <c r="IFX49" s="9"/>
      <c r="IFY49" s="9"/>
      <c r="IFZ49" s="9"/>
      <c r="IGA49" s="9"/>
      <c r="IGB49" s="9"/>
      <c r="IGC49" s="9"/>
      <c r="IGD49" s="9"/>
      <c r="IGE49" s="9"/>
      <c r="IGF49" s="9"/>
      <c r="IGG49" s="9"/>
      <c r="IGH49" s="9"/>
      <c r="IGI49" s="9"/>
      <c r="IGJ49" s="9"/>
      <c r="IGK49" s="9"/>
      <c r="IGL49" s="9"/>
      <c r="IGM49" s="9"/>
      <c r="IGN49" s="9"/>
      <c r="IGO49" s="9"/>
      <c r="IGP49" s="9"/>
      <c r="IGQ49" s="9"/>
      <c r="IGR49" s="9"/>
      <c r="IGS49" s="9"/>
      <c r="IGT49" s="9"/>
      <c r="IGU49" s="9"/>
      <c r="IGV49" s="9"/>
      <c r="IGW49" s="9"/>
      <c r="IGX49" s="9"/>
      <c r="IGY49" s="9"/>
      <c r="IGZ49" s="9"/>
      <c r="IHA49" s="9"/>
      <c r="IHB49" s="9"/>
      <c r="IHC49" s="9"/>
      <c r="IHD49" s="9"/>
      <c r="IHE49" s="9"/>
      <c r="IHF49" s="9"/>
      <c r="IHG49" s="9"/>
      <c r="IHH49" s="9"/>
      <c r="IHI49" s="9"/>
      <c r="IHJ49" s="9"/>
      <c r="IHK49" s="9"/>
      <c r="IHL49" s="9"/>
      <c r="IHM49" s="9"/>
      <c r="IHN49" s="9"/>
      <c r="IHO49" s="9"/>
      <c r="IHP49" s="9"/>
      <c r="IHQ49" s="9"/>
      <c r="IHR49" s="9"/>
      <c r="IHS49" s="9"/>
      <c r="IHT49" s="9"/>
      <c r="IHU49" s="9"/>
      <c r="IHV49" s="9"/>
      <c r="IHW49" s="9"/>
      <c r="IHX49" s="9"/>
      <c r="IHY49" s="9"/>
      <c r="IHZ49" s="9"/>
      <c r="IIA49" s="9"/>
      <c r="IIB49" s="9"/>
      <c r="IIC49" s="9"/>
      <c r="IID49" s="9"/>
      <c r="IIE49" s="9"/>
      <c r="IIF49" s="9"/>
      <c r="IIG49" s="9"/>
      <c r="IIH49" s="9"/>
      <c r="III49" s="9"/>
      <c r="IIJ49" s="9"/>
      <c r="IIK49" s="9"/>
      <c r="IIL49" s="9"/>
      <c r="IIM49" s="9"/>
      <c r="IIN49" s="9"/>
      <c r="IIO49" s="9"/>
      <c r="IIP49" s="9"/>
      <c r="IIQ49" s="9"/>
      <c r="IIR49" s="9"/>
      <c r="IIS49" s="9"/>
      <c r="IIT49" s="9"/>
      <c r="IIU49" s="9"/>
      <c r="IIV49" s="9"/>
      <c r="IIW49" s="9"/>
      <c r="IIX49" s="9"/>
      <c r="IIY49" s="9"/>
      <c r="IIZ49" s="9"/>
      <c r="IJA49" s="9"/>
      <c r="IJB49" s="9"/>
      <c r="IJC49" s="9"/>
      <c r="IJD49" s="9"/>
      <c r="IJE49" s="9"/>
      <c r="IJF49" s="9"/>
      <c r="IJG49" s="9"/>
      <c r="IJH49" s="9"/>
      <c r="IJI49" s="9"/>
      <c r="IJJ49" s="9"/>
      <c r="IJK49" s="9"/>
      <c r="IJL49" s="9"/>
      <c r="IJM49" s="9"/>
      <c r="IJN49" s="9"/>
      <c r="IJO49" s="9"/>
      <c r="IJP49" s="9"/>
      <c r="IJQ49" s="9"/>
      <c r="IJR49" s="9"/>
      <c r="IJS49" s="9"/>
      <c r="IJT49" s="9"/>
      <c r="IJU49" s="9"/>
      <c r="IJV49" s="9"/>
      <c r="IJW49" s="9"/>
      <c r="IJX49" s="9"/>
      <c r="IJY49" s="9"/>
      <c r="IJZ49" s="9"/>
      <c r="IKA49" s="9"/>
      <c r="IKB49" s="9"/>
      <c r="IKC49" s="9"/>
      <c r="IKD49" s="9"/>
      <c r="IKE49" s="9"/>
      <c r="IKF49" s="9"/>
      <c r="IKG49" s="9"/>
      <c r="IKH49" s="9"/>
      <c r="IKI49" s="9"/>
      <c r="IKJ49" s="9"/>
      <c r="IKK49" s="9"/>
      <c r="IKL49" s="9"/>
      <c r="IKM49" s="9"/>
      <c r="IKN49" s="9"/>
      <c r="IKO49" s="9"/>
      <c r="IKP49" s="9"/>
      <c r="IKQ49" s="9"/>
      <c r="IKR49" s="9"/>
      <c r="IKS49" s="9"/>
      <c r="IKT49" s="9"/>
      <c r="IKU49" s="9"/>
      <c r="IKV49" s="9"/>
      <c r="IKW49" s="9"/>
      <c r="IKX49" s="9"/>
      <c r="IKY49" s="9"/>
      <c r="IKZ49" s="9"/>
      <c r="ILA49" s="9"/>
      <c r="ILB49" s="9"/>
      <c r="ILC49" s="9"/>
      <c r="ILD49" s="9"/>
      <c r="ILE49" s="9"/>
      <c r="ILF49" s="9"/>
      <c r="ILG49" s="9"/>
      <c r="ILH49" s="9"/>
      <c r="ILI49" s="9"/>
      <c r="ILJ49" s="9"/>
      <c r="ILK49" s="9"/>
      <c r="ILL49" s="9"/>
      <c r="ILM49" s="9"/>
      <c r="ILN49" s="9"/>
      <c r="ILO49" s="9"/>
      <c r="ILP49" s="9"/>
      <c r="ILQ49" s="9"/>
      <c r="ILR49" s="9"/>
      <c r="ILS49" s="9"/>
      <c r="ILT49" s="9"/>
      <c r="ILU49" s="9"/>
      <c r="ILV49" s="9"/>
      <c r="ILW49" s="9"/>
      <c r="ILX49" s="9"/>
      <c r="ILY49" s="9"/>
      <c r="ILZ49" s="9"/>
      <c r="IMA49" s="9"/>
      <c r="IMB49" s="9"/>
      <c r="IMC49" s="9"/>
      <c r="IMD49" s="9"/>
      <c r="IME49" s="9"/>
      <c r="IMF49" s="9"/>
      <c r="IMG49" s="9"/>
      <c r="IMH49" s="9"/>
      <c r="IMI49" s="9"/>
      <c r="IMJ49" s="9"/>
      <c r="IMK49" s="9"/>
      <c r="IML49" s="9"/>
      <c r="IMM49" s="9"/>
      <c r="IMN49" s="9"/>
      <c r="IMO49" s="9"/>
      <c r="IMP49" s="9"/>
      <c r="IMQ49" s="9"/>
      <c r="IMR49" s="9"/>
      <c r="IMS49" s="9"/>
      <c r="IMT49" s="9"/>
      <c r="IMU49" s="9"/>
      <c r="IMV49" s="9"/>
      <c r="IMW49" s="9"/>
      <c r="IMX49" s="9"/>
      <c r="IMY49" s="9"/>
      <c r="IMZ49" s="9"/>
      <c r="INA49" s="9"/>
      <c r="INB49" s="9"/>
      <c r="INC49" s="9"/>
      <c r="IND49" s="9"/>
      <c r="INE49" s="9"/>
      <c r="INF49" s="9"/>
      <c r="ING49" s="9"/>
      <c r="INH49" s="9"/>
      <c r="INI49" s="9"/>
      <c r="INJ49" s="9"/>
      <c r="INK49" s="9"/>
      <c r="INL49" s="9"/>
      <c r="INM49" s="9"/>
      <c r="INN49" s="9"/>
      <c r="INO49" s="9"/>
      <c r="INP49" s="9"/>
      <c r="INQ49" s="9"/>
      <c r="INR49" s="9"/>
      <c r="INS49" s="9"/>
      <c r="INT49" s="9"/>
      <c r="INU49" s="9"/>
      <c r="INV49" s="9"/>
      <c r="INW49" s="9"/>
      <c r="INX49" s="9"/>
      <c r="INY49" s="9"/>
      <c r="INZ49" s="9"/>
      <c r="IOA49" s="9"/>
      <c r="IOB49" s="9"/>
      <c r="IOC49" s="9"/>
      <c r="IOD49" s="9"/>
      <c r="IOE49" s="9"/>
      <c r="IOF49" s="9"/>
      <c r="IOG49" s="9"/>
      <c r="IOH49" s="9"/>
      <c r="IOI49" s="9"/>
      <c r="IOJ49" s="9"/>
      <c r="IOK49" s="9"/>
      <c r="IOL49" s="9"/>
      <c r="IOM49" s="9"/>
      <c r="ION49" s="9"/>
      <c r="IOO49" s="9"/>
      <c r="IOP49" s="9"/>
      <c r="IOQ49" s="9"/>
      <c r="IOR49" s="9"/>
      <c r="IOS49" s="9"/>
      <c r="IOT49" s="9"/>
      <c r="IOU49" s="9"/>
      <c r="IOV49" s="9"/>
      <c r="IOW49" s="9"/>
      <c r="IOX49" s="9"/>
      <c r="IOY49" s="9"/>
      <c r="IOZ49" s="9"/>
      <c r="IPA49" s="9"/>
      <c r="IPB49" s="9"/>
      <c r="IPC49" s="9"/>
      <c r="IPD49" s="9"/>
      <c r="IPE49" s="9"/>
      <c r="IPF49" s="9"/>
      <c r="IPG49" s="9"/>
      <c r="IPH49" s="9"/>
      <c r="IPI49" s="9"/>
      <c r="IPJ49" s="9"/>
      <c r="IPK49" s="9"/>
      <c r="IPL49" s="9"/>
      <c r="IPM49" s="9"/>
      <c r="IPN49" s="9"/>
      <c r="IPO49" s="9"/>
      <c r="IPP49" s="9"/>
      <c r="IPQ49" s="9"/>
      <c r="IPR49" s="9"/>
      <c r="IPS49" s="9"/>
      <c r="IPT49" s="9"/>
      <c r="IPU49" s="9"/>
      <c r="IPV49" s="9"/>
      <c r="IPW49" s="9"/>
      <c r="IPX49" s="9"/>
      <c r="IPY49" s="9"/>
      <c r="IPZ49" s="9"/>
      <c r="IQA49" s="9"/>
      <c r="IQB49" s="9"/>
      <c r="IQC49" s="9"/>
      <c r="IQD49" s="9"/>
      <c r="IQE49" s="9"/>
      <c r="IQF49" s="9"/>
      <c r="IQG49" s="9"/>
      <c r="IQH49" s="9"/>
      <c r="IQI49" s="9"/>
      <c r="IQJ49" s="9"/>
      <c r="IQK49" s="9"/>
      <c r="IQL49" s="9"/>
      <c r="IQM49" s="9"/>
      <c r="IQN49" s="9"/>
      <c r="IQO49" s="9"/>
      <c r="IQP49" s="9"/>
      <c r="IQQ49" s="9"/>
      <c r="IQR49" s="9"/>
      <c r="IQS49" s="9"/>
      <c r="IQT49" s="9"/>
      <c r="IQU49" s="9"/>
      <c r="IQV49" s="9"/>
      <c r="IQW49" s="9"/>
      <c r="IQX49" s="9"/>
      <c r="IQY49" s="9"/>
      <c r="IQZ49" s="9"/>
      <c r="IRA49" s="9"/>
      <c r="IRB49" s="9"/>
      <c r="IRC49" s="9"/>
      <c r="IRD49" s="9"/>
      <c r="IRE49" s="9"/>
      <c r="IRF49" s="9"/>
      <c r="IRG49" s="9"/>
      <c r="IRH49" s="9"/>
      <c r="IRI49" s="9"/>
      <c r="IRJ49" s="9"/>
      <c r="IRK49" s="9"/>
      <c r="IRL49" s="9"/>
      <c r="IRM49" s="9"/>
      <c r="IRN49" s="9"/>
      <c r="IRO49" s="9"/>
      <c r="IRP49" s="9"/>
      <c r="IRQ49" s="9"/>
      <c r="IRR49" s="9"/>
      <c r="IRS49" s="9"/>
      <c r="IRT49" s="9"/>
      <c r="IRU49" s="9"/>
      <c r="IRV49" s="9"/>
      <c r="IRW49" s="9"/>
      <c r="IRX49" s="9"/>
      <c r="IRY49" s="9"/>
      <c r="IRZ49" s="9"/>
      <c r="ISA49" s="9"/>
      <c r="ISB49" s="9"/>
      <c r="ISC49" s="9"/>
      <c r="ISD49" s="9"/>
      <c r="ISE49" s="9"/>
      <c r="ISF49" s="9"/>
      <c r="ISG49" s="9"/>
      <c r="ISH49" s="9"/>
      <c r="ISI49" s="9"/>
      <c r="ISJ49" s="9"/>
      <c r="ISK49" s="9"/>
      <c r="ISL49" s="9"/>
      <c r="ISM49" s="9"/>
      <c r="ISN49" s="9"/>
      <c r="ISO49" s="9"/>
      <c r="ISP49" s="9"/>
      <c r="ISQ49" s="9"/>
      <c r="ISR49" s="9"/>
      <c r="ISS49" s="9"/>
      <c r="IST49" s="9"/>
      <c r="ISU49" s="9"/>
      <c r="ISV49" s="9"/>
      <c r="ISW49" s="9"/>
      <c r="ISX49" s="9"/>
      <c r="ISY49" s="9"/>
      <c r="ISZ49" s="9"/>
      <c r="ITA49" s="9"/>
      <c r="ITB49" s="9"/>
      <c r="ITC49" s="9"/>
      <c r="ITD49" s="9"/>
      <c r="ITE49" s="9"/>
      <c r="ITF49" s="9"/>
      <c r="ITG49" s="9"/>
      <c r="ITH49" s="9"/>
      <c r="ITI49" s="9"/>
      <c r="ITJ49" s="9"/>
      <c r="ITK49" s="9"/>
      <c r="ITL49" s="9"/>
      <c r="ITM49" s="9"/>
      <c r="ITN49" s="9"/>
      <c r="ITO49" s="9"/>
      <c r="ITP49" s="9"/>
      <c r="ITQ49" s="9"/>
      <c r="ITR49" s="9"/>
      <c r="ITS49" s="9"/>
      <c r="ITT49" s="9"/>
      <c r="ITU49" s="9"/>
      <c r="ITV49" s="9"/>
      <c r="ITW49" s="9"/>
      <c r="ITX49" s="9"/>
      <c r="ITY49" s="9"/>
      <c r="ITZ49" s="9"/>
      <c r="IUA49" s="9"/>
      <c r="IUB49" s="9"/>
      <c r="IUC49" s="9"/>
      <c r="IUD49" s="9"/>
      <c r="IUE49" s="9"/>
      <c r="IUF49" s="9"/>
      <c r="IUG49" s="9"/>
      <c r="IUH49" s="9"/>
      <c r="IUI49" s="9"/>
      <c r="IUJ49" s="9"/>
      <c r="IUK49" s="9"/>
      <c r="IUL49" s="9"/>
      <c r="IUM49" s="9"/>
      <c r="IUN49" s="9"/>
      <c r="IUO49" s="9"/>
      <c r="IUP49" s="9"/>
      <c r="IUQ49" s="9"/>
      <c r="IUR49" s="9"/>
      <c r="IUS49" s="9"/>
      <c r="IUT49" s="9"/>
      <c r="IUU49" s="9"/>
      <c r="IUV49" s="9"/>
      <c r="IUW49" s="9"/>
      <c r="IUX49" s="9"/>
      <c r="IUY49" s="9"/>
      <c r="IUZ49" s="9"/>
      <c r="IVA49" s="9"/>
      <c r="IVB49" s="9"/>
      <c r="IVC49" s="9"/>
      <c r="IVD49" s="9"/>
      <c r="IVE49" s="9"/>
      <c r="IVF49" s="9"/>
      <c r="IVG49" s="9"/>
      <c r="IVH49" s="9"/>
      <c r="IVI49" s="9"/>
      <c r="IVJ49" s="9"/>
      <c r="IVK49" s="9"/>
      <c r="IVL49" s="9"/>
      <c r="IVM49" s="9"/>
      <c r="IVN49" s="9"/>
      <c r="IVO49" s="9"/>
      <c r="IVP49" s="9"/>
      <c r="IVQ49" s="9"/>
      <c r="IVR49" s="9"/>
      <c r="IVS49" s="9"/>
      <c r="IVT49" s="9"/>
      <c r="IVU49" s="9"/>
      <c r="IVV49" s="9"/>
      <c r="IVW49" s="9"/>
      <c r="IVX49" s="9"/>
      <c r="IVY49" s="9"/>
      <c r="IVZ49" s="9"/>
      <c r="IWA49" s="9"/>
      <c r="IWB49" s="9"/>
      <c r="IWC49" s="9"/>
      <c r="IWD49" s="9"/>
      <c r="IWE49" s="9"/>
      <c r="IWF49" s="9"/>
      <c r="IWG49" s="9"/>
      <c r="IWH49" s="9"/>
      <c r="IWI49" s="9"/>
      <c r="IWJ49" s="9"/>
      <c r="IWK49" s="9"/>
      <c r="IWL49" s="9"/>
      <c r="IWM49" s="9"/>
      <c r="IWN49" s="9"/>
      <c r="IWO49" s="9"/>
      <c r="IWP49" s="9"/>
      <c r="IWQ49" s="9"/>
      <c r="IWR49" s="9"/>
      <c r="IWS49" s="9"/>
      <c r="IWT49" s="9"/>
      <c r="IWU49" s="9"/>
      <c r="IWV49" s="9"/>
      <c r="IWW49" s="9"/>
      <c r="IWX49" s="9"/>
      <c r="IWY49" s="9"/>
      <c r="IWZ49" s="9"/>
      <c r="IXA49" s="9"/>
      <c r="IXB49" s="9"/>
      <c r="IXC49" s="9"/>
      <c r="IXD49" s="9"/>
      <c r="IXE49" s="9"/>
      <c r="IXF49" s="9"/>
      <c r="IXG49" s="9"/>
      <c r="IXH49" s="9"/>
      <c r="IXI49" s="9"/>
      <c r="IXJ49" s="9"/>
      <c r="IXK49" s="9"/>
      <c r="IXL49" s="9"/>
      <c r="IXM49" s="9"/>
      <c r="IXN49" s="9"/>
      <c r="IXO49" s="9"/>
      <c r="IXP49" s="9"/>
      <c r="IXQ49" s="9"/>
      <c r="IXR49" s="9"/>
      <c r="IXS49" s="9"/>
      <c r="IXT49" s="9"/>
      <c r="IXU49" s="9"/>
      <c r="IXV49" s="9"/>
      <c r="IXW49" s="9"/>
      <c r="IXX49" s="9"/>
      <c r="IXY49" s="9"/>
      <c r="IXZ49" s="9"/>
      <c r="IYA49" s="9"/>
      <c r="IYB49" s="9"/>
      <c r="IYC49" s="9"/>
      <c r="IYD49" s="9"/>
      <c r="IYE49" s="9"/>
      <c r="IYF49" s="9"/>
      <c r="IYG49" s="9"/>
      <c r="IYH49" s="9"/>
      <c r="IYI49" s="9"/>
      <c r="IYJ49" s="9"/>
      <c r="IYK49" s="9"/>
      <c r="IYL49" s="9"/>
      <c r="IYM49" s="9"/>
      <c r="IYN49" s="9"/>
      <c r="IYO49" s="9"/>
      <c r="IYP49" s="9"/>
      <c r="IYQ49" s="9"/>
      <c r="IYR49" s="9"/>
      <c r="IYS49" s="9"/>
      <c r="IYT49" s="9"/>
      <c r="IYU49" s="9"/>
      <c r="IYV49" s="9"/>
      <c r="IYW49" s="9"/>
      <c r="IYX49" s="9"/>
      <c r="IYY49" s="9"/>
      <c r="IYZ49" s="9"/>
      <c r="IZA49" s="9"/>
      <c r="IZB49" s="9"/>
      <c r="IZC49" s="9"/>
      <c r="IZD49" s="9"/>
      <c r="IZE49" s="9"/>
      <c r="IZF49" s="9"/>
      <c r="IZG49" s="9"/>
      <c r="IZH49" s="9"/>
      <c r="IZI49" s="9"/>
      <c r="IZJ49" s="9"/>
      <c r="IZK49" s="9"/>
      <c r="IZL49" s="9"/>
      <c r="IZM49" s="9"/>
      <c r="IZN49" s="9"/>
      <c r="IZO49" s="9"/>
      <c r="IZP49" s="9"/>
      <c r="IZQ49" s="9"/>
      <c r="IZR49" s="9"/>
      <c r="IZS49" s="9"/>
      <c r="IZT49" s="9"/>
      <c r="IZU49" s="9"/>
      <c r="IZV49" s="9"/>
      <c r="IZW49" s="9"/>
      <c r="IZX49" s="9"/>
      <c r="IZY49" s="9"/>
      <c r="IZZ49" s="9"/>
      <c r="JAA49" s="9"/>
      <c r="JAB49" s="9"/>
      <c r="JAC49" s="9"/>
      <c r="JAD49" s="9"/>
      <c r="JAE49" s="9"/>
      <c r="JAF49" s="9"/>
      <c r="JAG49" s="9"/>
      <c r="JAH49" s="9"/>
      <c r="JAI49" s="9"/>
      <c r="JAJ49" s="9"/>
      <c r="JAK49" s="9"/>
      <c r="JAL49" s="9"/>
      <c r="JAM49" s="9"/>
      <c r="JAN49" s="9"/>
      <c r="JAO49" s="9"/>
      <c r="JAP49" s="9"/>
      <c r="JAQ49" s="9"/>
      <c r="JAR49" s="9"/>
      <c r="JAS49" s="9"/>
      <c r="JAT49" s="9"/>
      <c r="JAU49" s="9"/>
      <c r="JAV49" s="9"/>
      <c r="JAW49" s="9"/>
      <c r="JAX49" s="9"/>
      <c r="JAY49" s="9"/>
      <c r="JAZ49" s="9"/>
      <c r="JBA49" s="9"/>
      <c r="JBB49" s="9"/>
      <c r="JBC49" s="9"/>
      <c r="JBD49" s="9"/>
      <c r="JBE49" s="9"/>
      <c r="JBF49" s="9"/>
      <c r="JBG49" s="9"/>
      <c r="JBH49" s="9"/>
      <c r="JBI49" s="9"/>
      <c r="JBJ49" s="9"/>
      <c r="JBK49" s="9"/>
      <c r="JBL49" s="9"/>
      <c r="JBM49" s="9"/>
      <c r="JBN49" s="9"/>
      <c r="JBO49" s="9"/>
      <c r="JBP49" s="9"/>
      <c r="JBQ49" s="9"/>
      <c r="JBR49" s="9"/>
      <c r="JBS49" s="9"/>
      <c r="JBT49" s="9"/>
      <c r="JBU49" s="9"/>
      <c r="JBV49" s="9"/>
      <c r="JBW49" s="9"/>
      <c r="JBX49" s="9"/>
      <c r="JBY49" s="9"/>
      <c r="JBZ49" s="9"/>
      <c r="JCA49" s="9"/>
      <c r="JCB49" s="9"/>
      <c r="JCC49" s="9"/>
      <c r="JCD49" s="9"/>
      <c r="JCE49" s="9"/>
      <c r="JCF49" s="9"/>
      <c r="JCG49" s="9"/>
      <c r="JCH49" s="9"/>
      <c r="JCI49" s="9"/>
      <c r="JCJ49" s="9"/>
      <c r="JCK49" s="9"/>
      <c r="JCL49" s="9"/>
      <c r="JCM49" s="9"/>
      <c r="JCN49" s="9"/>
      <c r="JCO49" s="9"/>
      <c r="JCP49" s="9"/>
      <c r="JCQ49" s="9"/>
      <c r="JCR49" s="9"/>
      <c r="JCS49" s="9"/>
      <c r="JCT49" s="9"/>
      <c r="JCU49" s="9"/>
      <c r="JCV49" s="9"/>
      <c r="JCW49" s="9"/>
      <c r="JCX49" s="9"/>
      <c r="JCY49" s="9"/>
      <c r="JCZ49" s="9"/>
      <c r="JDA49" s="9"/>
      <c r="JDB49" s="9"/>
      <c r="JDC49" s="9"/>
      <c r="JDD49" s="9"/>
      <c r="JDE49" s="9"/>
      <c r="JDF49" s="9"/>
      <c r="JDG49" s="9"/>
      <c r="JDH49" s="9"/>
      <c r="JDI49" s="9"/>
      <c r="JDJ49" s="9"/>
      <c r="JDK49" s="9"/>
      <c r="JDL49" s="9"/>
      <c r="JDM49" s="9"/>
      <c r="JDN49" s="9"/>
      <c r="JDO49" s="9"/>
      <c r="JDP49" s="9"/>
      <c r="JDQ49" s="9"/>
      <c r="JDR49" s="9"/>
      <c r="JDS49" s="9"/>
      <c r="JDT49" s="9"/>
      <c r="JDU49" s="9"/>
      <c r="JDV49" s="9"/>
      <c r="JDW49" s="9"/>
      <c r="JDX49" s="9"/>
      <c r="JDY49" s="9"/>
      <c r="JDZ49" s="9"/>
      <c r="JEA49" s="9"/>
      <c r="JEB49" s="9"/>
      <c r="JEC49" s="9"/>
      <c r="JED49" s="9"/>
      <c r="JEE49" s="9"/>
      <c r="JEF49" s="9"/>
      <c r="JEG49" s="9"/>
      <c r="JEH49" s="9"/>
      <c r="JEI49" s="9"/>
      <c r="JEJ49" s="9"/>
      <c r="JEK49" s="9"/>
      <c r="JEL49" s="9"/>
      <c r="JEM49" s="9"/>
      <c r="JEN49" s="9"/>
      <c r="JEO49" s="9"/>
      <c r="JEP49" s="9"/>
      <c r="JEQ49" s="9"/>
      <c r="JER49" s="9"/>
      <c r="JES49" s="9"/>
      <c r="JET49" s="9"/>
      <c r="JEU49" s="9"/>
      <c r="JEV49" s="9"/>
      <c r="JEW49" s="9"/>
      <c r="JEX49" s="9"/>
      <c r="JEY49" s="9"/>
      <c r="JEZ49" s="9"/>
      <c r="JFA49" s="9"/>
      <c r="JFB49" s="9"/>
      <c r="JFC49" s="9"/>
      <c r="JFD49" s="9"/>
      <c r="JFE49" s="9"/>
      <c r="JFF49" s="9"/>
      <c r="JFG49" s="9"/>
      <c r="JFH49" s="9"/>
      <c r="JFI49" s="9"/>
      <c r="JFJ49" s="9"/>
      <c r="JFK49" s="9"/>
      <c r="JFL49" s="9"/>
      <c r="JFM49" s="9"/>
      <c r="JFN49" s="9"/>
      <c r="JFO49" s="9"/>
      <c r="JFP49" s="9"/>
      <c r="JFQ49" s="9"/>
      <c r="JFR49" s="9"/>
      <c r="JFS49" s="9"/>
      <c r="JFT49" s="9"/>
      <c r="JFU49" s="9"/>
      <c r="JFV49" s="9"/>
      <c r="JFW49" s="9"/>
      <c r="JFX49" s="9"/>
      <c r="JFY49" s="9"/>
      <c r="JFZ49" s="9"/>
      <c r="JGA49" s="9"/>
      <c r="JGB49" s="9"/>
      <c r="JGC49" s="9"/>
      <c r="JGD49" s="9"/>
      <c r="JGE49" s="9"/>
      <c r="JGF49" s="9"/>
      <c r="JGG49" s="9"/>
      <c r="JGH49" s="9"/>
      <c r="JGI49" s="9"/>
      <c r="JGJ49" s="9"/>
      <c r="JGK49" s="9"/>
      <c r="JGL49" s="9"/>
      <c r="JGM49" s="9"/>
      <c r="JGN49" s="9"/>
      <c r="JGO49" s="9"/>
      <c r="JGP49" s="9"/>
      <c r="JGQ49" s="9"/>
      <c r="JGR49" s="9"/>
      <c r="JGS49" s="9"/>
      <c r="JGT49" s="9"/>
      <c r="JGU49" s="9"/>
      <c r="JGV49" s="9"/>
      <c r="JGW49" s="9"/>
      <c r="JGX49" s="9"/>
      <c r="JGY49" s="9"/>
      <c r="JGZ49" s="9"/>
      <c r="JHA49" s="9"/>
      <c r="JHB49" s="9"/>
      <c r="JHC49" s="9"/>
      <c r="JHD49" s="9"/>
      <c r="JHE49" s="9"/>
      <c r="JHF49" s="9"/>
      <c r="JHG49" s="9"/>
      <c r="JHH49" s="9"/>
      <c r="JHI49" s="9"/>
      <c r="JHJ49" s="9"/>
      <c r="JHK49" s="9"/>
      <c r="JHL49" s="9"/>
      <c r="JHM49" s="9"/>
      <c r="JHN49" s="9"/>
      <c r="JHO49" s="9"/>
      <c r="JHP49" s="9"/>
      <c r="JHQ49" s="9"/>
      <c r="JHR49" s="9"/>
      <c r="JHS49" s="9"/>
      <c r="JHT49" s="9"/>
      <c r="JHU49" s="9"/>
      <c r="JHV49" s="9"/>
      <c r="JHW49" s="9"/>
      <c r="JHX49" s="9"/>
      <c r="JHY49" s="9"/>
      <c r="JHZ49" s="9"/>
      <c r="JIA49" s="9"/>
      <c r="JIB49" s="9"/>
      <c r="JIC49" s="9"/>
      <c r="JID49" s="9"/>
      <c r="JIE49" s="9"/>
      <c r="JIF49" s="9"/>
      <c r="JIG49" s="9"/>
      <c r="JIH49" s="9"/>
      <c r="JII49" s="9"/>
      <c r="JIJ49" s="9"/>
      <c r="JIK49" s="9"/>
      <c r="JIL49" s="9"/>
      <c r="JIM49" s="9"/>
      <c r="JIN49" s="9"/>
      <c r="JIO49" s="9"/>
      <c r="JIP49" s="9"/>
      <c r="JIQ49" s="9"/>
      <c r="JIR49" s="9"/>
      <c r="JIS49" s="9"/>
      <c r="JIT49" s="9"/>
      <c r="JIU49" s="9"/>
      <c r="JIV49" s="9"/>
      <c r="JIW49" s="9"/>
      <c r="JIX49" s="9"/>
      <c r="JIY49" s="9"/>
      <c r="JIZ49" s="9"/>
      <c r="JJA49" s="9"/>
      <c r="JJB49" s="9"/>
      <c r="JJC49" s="9"/>
      <c r="JJD49" s="9"/>
      <c r="JJE49" s="9"/>
      <c r="JJF49" s="9"/>
      <c r="JJG49" s="9"/>
      <c r="JJH49" s="9"/>
      <c r="JJI49" s="9"/>
      <c r="JJJ49" s="9"/>
      <c r="JJK49" s="9"/>
      <c r="JJL49" s="9"/>
      <c r="JJM49" s="9"/>
      <c r="JJN49" s="9"/>
      <c r="JJO49" s="9"/>
      <c r="JJP49" s="9"/>
      <c r="JJQ49" s="9"/>
      <c r="JJR49" s="9"/>
      <c r="JJS49" s="9"/>
      <c r="JJT49" s="9"/>
      <c r="JJU49" s="9"/>
      <c r="JJV49" s="9"/>
      <c r="JJW49" s="9"/>
      <c r="JJX49" s="9"/>
      <c r="JJY49" s="9"/>
      <c r="JJZ49" s="9"/>
      <c r="JKA49" s="9"/>
      <c r="JKB49" s="9"/>
      <c r="JKC49" s="9"/>
      <c r="JKD49" s="9"/>
      <c r="JKE49" s="9"/>
      <c r="JKF49" s="9"/>
      <c r="JKG49" s="9"/>
      <c r="JKH49" s="9"/>
      <c r="JKI49" s="9"/>
      <c r="JKJ49" s="9"/>
      <c r="JKK49" s="9"/>
      <c r="JKL49" s="9"/>
      <c r="JKM49" s="9"/>
      <c r="JKN49" s="9"/>
      <c r="JKO49" s="9"/>
      <c r="JKP49" s="9"/>
      <c r="JKQ49" s="9"/>
      <c r="JKR49" s="9"/>
      <c r="JKS49" s="9"/>
      <c r="JKT49" s="9"/>
      <c r="JKU49" s="9"/>
      <c r="JKV49" s="9"/>
      <c r="JKW49" s="9"/>
      <c r="JKX49" s="9"/>
      <c r="JKY49" s="9"/>
      <c r="JKZ49" s="9"/>
      <c r="JLA49" s="9"/>
      <c r="JLB49" s="9"/>
      <c r="JLC49" s="9"/>
      <c r="JLD49" s="9"/>
      <c r="JLE49" s="9"/>
      <c r="JLF49" s="9"/>
      <c r="JLG49" s="9"/>
      <c r="JLH49" s="9"/>
      <c r="JLI49" s="9"/>
      <c r="JLJ49" s="9"/>
      <c r="JLK49" s="9"/>
      <c r="JLL49" s="9"/>
      <c r="JLM49" s="9"/>
      <c r="JLN49" s="9"/>
      <c r="JLO49" s="9"/>
      <c r="JLP49" s="9"/>
      <c r="JLQ49" s="9"/>
      <c r="JLR49" s="9"/>
      <c r="JLS49" s="9"/>
      <c r="JLT49" s="9"/>
      <c r="JLU49" s="9"/>
      <c r="JLV49" s="9"/>
      <c r="JLW49" s="9"/>
      <c r="JLX49" s="9"/>
      <c r="JLY49" s="9"/>
      <c r="JLZ49" s="9"/>
      <c r="JMA49" s="9"/>
      <c r="JMB49" s="9"/>
      <c r="JMC49" s="9"/>
      <c r="JMD49" s="9"/>
      <c r="JME49" s="9"/>
      <c r="JMF49" s="9"/>
      <c r="JMG49" s="9"/>
      <c r="JMH49" s="9"/>
      <c r="JMI49" s="9"/>
      <c r="JMJ49" s="9"/>
      <c r="JMK49" s="9"/>
      <c r="JML49" s="9"/>
      <c r="JMM49" s="9"/>
      <c r="JMN49" s="9"/>
      <c r="JMO49" s="9"/>
      <c r="JMP49" s="9"/>
      <c r="JMQ49" s="9"/>
      <c r="JMR49" s="9"/>
      <c r="JMS49" s="9"/>
      <c r="JMT49" s="9"/>
      <c r="JMU49" s="9"/>
      <c r="JMV49" s="9"/>
      <c r="JMW49" s="9"/>
      <c r="JMX49" s="9"/>
      <c r="JMY49" s="9"/>
      <c r="JMZ49" s="9"/>
      <c r="JNA49" s="9"/>
      <c r="JNB49" s="9"/>
      <c r="JNC49" s="9"/>
      <c r="JND49" s="9"/>
      <c r="JNE49" s="9"/>
      <c r="JNF49" s="9"/>
      <c r="JNG49" s="9"/>
      <c r="JNH49" s="9"/>
      <c r="JNI49" s="9"/>
      <c r="JNJ49" s="9"/>
      <c r="JNK49" s="9"/>
      <c r="JNL49" s="9"/>
      <c r="JNM49" s="9"/>
      <c r="JNN49" s="9"/>
      <c r="JNO49" s="9"/>
      <c r="JNP49" s="9"/>
      <c r="JNQ49" s="9"/>
      <c r="JNR49" s="9"/>
      <c r="JNS49" s="9"/>
      <c r="JNT49" s="9"/>
      <c r="JNU49" s="9"/>
      <c r="JNV49" s="9"/>
      <c r="JNW49" s="9"/>
      <c r="JNX49" s="9"/>
      <c r="JNY49" s="9"/>
      <c r="JNZ49" s="9"/>
      <c r="JOA49" s="9"/>
      <c r="JOB49" s="9"/>
      <c r="JOC49" s="9"/>
      <c r="JOD49" s="9"/>
      <c r="JOE49" s="9"/>
      <c r="JOF49" s="9"/>
      <c r="JOG49" s="9"/>
      <c r="JOH49" s="9"/>
      <c r="JOI49" s="9"/>
      <c r="JOJ49" s="9"/>
      <c r="JOK49" s="9"/>
      <c r="JOL49" s="9"/>
      <c r="JOM49" s="9"/>
      <c r="JON49" s="9"/>
      <c r="JOO49" s="9"/>
      <c r="JOP49" s="9"/>
      <c r="JOQ49" s="9"/>
      <c r="JOR49" s="9"/>
      <c r="JOS49" s="9"/>
      <c r="JOT49" s="9"/>
      <c r="JOU49" s="9"/>
      <c r="JOV49" s="9"/>
      <c r="JOW49" s="9"/>
      <c r="JOX49" s="9"/>
      <c r="JOY49" s="9"/>
      <c r="JOZ49" s="9"/>
      <c r="JPA49" s="9"/>
      <c r="JPB49" s="9"/>
      <c r="JPC49" s="9"/>
      <c r="JPD49" s="9"/>
      <c r="JPE49" s="9"/>
      <c r="JPF49" s="9"/>
      <c r="JPG49" s="9"/>
      <c r="JPH49" s="9"/>
      <c r="JPI49" s="9"/>
      <c r="JPJ49" s="9"/>
      <c r="JPK49" s="9"/>
      <c r="JPL49" s="9"/>
      <c r="JPM49" s="9"/>
      <c r="JPN49" s="9"/>
      <c r="JPO49" s="9"/>
      <c r="JPP49" s="9"/>
      <c r="JPQ49" s="9"/>
      <c r="JPR49" s="9"/>
      <c r="JPS49" s="9"/>
      <c r="JPT49" s="9"/>
      <c r="JPU49" s="9"/>
      <c r="JPV49" s="9"/>
      <c r="JPW49" s="9"/>
      <c r="JPX49" s="9"/>
      <c r="JPY49" s="9"/>
      <c r="JPZ49" s="9"/>
      <c r="JQA49" s="9"/>
      <c r="JQB49" s="9"/>
      <c r="JQC49" s="9"/>
      <c r="JQD49" s="9"/>
      <c r="JQE49" s="9"/>
      <c r="JQF49" s="9"/>
      <c r="JQG49" s="9"/>
      <c r="JQH49" s="9"/>
      <c r="JQI49" s="9"/>
      <c r="JQJ49" s="9"/>
      <c r="JQK49" s="9"/>
      <c r="JQL49" s="9"/>
      <c r="JQM49" s="9"/>
      <c r="JQN49" s="9"/>
      <c r="JQO49" s="9"/>
      <c r="JQP49" s="9"/>
      <c r="JQQ49" s="9"/>
      <c r="JQR49" s="9"/>
      <c r="JQS49" s="9"/>
      <c r="JQT49" s="9"/>
      <c r="JQU49" s="9"/>
      <c r="JQV49" s="9"/>
      <c r="JQW49" s="9"/>
      <c r="JQX49" s="9"/>
      <c r="JQY49" s="9"/>
      <c r="JQZ49" s="9"/>
      <c r="JRA49" s="9"/>
      <c r="JRB49" s="9"/>
      <c r="JRC49" s="9"/>
      <c r="JRD49" s="9"/>
      <c r="JRE49" s="9"/>
      <c r="JRF49" s="9"/>
      <c r="JRG49" s="9"/>
      <c r="JRH49" s="9"/>
      <c r="JRI49" s="9"/>
      <c r="JRJ49" s="9"/>
      <c r="JRK49" s="9"/>
      <c r="JRL49" s="9"/>
      <c r="JRM49" s="9"/>
      <c r="JRN49" s="9"/>
      <c r="JRO49" s="9"/>
      <c r="JRP49" s="9"/>
      <c r="JRQ49" s="9"/>
      <c r="JRR49" s="9"/>
      <c r="JRS49" s="9"/>
      <c r="JRT49" s="9"/>
      <c r="JRU49" s="9"/>
      <c r="JRV49" s="9"/>
      <c r="JRW49" s="9"/>
      <c r="JRX49" s="9"/>
      <c r="JRY49" s="9"/>
      <c r="JRZ49" s="9"/>
      <c r="JSA49" s="9"/>
      <c r="JSB49" s="9"/>
      <c r="JSC49" s="9"/>
      <c r="JSD49" s="9"/>
      <c r="JSE49" s="9"/>
      <c r="JSF49" s="9"/>
      <c r="JSG49" s="9"/>
      <c r="JSH49" s="9"/>
      <c r="JSI49" s="9"/>
      <c r="JSJ49" s="9"/>
      <c r="JSK49" s="9"/>
      <c r="JSL49" s="9"/>
      <c r="JSM49" s="9"/>
      <c r="JSN49" s="9"/>
      <c r="JSO49" s="9"/>
      <c r="JSP49" s="9"/>
      <c r="JSQ49" s="9"/>
      <c r="JSR49" s="9"/>
      <c r="JSS49" s="9"/>
      <c r="JST49" s="9"/>
      <c r="JSU49" s="9"/>
      <c r="JSV49" s="9"/>
      <c r="JSW49" s="9"/>
      <c r="JSX49" s="9"/>
      <c r="JSY49" s="9"/>
      <c r="JSZ49" s="9"/>
      <c r="JTA49" s="9"/>
      <c r="JTB49" s="9"/>
      <c r="JTC49" s="9"/>
      <c r="JTD49" s="9"/>
      <c r="JTE49" s="9"/>
      <c r="JTF49" s="9"/>
      <c r="JTG49" s="9"/>
      <c r="JTH49" s="9"/>
      <c r="JTI49" s="9"/>
      <c r="JTJ49" s="9"/>
      <c r="JTK49" s="9"/>
      <c r="JTL49" s="9"/>
      <c r="JTM49" s="9"/>
      <c r="JTN49" s="9"/>
      <c r="JTO49" s="9"/>
      <c r="JTP49" s="9"/>
      <c r="JTQ49" s="9"/>
      <c r="JTR49" s="9"/>
      <c r="JTS49" s="9"/>
      <c r="JTT49" s="9"/>
      <c r="JTU49" s="9"/>
      <c r="JTV49" s="9"/>
      <c r="JTW49" s="9"/>
      <c r="JTX49" s="9"/>
      <c r="JTY49" s="9"/>
      <c r="JTZ49" s="9"/>
      <c r="JUA49" s="9"/>
      <c r="JUB49" s="9"/>
      <c r="JUC49" s="9"/>
      <c r="JUD49" s="9"/>
      <c r="JUE49" s="9"/>
      <c r="JUF49" s="9"/>
      <c r="JUG49" s="9"/>
      <c r="JUH49" s="9"/>
      <c r="JUI49" s="9"/>
      <c r="JUJ49" s="9"/>
      <c r="JUK49" s="9"/>
      <c r="JUL49" s="9"/>
      <c r="JUM49" s="9"/>
      <c r="JUN49" s="9"/>
      <c r="JUO49" s="9"/>
      <c r="JUP49" s="9"/>
      <c r="JUQ49" s="9"/>
      <c r="JUR49" s="9"/>
      <c r="JUS49" s="9"/>
      <c r="JUT49" s="9"/>
      <c r="JUU49" s="9"/>
      <c r="JUV49" s="9"/>
      <c r="JUW49" s="9"/>
      <c r="JUX49" s="9"/>
      <c r="JUY49" s="9"/>
      <c r="JUZ49" s="9"/>
      <c r="JVA49" s="9"/>
      <c r="JVB49" s="9"/>
      <c r="JVC49" s="9"/>
      <c r="JVD49" s="9"/>
      <c r="JVE49" s="9"/>
      <c r="JVF49" s="9"/>
      <c r="JVG49" s="9"/>
      <c r="JVH49" s="9"/>
      <c r="JVI49" s="9"/>
      <c r="JVJ49" s="9"/>
      <c r="JVK49" s="9"/>
      <c r="JVL49" s="9"/>
      <c r="JVM49" s="9"/>
      <c r="JVN49" s="9"/>
      <c r="JVO49" s="9"/>
      <c r="JVP49" s="9"/>
      <c r="JVQ49" s="9"/>
      <c r="JVR49" s="9"/>
      <c r="JVS49" s="9"/>
      <c r="JVT49" s="9"/>
      <c r="JVU49" s="9"/>
      <c r="JVV49" s="9"/>
      <c r="JVW49" s="9"/>
      <c r="JVX49" s="9"/>
      <c r="JVY49" s="9"/>
      <c r="JVZ49" s="9"/>
      <c r="JWA49" s="9"/>
      <c r="JWB49" s="9"/>
      <c r="JWC49" s="9"/>
      <c r="JWD49" s="9"/>
      <c r="JWE49" s="9"/>
      <c r="JWF49" s="9"/>
      <c r="JWG49" s="9"/>
      <c r="JWH49" s="9"/>
      <c r="JWI49" s="9"/>
      <c r="JWJ49" s="9"/>
      <c r="JWK49" s="9"/>
      <c r="JWL49" s="9"/>
      <c r="JWM49" s="9"/>
      <c r="JWN49" s="9"/>
      <c r="JWO49" s="9"/>
      <c r="JWP49" s="9"/>
      <c r="JWQ49" s="9"/>
      <c r="JWR49" s="9"/>
      <c r="JWS49" s="9"/>
      <c r="JWT49" s="9"/>
      <c r="JWU49" s="9"/>
      <c r="JWV49" s="9"/>
      <c r="JWW49" s="9"/>
      <c r="JWX49" s="9"/>
      <c r="JWY49" s="9"/>
      <c r="JWZ49" s="9"/>
      <c r="JXA49" s="9"/>
      <c r="JXB49" s="9"/>
      <c r="JXC49" s="9"/>
      <c r="JXD49" s="9"/>
      <c r="JXE49" s="9"/>
      <c r="JXF49" s="9"/>
      <c r="JXG49" s="9"/>
      <c r="JXH49" s="9"/>
      <c r="JXI49" s="9"/>
      <c r="JXJ49" s="9"/>
      <c r="JXK49" s="9"/>
      <c r="JXL49" s="9"/>
      <c r="JXM49" s="9"/>
      <c r="JXN49" s="9"/>
      <c r="JXO49" s="9"/>
      <c r="JXP49" s="9"/>
      <c r="JXQ49" s="9"/>
      <c r="JXR49" s="9"/>
      <c r="JXS49" s="9"/>
      <c r="JXT49" s="9"/>
      <c r="JXU49" s="9"/>
      <c r="JXV49" s="9"/>
      <c r="JXW49" s="9"/>
      <c r="JXX49" s="9"/>
      <c r="JXY49" s="9"/>
      <c r="JXZ49" s="9"/>
      <c r="JYA49" s="9"/>
      <c r="JYB49" s="9"/>
      <c r="JYC49" s="9"/>
      <c r="JYD49" s="9"/>
      <c r="JYE49" s="9"/>
      <c r="JYF49" s="9"/>
      <c r="JYG49" s="9"/>
      <c r="JYH49" s="9"/>
      <c r="JYI49" s="9"/>
      <c r="JYJ49" s="9"/>
      <c r="JYK49" s="9"/>
      <c r="JYL49" s="9"/>
      <c r="JYM49" s="9"/>
      <c r="JYN49" s="9"/>
      <c r="JYO49" s="9"/>
      <c r="JYP49" s="9"/>
      <c r="JYQ49" s="9"/>
      <c r="JYR49" s="9"/>
      <c r="JYS49" s="9"/>
      <c r="JYT49" s="9"/>
      <c r="JYU49" s="9"/>
      <c r="JYV49" s="9"/>
      <c r="JYW49" s="9"/>
      <c r="JYX49" s="9"/>
      <c r="JYY49" s="9"/>
      <c r="JYZ49" s="9"/>
      <c r="JZA49" s="9"/>
      <c r="JZB49" s="9"/>
      <c r="JZC49" s="9"/>
      <c r="JZD49" s="9"/>
      <c r="JZE49" s="9"/>
      <c r="JZF49" s="9"/>
      <c r="JZG49" s="9"/>
      <c r="JZH49" s="9"/>
      <c r="JZI49" s="9"/>
      <c r="JZJ49" s="9"/>
      <c r="JZK49" s="9"/>
      <c r="JZL49" s="9"/>
      <c r="JZM49" s="9"/>
      <c r="JZN49" s="9"/>
      <c r="JZO49" s="9"/>
      <c r="JZP49" s="9"/>
      <c r="JZQ49" s="9"/>
      <c r="JZR49" s="9"/>
      <c r="JZS49" s="9"/>
      <c r="JZT49" s="9"/>
      <c r="JZU49" s="9"/>
      <c r="JZV49" s="9"/>
      <c r="JZW49" s="9"/>
      <c r="JZX49" s="9"/>
      <c r="JZY49" s="9"/>
      <c r="JZZ49" s="9"/>
      <c r="KAA49" s="9"/>
      <c r="KAB49" s="9"/>
      <c r="KAC49" s="9"/>
      <c r="KAD49" s="9"/>
      <c r="KAE49" s="9"/>
      <c r="KAF49" s="9"/>
      <c r="KAG49" s="9"/>
      <c r="KAH49" s="9"/>
      <c r="KAI49" s="9"/>
      <c r="KAJ49" s="9"/>
      <c r="KAK49" s="9"/>
      <c r="KAL49" s="9"/>
      <c r="KAM49" s="9"/>
      <c r="KAN49" s="9"/>
      <c r="KAO49" s="9"/>
      <c r="KAP49" s="9"/>
      <c r="KAQ49" s="9"/>
      <c r="KAR49" s="9"/>
      <c r="KAS49" s="9"/>
      <c r="KAT49" s="9"/>
      <c r="KAU49" s="9"/>
      <c r="KAV49" s="9"/>
      <c r="KAW49" s="9"/>
      <c r="KAX49" s="9"/>
      <c r="KAY49" s="9"/>
      <c r="KAZ49" s="9"/>
      <c r="KBA49" s="9"/>
      <c r="KBB49" s="9"/>
      <c r="KBC49" s="9"/>
      <c r="KBD49" s="9"/>
      <c r="KBE49" s="9"/>
      <c r="KBF49" s="9"/>
      <c r="KBG49" s="9"/>
      <c r="KBH49" s="9"/>
      <c r="KBI49" s="9"/>
      <c r="KBJ49" s="9"/>
      <c r="KBK49" s="9"/>
      <c r="KBL49" s="9"/>
      <c r="KBM49" s="9"/>
      <c r="KBN49" s="9"/>
      <c r="KBO49" s="9"/>
      <c r="KBP49" s="9"/>
      <c r="KBQ49" s="9"/>
      <c r="KBR49" s="9"/>
      <c r="KBS49" s="9"/>
      <c r="KBT49" s="9"/>
      <c r="KBU49" s="9"/>
      <c r="KBV49" s="9"/>
      <c r="KBW49" s="9"/>
      <c r="KBX49" s="9"/>
      <c r="KBY49" s="9"/>
      <c r="KBZ49" s="9"/>
      <c r="KCA49" s="9"/>
      <c r="KCB49" s="9"/>
      <c r="KCC49" s="9"/>
      <c r="KCD49" s="9"/>
      <c r="KCE49" s="9"/>
      <c r="KCF49" s="9"/>
      <c r="KCG49" s="9"/>
      <c r="KCH49" s="9"/>
      <c r="KCI49" s="9"/>
      <c r="KCJ49" s="9"/>
      <c r="KCK49" s="9"/>
      <c r="KCL49" s="9"/>
      <c r="KCM49" s="9"/>
      <c r="KCN49" s="9"/>
      <c r="KCO49" s="9"/>
      <c r="KCP49" s="9"/>
      <c r="KCQ49" s="9"/>
      <c r="KCR49" s="9"/>
      <c r="KCS49" s="9"/>
      <c r="KCT49" s="9"/>
      <c r="KCU49" s="9"/>
      <c r="KCV49" s="9"/>
      <c r="KCW49" s="9"/>
      <c r="KCX49" s="9"/>
      <c r="KCY49" s="9"/>
      <c r="KCZ49" s="9"/>
      <c r="KDA49" s="9"/>
      <c r="KDB49" s="9"/>
      <c r="KDC49" s="9"/>
      <c r="KDD49" s="9"/>
      <c r="KDE49" s="9"/>
      <c r="KDF49" s="9"/>
      <c r="KDG49" s="9"/>
      <c r="KDH49" s="9"/>
      <c r="KDI49" s="9"/>
      <c r="KDJ49" s="9"/>
      <c r="KDK49" s="9"/>
      <c r="KDL49" s="9"/>
      <c r="KDM49" s="9"/>
      <c r="KDN49" s="9"/>
      <c r="KDO49" s="9"/>
      <c r="KDP49" s="9"/>
      <c r="KDQ49" s="9"/>
      <c r="KDR49" s="9"/>
      <c r="KDS49" s="9"/>
      <c r="KDT49" s="9"/>
      <c r="KDU49" s="9"/>
      <c r="KDV49" s="9"/>
      <c r="KDW49" s="9"/>
      <c r="KDX49" s="9"/>
      <c r="KDY49" s="9"/>
      <c r="KDZ49" s="9"/>
      <c r="KEA49" s="9"/>
      <c r="KEB49" s="9"/>
      <c r="KEC49" s="9"/>
      <c r="KED49" s="9"/>
      <c r="KEE49" s="9"/>
      <c r="KEF49" s="9"/>
      <c r="KEG49" s="9"/>
      <c r="KEH49" s="9"/>
      <c r="KEI49" s="9"/>
      <c r="KEJ49" s="9"/>
      <c r="KEK49" s="9"/>
      <c r="KEL49" s="9"/>
      <c r="KEM49" s="9"/>
      <c r="KEN49" s="9"/>
      <c r="KEO49" s="9"/>
      <c r="KEP49" s="9"/>
      <c r="KEQ49" s="9"/>
      <c r="KER49" s="9"/>
      <c r="KES49" s="9"/>
      <c r="KET49" s="9"/>
      <c r="KEU49" s="9"/>
      <c r="KEV49" s="9"/>
      <c r="KEW49" s="9"/>
      <c r="KEX49" s="9"/>
      <c r="KEY49" s="9"/>
      <c r="KEZ49" s="9"/>
      <c r="KFA49" s="9"/>
      <c r="KFB49" s="9"/>
      <c r="KFC49" s="9"/>
      <c r="KFD49" s="9"/>
      <c r="KFE49" s="9"/>
      <c r="KFF49" s="9"/>
      <c r="KFG49" s="9"/>
      <c r="KFH49" s="9"/>
      <c r="KFI49" s="9"/>
      <c r="KFJ49" s="9"/>
      <c r="KFK49" s="9"/>
      <c r="KFL49" s="9"/>
      <c r="KFM49" s="9"/>
      <c r="KFN49" s="9"/>
      <c r="KFO49" s="9"/>
      <c r="KFP49" s="9"/>
      <c r="KFQ49" s="9"/>
      <c r="KFR49" s="9"/>
      <c r="KFS49" s="9"/>
      <c r="KFT49" s="9"/>
      <c r="KFU49" s="9"/>
      <c r="KFV49" s="9"/>
      <c r="KFW49" s="9"/>
      <c r="KFX49" s="9"/>
      <c r="KFY49" s="9"/>
      <c r="KFZ49" s="9"/>
      <c r="KGA49" s="9"/>
      <c r="KGB49" s="9"/>
      <c r="KGC49" s="9"/>
      <c r="KGD49" s="9"/>
      <c r="KGE49" s="9"/>
      <c r="KGF49" s="9"/>
      <c r="KGG49" s="9"/>
      <c r="KGH49" s="9"/>
      <c r="KGI49" s="9"/>
      <c r="KGJ49" s="9"/>
      <c r="KGK49" s="9"/>
      <c r="KGL49" s="9"/>
      <c r="KGM49" s="9"/>
      <c r="KGN49" s="9"/>
      <c r="KGO49" s="9"/>
      <c r="KGP49" s="9"/>
      <c r="KGQ49" s="9"/>
      <c r="KGR49" s="9"/>
      <c r="KGS49" s="9"/>
      <c r="KGT49" s="9"/>
      <c r="KGU49" s="9"/>
      <c r="KGV49" s="9"/>
      <c r="KGW49" s="9"/>
      <c r="KGX49" s="9"/>
      <c r="KGY49" s="9"/>
      <c r="KGZ49" s="9"/>
      <c r="KHA49" s="9"/>
      <c r="KHB49" s="9"/>
      <c r="KHC49" s="9"/>
      <c r="KHD49" s="9"/>
      <c r="KHE49" s="9"/>
      <c r="KHF49" s="9"/>
      <c r="KHG49" s="9"/>
      <c r="KHH49" s="9"/>
      <c r="KHI49" s="9"/>
      <c r="KHJ49" s="9"/>
      <c r="KHK49" s="9"/>
      <c r="KHL49" s="9"/>
      <c r="KHM49" s="9"/>
      <c r="KHN49" s="9"/>
      <c r="KHO49" s="9"/>
      <c r="KHP49" s="9"/>
      <c r="KHQ49" s="9"/>
      <c r="KHR49" s="9"/>
      <c r="KHS49" s="9"/>
      <c r="KHT49" s="9"/>
      <c r="KHU49" s="9"/>
      <c r="KHV49" s="9"/>
      <c r="KHW49" s="9"/>
      <c r="KHX49" s="9"/>
      <c r="KHY49" s="9"/>
      <c r="KHZ49" s="9"/>
      <c r="KIA49" s="9"/>
      <c r="KIB49" s="9"/>
      <c r="KIC49" s="9"/>
      <c r="KID49" s="9"/>
      <c r="KIE49" s="9"/>
      <c r="KIF49" s="9"/>
      <c r="KIG49" s="9"/>
      <c r="KIH49" s="9"/>
      <c r="KII49" s="9"/>
      <c r="KIJ49" s="9"/>
      <c r="KIK49" s="9"/>
      <c r="KIL49" s="9"/>
      <c r="KIM49" s="9"/>
      <c r="KIN49" s="9"/>
      <c r="KIO49" s="9"/>
      <c r="KIP49" s="9"/>
      <c r="KIQ49" s="9"/>
      <c r="KIR49" s="9"/>
      <c r="KIS49" s="9"/>
      <c r="KIT49" s="9"/>
      <c r="KIU49" s="9"/>
      <c r="KIV49" s="9"/>
      <c r="KIW49" s="9"/>
      <c r="KIX49" s="9"/>
      <c r="KIY49" s="9"/>
      <c r="KIZ49" s="9"/>
      <c r="KJA49" s="9"/>
      <c r="KJB49" s="9"/>
      <c r="KJC49" s="9"/>
      <c r="KJD49" s="9"/>
      <c r="KJE49" s="9"/>
      <c r="KJF49" s="9"/>
      <c r="KJG49" s="9"/>
      <c r="KJH49" s="9"/>
      <c r="KJI49" s="9"/>
      <c r="KJJ49" s="9"/>
      <c r="KJK49" s="9"/>
      <c r="KJL49" s="9"/>
      <c r="KJM49" s="9"/>
      <c r="KJN49" s="9"/>
      <c r="KJO49" s="9"/>
      <c r="KJP49" s="9"/>
      <c r="KJQ49" s="9"/>
      <c r="KJR49" s="9"/>
      <c r="KJS49" s="9"/>
      <c r="KJT49" s="9"/>
      <c r="KJU49" s="9"/>
      <c r="KJV49" s="9"/>
      <c r="KJW49" s="9"/>
      <c r="KJX49" s="9"/>
      <c r="KJY49" s="9"/>
      <c r="KJZ49" s="9"/>
      <c r="KKA49" s="9"/>
      <c r="KKB49" s="9"/>
      <c r="KKC49" s="9"/>
      <c r="KKD49" s="9"/>
      <c r="KKE49" s="9"/>
      <c r="KKF49" s="9"/>
      <c r="KKG49" s="9"/>
      <c r="KKH49" s="9"/>
      <c r="KKI49" s="9"/>
      <c r="KKJ49" s="9"/>
      <c r="KKK49" s="9"/>
      <c r="KKL49" s="9"/>
      <c r="KKM49" s="9"/>
      <c r="KKN49" s="9"/>
      <c r="KKO49" s="9"/>
      <c r="KKP49" s="9"/>
      <c r="KKQ49" s="9"/>
      <c r="KKR49" s="9"/>
      <c r="KKS49" s="9"/>
      <c r="KKT49" s="9"/>
      <c r="KKU49" s="9"/>
      <c r="KKV49" s="9"/>
      <c r="KKW49" s="9"/>
      <c r="KKX49" s="9"/>
      <c r="KKY49" s="9"/>
      <c r="KKZ49" s="9"/>
      <c r="KLA49" s="9"/>
      <c r="KLB49" s="9"/>
      <c r="KLC49" s="9"/>
      <c r="KLD49" s="9"/>
      <c r="KLE49" s="9"/>
      <c r="KLF49" s="9"/>
      <c r="KLG49" s="9"/>
      <c r="KLH49" s="9"/>
      <c r="KLI49" s="9"/>
      <c r="KLJ49" s="9"/>
      <c r="KLK49" s="9"/>
      <c r="KLL49" s="9"/>
      <c r="KLM49" s="9"/>
      <c r="KLN49" s="9"/>
      <c r="KLO49" s="9"/>
      <c r="KLP49" s="9"/>
      <c r="KLQ49" s="9"/>
      <c r="KLR49" s="9"/>
      <c r="KLS49" s="9"/>
      <c r="KLT49" s="9"/>
      <c r="KLU49" s="9"/>
      <c r="KLV49" s="9"/>
      <c r="KLW49" s="9"/>
      <c r="KLX49" s="9"/>
      <c r="KLY49" s="9"/>
      <c r="KLZ49" s="9"/>
      <c r="KMA49" s="9"/>
      <c r="KMB49" s="9"/>
      <c r="KMC49" s="9"/>
      <c r="KMD49" s="9"/>
      <c r="KME49" s="9"/>
      <c r="KMF49" s="9"/>
      <c r="KMG49" s="9"/>
      <c r="KMH49" s="9"/>
      <c r="KMI49" s="9"/>
      <c r="KMJ49" s="9"/>
      <c r="KMK49" s="9"/>
      <c r="KML49" s="9"/>
      <c r="KMM49" s="9"/>
      <c r="KMN49" s="9"/>
      <c r="KMO49" s="9"/>
      <c r="KMP49" s="9"/>
      <c r="KMQ49" s="9"/>
      <c r="KMR49" s="9"/>
      <c r="KMS49" s="9"/>
      <c r="KMT49" s="9"/>
      <c r="KMU49" s="9"/>
      <c r="KMV49" s="9"/>
      <c r="KMW49" s="9"/>
      <c r="KMX49" s="9"/>
      <c r="KMY49" s="9"/>
      <c r="KMZ49" s="9"/>
      <c r="KNA49" s="9"/>
      <c r="KNB49" s="9"/>
      <c r="KNC49" s="9"/>
      <c r="KND49" s="9"/>
      <c r="KNE49" s="9"/>
      <c r="KNF49" s="9"/>
      <c r="KNG49" s="9"/>
      <c r="KNH49" s="9"/>
      <c r="KNI49" s="9"/>
      <c r="KNJ49" s="9"/>
      <c r="KNK49" s="9"/>
      <c r="KNL49" s="9"/>
      <c r="KNM49" s="9"/>
      <c r="KNN49" s="9"/>
      <c r="KNO49" s="9"/>
      <c r="KNP49" s="9"/>
      <c r="KNQ49" s="9"/>
      <c r="KNR49" s="9"/>
      <c r="KNS49" s="9"/>
      <c r="KNT49" s="9"/>
      <c r="KNU49" s="9"/>
      <c r="KNV49" s="9"/>
      <c r="KNW49" s="9"/>
      <c r="KNX49" s="9"/>
      <c r="KNY49" s="9"/>
      <c r="KNZ49" s="9"/>
      <c r="KOA49" s="9"/>
      <c r="KOB49" s="9"/>
      <c r="KOC49" s="9"/>
      <c r="KOD49" s="9"/>
      <c r="KOE49" s="9"/>
      <c r="KOF49" s="9"/>
      <c r="KOG49" s="9"/>
      <c r="KOH49" s="9"/>
      <c r="KOI49" s="9"/>
      <c r="KOJ49" s="9"/>
      <c r="KOK49" s="9"/>
      <c r="KOL49" s="9"/>
      <c r="KOM49" s="9"/>
      <c r="KON49" s="9"/>
      <c r="KOO49" s="9"/>
      <c r="KOP49" s="9"/>
      <c r="KOQ49" s="9"/>
      <c r="KOR49" s="9"/>
      <c r="KOS49" s="9"/>
      <c r="KOT49" s="9"/>
      <c r="KOU49" s="9"/>
      <c r="KOV49" s="9"/>
      <c r="KOW49" s="9"/>
      <c r="KOX49" s="9"/>
      <c r="KOY49" s="9"/>
      <c r="KOZ49" s="9"/>
      <c r="KPA49" s="9"/>
      <c r="KPB49" s="9"/>
      <c r="KPC49" s="9"/>
      <c r="KPD49" s="9"/>
      <c r="KPE49" s="9"/>
      <c r="KPF49" s="9"/>
      <c r="KPG49" s="9"/>
      <c r="KPH49" s="9"/>
      <c r="KPI49" s="9"/>
      <c r="KPJ49" s="9"/>
      <c r="KPK49" s="9"/>
      <c r="KPL49" s="9"/>
      <c r="KPM49" s="9"/>
      <c r="KPN49" s="9"/>
      <c r="KPO49" s="9"/>
      <c r="KPP49" s="9"/>
      <c r="KPQ49" s="9"/>
      <c r="KPR49" s="9"/>
      <c r="KPS49" s="9"/>
      <c r="KPT49" s="9"/>
      <c r="KPU49" s="9"/>
      <c r="KPV49" s="9"/>
      <c r="KPW49" s="9"/>
      <c r="KPX49" s="9"/>
      <c r="KPY49" s="9"/>
      <c r="KPZ49" s="9"/>
      <c r="KQA49" s="9"/>
      <c r="KQB49" s="9"/>
      <c r="KQC49" s="9"/>
      <c r="KQD49" s="9"/>
      <c r="KQE49" s="9"/>
      <c r="KQF49" s="9"/>
      <c r="KQG49" s="9"/>
      <c r="KQH49" s="9"/>
      <c r="KQI49" s="9"/>
      <c r="KQJ49" s="9"/>
      <c r="KQK49" s="9"/>
      <c r="KQL49" s="9"/>
      <c r="KQM49" s="9"/>
      <c r="KQN49" s="9"/>
      <c r="KQO49" s="9"/>
      <c r="KQP49" s="9"/>
      <c r="KQQ49" s="9"/>
      <c r="KQR49" s="9"/>
      <c r="KQS49" s="9"/>
      <c r="KQT49" s="9"/>
      <c r="KQU49" s="9"/>
      <c r="KQV49" s="9"/>
      <c r="KQW49" s="9"/>
      <c r="KQX49" s="9"/>
      <c r="KQY49" s="9"/>
      <c r="KQZ49" s="9"/>
      <c r="KRA49" s="9"/>
      <c r="KRB49" s="9"/>
      <c r="KRC49" s="9"/>
      <c r="KRD49" s="9"/>
      <c r="KRE49" s="9"/>
      <c r="KRF49" s="9"/>
      <c r="KRG49" s="9"/>
      <c r="KRH49" s="9"/>
      <c r="KRI49" s="9"/>
      <c r="KRJ49" s="9"/>
      <c r="KRK49" s="9"/>
      <c r="KRL49" s="9"/>
      <c r="KRM49" s="9"/>
      <c r="KRN49" s="9"/>
      <c r="KRO49" s="9"/>
      <c r="KRP49" s="9"/>
      <c r="KRQ49" s="9"/>
      <c r="KRR49" s="9"/>
      <c r="KRS49" s="9"/>
      <c r="KRT49" s="9"/>
      <c r="KRU49" s="9"/>
      <c r="KRV49" s="9"/>
      <c r="KRW49" s="9"/>
      <c r="KRX49" s="9"/>
      <c r="KRY49" s="9"/>
      <c r="KRZ49" s="9"/>
      <c r="KSA49" s="9"/>
      <c r="KSB49" s="9"/>
      <c r="KSC49" s="9"/>
      <c r="KSD49" s="9"/>
      <c r="KSE49" s="9"/>
      <c r="KSF49" s="9"/>
      <c r="KSG49" s="9"/>
      <c r="KSH49" s="9"/>
      <c r="KSI49" s="9"/>
      <c r="KSJ49" s="9"/>
      <c r="KSK49" s="9"/>
      <c r="KSL49" s="9"/>
      <c r="KSM49" s="9"/>
      <c r="KSN49" s="9"/>
      <c r="KSO49" s="9"/>
      <c r="KSP49" s="9"/>
      <c r="KSQ49" s="9"/>
      <c r="KSR49" s="9"/>
      <c r="KSS49" s="9"/>
      <c r="KST49" s="9"/>
      <c r="KSU49" s="9"/>
      <c r="KSV49" s="9"/>
      <c r="KSW49" s="9"/>
      <c r="KSX49" s="9"/>
      <c r="KSY49" s="9"/>
      <c r="KSZ49" s="9"/>
      <c r="KTA49" s="9"/>
      <c r="KTB49" s="9"/>
      <c r="KTC49" s="9"/>
      <c r="KTD49" s="9"/>
      <c r="KTE49" s="9"/>
      <c r="KTF49" s="9"/>
      <c r="KTG49" s="9"/>
      <c r="KTH49" s="9"/>
      <c r="KTI49" s="9"/>
      <c r="KTJ49" s="9"/>
      <c r="KTK49" s="9"/>
      <c r="KTL49" s="9"/>
      <c r="KTM49" s="9"/>
      <c r="KTN49" s="9"/>
      <c r="KTO49" s="9"/>
      <c r="KTP49" s="9"/>
      <c r="KTQ49" s="9"/>
      <c r="KTR49" s="9"/>
      <c r="KTS49" s="9"/>
      <c r="KTT49" s="9"/>
      <c r="KTU49" s="9"/>
      <c r="KTV49" s="9"/>
      <c r="KTW49" s="9"/>
      <c r="KTX49" s="9"/>
      <c r="KTY49" s="9"/>
      <c r="KTZ49" s="9"/>
      <c r="KUA49" s="9"/>
      <c r="KUB49" s="9"/>
      <c r="KUC49" s="9"/>
      <c r="KUD49" s="9"/>
      <c r="KUE49" s="9"/>
      <c r="KUF49" s="9"/>
      <c r="KUG49" s="9"/>
      <c r="KUH49" s="9"/>
      <c r="KUI49" s="9"/>
      <c r="KUJ49" s="9"/>
      <c r="KUK49" s="9"/>
      <c r="KUL49" s="9"/>
      <c r="KUM49" s="9"/>
      <c r="KUN49" s="9"/>
      <c r="KUO49" s="9"/>
      <c r="KUP49" s="9"/>
      <c r="KUQ49" s="9"/>
      <c r="KUR49" s="9"/>
      <c r="KUS49" s="9"/>
      <c r="KUT49" s="9"/>
      <c r="KUU49" s="9"/>
      <c r="KUV49" s="9"/>
      <c r="KUW49" s="9"/>
      <c r="KUX49" s="9"/>
      <c r="KUY49" s="9"/>
      <c r="KUZ49" s="9"/>
      <c r="KVA49" s="9"/>
      <c r="KVB49" s="9"/>
      <c r="KVC49" s="9"/>
      <c r="KVD49" s="9"/>
      <c r="KVE49" s="9"/>
      <c r="KVF49" s="9"/>
      <c r="KVG49" s="9"/>
      <c r="KVH49" s="9"/>
      <c r="KVI49" s="9"/>
      <c r="KVJ49" s="9"/>
      <c r="KVK49" s="9"/>
      <c r="KVL49" s="9"/>
      <c r="KVM49" s="9"/>
      <c r="KVN49" s="9"/>
      <c r="KVO49" s="9"/>
      <c r="KVP49" s="9"/>
      <c r="KVQ49" s="9"/>
      <c r="KVR49" s="9"/>
      <c r="KVS49" s="9"/>
      <c r="KVT49" s="9"/>
      <c r="KVU49" s="9"/>
      <c r="KVV49" s="9"/>
      <c r="KVW49" s="9"/>
      <c r="KVX49" s="9"/>
      <c r="KVY49" s="9"/>
      <c r="KVZ49" s="9"/>
      <c r="KWA49" s="9"/>
      <c r="KWB49" s="9"/>
      <c r="KWC49" s="9"/>
      <c r="KWD49" s="9"/>
      <c r="KWE49" s="9"/>
      <c r="KWF49" s="9"/>
      <c r="KWG49" s="9"/>
      <c r="KWH49" s="9"/>
      <c r="KWI49" s="9"/>
      <c r="KWJ49" s="9"/>
      <c r="KWK49" s="9"/>
      <c r="KWL49" s="9"/>
      <c r="KWM49" s="9"/>
      <c r="KWN49" s="9"/>
      <c r="KWO49" s="9"/>
      <c r="KWP49" s="9"/>
      <c r="KWQ49" s="9"/>
      <c r="KWR49" s="9"/>
      <c r="KWS49" s="9"/>
      <c r="KWT49" s="9"/>
      <c r="KWU49" s="9"/>
      <c r="KWV49" s="9"/>
      <c r="KWW49" s="9"/>
      <c r="KWX49" s="9"/>
      <c r="KWY49" s="9"/>
      <c r="KWZ49" s="9"/>
      <c r="KXA49" s="9"/>
      <c r="KXB49" s="9"/>
      <c r="KXC49" s="9"/>
      <c r="KXD49" s="9"/>
      <c r="KXE49" s="9"/>
      <c r="KXF49" s="9"/>
      <c r="KXG49" s="9"/>
      <c r="KXH49" s="9"/>
      <c r="KXI49" s="9"/>
      <c r="KXJ49" s="9"/>
      <c r="KXK49" s="9"/>
      <c r="KXL49" s="9"/>
      <c r="KXM49" s="9"/>
      <c r="KXN49" s="9"/>
      <c r="KXO49" s="9"/>
      <c r="KXP49" s="9"/>
      <c r="KXQ49" s="9"/>
      <c r="KXR49" s="9"/>
      <c r="KXS49" s="9"/>
      <c r="KXT49" s="9"/>
      <c r="KXU49" s="9"/>
      <c r="KXV49" s="9"/>
      <c r="KXW49" s="9"/>
      <c r="KXX49" s="9"/>
      <c r="KXY49" s="9"/>
      <c r="KXZ49" s="9"/>
      <c r="KYA49" s="9"/>
      <c r="KYB49" s="9"/>
      <c r="KYC49" s="9"/>
      <c r="KYD49" s="9"/>
      <c r="KYE49" s="9"/>
      <c r="KYF49" s="9"/>
      <c r="KYG49" s="9"/>
      <c r="KYH49" s="9"/>
      <c r="KYI49" s="9"/>
      <c r="KYJ49" s="9"/>
      <c r="KYK49" s="9"/>
      <c r="KYL49" s="9"/>
      <c r="KYM49" s="9"/>
      <c r="KYN49" s="9"/>
      <c r="KYO49" s="9"/>
      <c r="KYP49" s="9"/>
      <c r="KYQ49" s="9"/>
      <c r="KYR49" s="9"/>
      <c r="KYS49" s="9"/>
      <c r="KYT49" s="9"/>
      <c r="KYU49" s="9"/>
      <c r="KYV49" s="9"/>
      <c r="KYW49" s="9"/>
      <c r="KYX49" s="9"/>
      <c r="KYY49" s="9"/>
      <c r="KYZ49" s="9"/>
      <c r="KZA49" s="9"/>
      <c r="KZB49" s="9"/>
      <c r="KZC49" s="9"/>
      <c r="KZD49" s="9"/>
      <c r="KZE49" s="9"/>
      <c r="KZF49" s="9"/>
      <c r="KZG49" s="9"/>
      <c r="KZH49" s="9"/>
      <c r="KZI49" s="9"/>
      <c r="KZJ49" s="9"/>
      <c r="KZK49" s="9"/>
      <c r="KZL49" s="9"/>
      <c r="KZM49" s="9"/>
      <c r="KZN49" s="9"/>
      <c r="KZO49" s="9"/>
      <c r="KZP49" s="9"/>
      <c r="KZQ49" s="9"/>
      <c r="KZR49" s="9"/>
      <c r="KZS49" s="9"/>
      <c r="KZT49" s="9"/>
      <c r="KZU49" s="9"/>
      <c r="KZV49" s="9"/>
      <c r="KZW49" s="9"/>
      <c r="KZX49" s="9"/>
      <c r="KZY49" s="9"/>
      <c r="KZZ49" s="9"/>
      <c r="LAA49" s="9"/>
      <c r="LAB49" s="9"/>
      <c r="LAC49" s="9"/>
      <c r="LAD49" s="9"/>
      <c r="LAE49" s="9"/>
      <c r="LAF49" s="9"/>
      <c r="LAG49" s="9"/>
      <c r="LAH49" s="9"/>
      <c r="LAI49" s="9"/>
      <c r="LAJ49" s="9"/>
      <c r="LAK49" s="9"/>
      <c r="LAL49" s="9"/>
      <c r="LAM49" s="9"/>
      <c r="LAN49" s="9"/>
      <c r="LAO49" s="9"/>
      <c r="LAP49" s="9"/>
      <c r="LAQ49" s="9"/>
      <c r="LAR49" s="9"/>
      <c r="LAS49" s="9"/>
      <c r="LAT49" s="9"/>
      <c r="LAU49" s="9"/>
      <c r="LAV49" s="9"/>
      <c r="LAW49" s="9"/>
      <c r="LAX49" s="9"/>
      <c r="LAY49" s="9"/>
      <c r="LAZ49" s="9"/>
      <c r="LBA49" s="9"/>
      <c r="LBB49" s="9"/>
      <c r="LBC49" s="9"/>
      <c r="LBD49" s="9"/>
      <c r="LBE49" s="9"/>
      <c r="LBF49" s="9"/>
      <c r="LBG49" s="9"/>
      <c r="LBH49" s="9"/>
      <c r="LBI49" s="9"/>
      <c r="LBJ49" s="9"/>
      <c r="LBK49" s="9"/>
      <c r="LBL49" s="9"/>
      <c r="LBM49" s="9"/>
      <c r="LBN49" s="9"/>
      <c r="LBO49" s="9"/>
      <c r="LBP49" s="9"/>
      <c r="LBQ49" s="9"/>
      <c r="LBR49" s="9"/>
      <c r="LBS49" s="9"/>
      <c r="LBT49" s="9"/>
      <c r="LBU49" s="9"/>
      <c r="LBV49" s="9"/>
      <c r="LBW49" s="9"/>
      <c r="LBX49" s="9"/>
      <c r="LBY49" s="9"/>
      <c r="LBZ49" s="9"/>
      <c r="LCA49" s="9"/>
      <c r="LCB49" s="9"/>
      <c r="LCC49" s="9"/>
      <c r="LCD49" s="9"/>
      <c r="LCE49" s="9"/>
      <c r="LCF49" s="9"/>
      <c r="LCG49" s="9"/>
      <c r="LCH49" s="9"/>
      <c r="LCI49" s="9"/>
      <c r="LCJ49" s="9"/>
      <c r="LCK49" s="9"/>
      <c r="LCL49" s="9"/>
      <c r="LCM49" s="9"/>
      <c r="LCN49" s="9"/>
      <c r="LCO49" s="9"/>
      <c r="LCP49" s="9"/>
      <c r="LCQ49" s="9"/>
      <c r="LCR49" s="9"/>
      <c r="LCS49" s="9"/>
      <c r="LCT49" s="9"/>
      <c r="LCU49" s="9"/>
      <c r="LCV49" s="9"/>
      <c r="LCW49" s="9"/>
      <c r="LCX49" s="9"/>
      <c r="LCY49" s="9"/>
      <c r="LCZ49" s="9"/>
      <c r="LDA49" s="9"/>
      <c r="LDB49" s="9"/>
      <c r="LDC49" s="9"/>
      <c r="LDD49" s="9"/>
      <c r="LDE49" s="9"/>
      <c r="LDF49" s="9"/>
      <c r="LDG49" s="9"/>
      <c r="LDH49" s="9"/>
      <c r="LDI49" s="9"/>
      <c r="LDJ49" s="9"/>
      <c r="LDK49" s="9"/>
      <c r="LDL49" s="9"/>
      <c r="LDM49" s="9"/>
      <c r="LDN49" s="9"/>
      <c r="LDO49" s="9"/>
      <c r="LDP49" s="9"/>
      <c r="LDQ49" s="9"/>
      <c r="LDR49" s="9"/>
      <c r="LDS49" s="9"/>
      <c r="LDT49" s="9"/>
      <c r="LDU49" s="9"/>
      <c r="LDV49" s="9"/>
      <c r="LDW49" s="9"/>
      <c r="LDX49" s="9"/>
      <c r="LDY49" s="9"/>
      <c r="LDZ49" s="9"/>
      <c r="LEA49" s="9"/>
      <c r="LEB49" s="9"/>
      <c r="LEC49" s="9"/>
      <c r="LED49" s="9"/>
      <c r="LEE49" s="9"/>
      <c r="LEF49" s="9"/>
      <c r="LEG49" s="9"/>
      <c r="LEH49" s="9"/>
      <c r="LEI49" s="9"/>
      <c r="LEJ49" s="9"/>
      <c r="LEK49" s="9"/>
      <c r="LEL49" s="9"/>
      <c r="LEM49" s="9"/>
      <c r="LEN49" s="9"/>
      <c r="LEO49" s="9"/>
      <c r="LEP49" s="9"/>
      <c r="LEQ49" s="9"/>
      <c r="LER49" s="9"/>
      <c r="LES49" s="9"/>
      <c r="LET49" s="9"/>
      <c r="LEU49" s="9"/>
      <c r="LEV49" s="9"/>
      <c r="LEW49" s="9"/>
      <c r="LEX49" s="9"/>
      <c r="LEY49" s="9"/>
      <c r="LEZ49" s="9"/>
      <c r="LFA49" s="9"/>
      <c r="LFB49" s="9"/>
      <c r="LFC49" s="9"/>
      <c r="LFD49" s="9"/>
      <c r="LFE49" s="9"/>
      <c r="LFF49" s="9"/>
      <c r="LFG49" s="9"/>
      <c r="LFH49" s="9"/>
      <c r="LFI49" s="9"/>
      <c r="LFJ49" s="9"/>
      <c r="LFK49" s="9"/>
      <c r="LFL49" s="9"/>
      <c r="LFM49" s="9"/>
      <c r="LFN49" s="9"/>
      <c r="LFO49" s="9"/>
      <c r="LFP49" s="9"/>
      <c r="LFQ49" s="9"/>
      <c r="LFR49" s="9"/>
      <c r="LFS49" s="9"/>
      <c r="LFT49" s="9"/>
      <c r="LFU49" s="9"/>
      <c r="LFV49" s="9"/>
      <c r="LFW49" s="9"/>
      <c r="LFX49" s="9"/>
      <c r="LFY49" s="9"/>
      <c r="LFZ49" s="9"/>
      <c r="LGA49" s="9"/>
      <c r="LGB49" s="9"/>
      <c r="LGC49" s="9"/>
      <c r="LGD49" s="9"/>
      <c r="LGE49" s="9"/>
      <c r="LGF49" s="9"/>
      <c r="LGG49" s="9"/>
      <c r="LGH49" s="9"/>
      <c r="LGI49" s="9"/>
      <c r="LGJ49" s="9"/>
      <c r="LGK49" s="9"/>
      <c r="LGL49" s="9"/>
      <c r="LGM49" s="9"/>
      <c r="LGN49" s="9"/>
      <c r="LGO49" s="9"/>
      <c r="LGP49" s="9"/>
      <c r="LGQ49" s="9"/>
      <c r="LGR49" s="9"/>
      <c r="LGS49" s="9"/>
      <c r="LGT49" s="9"/>
      <c r="LGU49" s="9"/>
      <c r="LGV49" s="9"/>
      <c r="LGW49" s="9"/>
      <c r="LGX49" s="9"/>
      <c r="LGY49" s="9"/>
      <c r="LGZ49" s="9"/>
      <c r="LHA49" s="9"/>
      <c r="LHB49" s="9"/>
      <c r="LHC49" s="9"/>
      <c r="LHD49" s="9"/>
      <c r="LHE49" s="9"/>
      <c r="LHF49" s="9"/>
      <c r="LHG49" s="9"/>
      <c r="LHH49" s="9"/>
      <c r="LHI49" s="9"/>
      <c r="LHJ49" s="9"/>
      <c r="LHK49" s="9"/>
      <c r="LHL49" s="9"/>
      <c r="LHM49" s="9"/>
      <c r="LHN49" s="9"/>
      <c r="LHO49" s="9"/>
      <c r="LHP49" s="9"/>
      <c r="LHQ49" s="9"/>
      <c r="LHR49" s="9"/>
      <c r="LHS49" s="9"/>
      <c r="LHT49" s="9"/>
      <c r="LHU49" s="9"/>
      <c r="LHV49" s="9"/>
      <c r="LHW49" s="9"/>
      <c r="LHX49" s="9"/>
      <c r="LHY49" s="9"/>
      <c r="LHZ49" s="9"/>
      <c r="LIA49" s="9"/>
      <c r="LIB49" s="9"/>
      <c r="LIC49" s="9"/>
      <c r="LID49" s="9"/>
      <c r="LIE49" s="9"/>
      <c r="LIF49" s="9"/>
      <c r="LIG49" s="9"/>
      <c r="LIH49" s="9"/>
      <c r="LII49" s="9"/>
      <c r="LIJ49" s="9"/>
      <c r="LIK49" s="9"/>
      <c r="LIL49" s="9"/>
      <c r="LIM49" s="9"/>
      <c r="LIN49" s="9"/>
      <c r="LIO49" s="9"/>
      <c r="LIP49" s="9"/>
      <c r="LIQ49" s="9"/>
      <c r="LIR49" s="9"/>
      <c r="LIS49" s="9"/>
      <c r="LIT49" s="9"/>
      <c r="LIU49" s="9"/>
      <c r="LIV49" s="9"/>
      <c r="LIW49" s="9"/>
      <c r="LIX49" s="9"/>
      <c r="LIY49" s="9"/>
      <c r="LIZ49" s="9"/>
      <c r="LJA49" s="9"/>
      <c r="LJB49" s="9"/>
      <c r="LJC49" s="9"/>
      <c r="LJD49" s="9"/>
      <c r="LJE49" s="9"/>
      <c r="LJF49" s="9"/>
      <c r="LJG49" s="9"/>
      <c r="LJH49" s="9"/>
      <c r="LJI49" s="9"/>
      <c r="LJJ49" s="9"/>
      <c r="LJK49" s="9"/>
      <c r="LJL49" s="9"/>
      <c r="LJM49" s="9"/>
      <c r="LJN49" s="9"/>
      <c r="LJO49" s="9"/>
      <c r="LJP49" s="9"/>
      <c r="LJQ49" s="9"/>
      <c r="LJR49" s="9"/>
      <c r="LJS49" s="9"/>
      <c r="LJT49" s="9"/>
      <c r="LJU49" s="9"/>
      <c r="LJV49" s="9"/>
      <c r="LJW49" s="9"/>
      <c r="LJX49" s="9"/>
      <c r="LJY49" s="9"/>
      <c r="LJZ49" s="9"/>
      <c r="LKA49" s="9"/>
      <c r="LKB49" s="9"/>
      <c r="LKC49" s="9"/>
      <c r="LKD49" s="9"/>
      <c r="LKE49" s="9"/>
      <c r="LKF49" s="9"/>
      <c r="LKG49" s="9"/>
      <c r="LKH49" s="9"/>
      <c r="LKI49" s="9"/>
      <c r="LKJ49" s="9"/>
      <c r="LKK49" s="9"/>
      <c r="LKL49" s="9"/>
      <c r="LKM49" s="9"/>
      <c r="LKN49" s="9"/>
      <c r="LKO49" s="9"/>
      <c r="LKP49" s="9"/>
      <c r="LKQ49" s="9"/>
      <c r="LKR49" s="9"/>
      <c r="LKS49" s="9"/>
      <c r="LKT49" s="9"/>
      <c r="LKU49" s="9"/>
      <c r="LKV49" s="9"/>
      <c r="LKW49" s="9"/>
      <c r="LKX49" s="9"/>
      <c r="LKY49" s="9"/>
      <c r="LKZ49" s="9"/>
      <c r="LLA49" s="9"/>
      <c r="LLB49" s="9"/>
      <c r="LLC49" s="9"/>
      <c r="LLD49" s="9"/>
      <c r="LLE49" s="9"/>
      <c r="LLF49" s="9"/>
      <c r="LLG49" s="9"/>
      <c r="LLH49" s="9"/>
      <c r="LLI49" s="9"/>
      <c r="LLJ49" s="9"/>
      <c r="LLK49" s="9"/>
      <c r="LLL49" s="9"/>
      <c r="LLM49" s="9"/>
      <c r="LLN49" s="9"/>
      <c r="LLO49" s="9"/>
      <c r="LLP49" s="9"/>
      <c r="LLQ49" s="9"/>
      <c r="LLR49" s="9"/>
      <c r="LLS49" s="9"/>
      <c r="LLT49" s="9"/>
      <c r="LLU49" s="9"/>
      <c r="LLV49" s="9"/>
      <c r="LLW49" s="9"/>
      <c r="LLX49" s="9"/>
      <c r="LLY49" s="9"/>
      <c r="LLZ49" s="9"/>
      <c r="LMA49" s="9"/>
      <c r="LMB49" s="9"/>
      <c r="LMC49" s="9"/>
      <c r="LMD49" s="9"/>
      <c r="LME49" s="9"/>
      <c r="LMF49" s="9"/>
      <c r="LMG49" s="9"/>
      <c r="LMH49" s="9"/>
      <c r="LMI49" s="9"/>
      <c r="LMJ49" s="9"/>
      <c r="LMK49" s="9"/>
      <c r="LML49" s="9"/>
      <c r="LMM49" s="9"/>
      <c r="LMN49" s="9"/>
      <c r="LMO49" s="9"/>
      <c r="LMP49" s="9"/>
      <c r="LMQ49" s="9"/>
      <c r="LMR49" s="9"/>
      <c r="LMS49" s="9"/>
      <c r="LMT49" s="9"/>
      <c r="LMU49" s="9"/>
      <c r="LMV49" s="9"/>
      <c r="LMW49" s="9"/>
      <c r="LMX49" s="9"/>
      <c r="LMY49" s="9"/>
      <c r="LMZ49" s="9"/>
      <c r="LNA49" s="9"/>
      <c r="LNB49" s="9"/>
      <c r="LNC49" s="9"/>
      <c r="LND49" s="9"/>
      <c r="LNE49" s="9"/>
      <c r="LNF49" s="9"/>
      <c r="LNG49" s="9"/>
      <c r="LNH49" s="9"/>
      <c r="LNI49" s="9"/>
      <c r="LNJ49" s="9"/>
      <c r="LNK49" s="9"/>
      <c r="LNL49" s="9"/>
      <c r="LNM49" s="9"/>
      <c r="LNN49" s="9"/>
      <c r="LNO49" s="9"/>
      <c r="LNP49" s="9"/>
      <c r="LNQ49" s="9"/>
      <c r="LNR49" s="9"/>
      <c r="LNS49" s="9"/>
      <c r="LNT49" s="9"/>
      <c r="LNU49" s="9"/>
      <c r="LNV49" s="9"/>
      <c r="LNW49" s="9"/>
      <c r="LNX49" s="9"/>
      <c r="LNY49" s="9"/>
      <c r="LNZ49" s="9"/>
      <c r="LOA49" s="9"/>
      <c r="LOB49" s="9"/>
      <c r="LOC49" s="9"/>
      <c r="LOD49" s="9"/>
      <c r="LOE49" s="9"/>
      <c r="LOF49" s="9"/>
      <c r="LOG49" s="9"/>
      <c r="LOH49" s="9"/>
      <c r="LOI49" s="9"/>
      <c r="LOJ49" s="9"/>
      <c r="LOK49" s="9"/>
      <c r="LOL49" s="9"/>
      <c r="LOM49" s="9"/>
      <c r="LON49" s="9"/>
      <c r="LOO49" s="9"/>
      <c r="LOP49" s="9"/>
      <c r="LOQ49" s="9"/>
      <c r="LOR49" s="9"/>
      <c r="LOS49" s="9"/>
      <c r="LOT49" s="9"/>
      <c r="LOU49" s="9"/>
      <c r="LOV49" s="9"/>
      <c r="LOW49" s="9"/>
      <c r="LOX49" s="9"/>
      <c r="LOY49" s="9"/>
      <c r="LOZ49" s="9"/>
      <c r="LPA49" s="9"/>
      <c r="LPB49" s="9"/>
      <c r="LPC49" s="9"/>
      <c r="LPD49" s="9"/>
      <c r="LPE49" s="9"/>
      <c r="LPF49" s="9"/>
      <c r="LPG49" s="9"/>
      <c r="LPH49" s="9"/>
      <c r="LPI49" s="9"/>
      <c r="LPJ49" s="9"/>
      <c r="LPK49" s="9"/>
      <c r="LPL49" s="9"/>
      <c r="LPM49" s="9"/>
      <c r="LPN49" s="9"/>
      <c r="LPO49" s="9"/>
      <c r="LPP49" s="9"/>
      <c r="LPQ49" s="9"/>
      <c r="LPR49" s="9"/>
      <c r="LPS49" s="9"/>
      <c r="LPT49" s="9"/>
      <c r="LPU49" s="9"/>
      <c r="LPV49" s="9"/>
      <c r="LPW49" s="9"/>
      <c r="LPX49" s="9"/>
      <c r="LPY49" s="9"/>
      <c r="LPZ49" s="9"/>
      <c r="LQA49" s="9"/>
      <c r="LQB49" s="9"/>
      <c r="LQC49" s="9"/>
      <c r="LQD49" s="9"/>
      <c r="LQE49" s="9"/>
      <c r="LQF49" s="9"/>
      <c r="LQG49" s="9"/>
      <c r="LQH49" s="9"/>
      <c r="LQI49" s="9"/>
      <c r="LQJ49" s="9"/>
      <c r="LQK49" s="9"/>
      <c r="LQL49" s="9"/>
      <c r="LQM49" s="9"/>
      <c r="LQN49" s="9"/>
      <c r="LQO49" s="9"/>
      <c r="LQP49" s="9"/>
      <c r="LQQ49" s="9"/>
      <c r="LQR49" s="9"/>
      <c r="LQS49" s="9"/>
      <c r="LQT49" s="9"/>
      <c r="LQU49" s="9"/>
      <c r="LQV49" s="9"/>
      <c r="LQW49" s="9"/>
      <c r="LQX49" s="9"/>
      <c r="LQY49" s="9"/>
      <c r="LQZ49" s="9"/>
      <c r="LRA49" s="9"/>
      <c r="LRB49" s="9"/>
      <c r="LRC49" s="9"/>
      <c r="LRD49" s="9"/>
      <c r="LRE49" s="9"/>
      <c r="LRF49" s="9"/>
      <c r="LRG49" s="9"/>
      <c r="LRH49" s="9"/>
      <c r="LRI49" s="9"/>
      <c r="LRJ49" s="9"/>
      <c r="LRK49" s="9"/>
      <c r="LRL49" s="9"/>
      <c r="LRM49" s="9"/>
      <c r="LRN49" s="9"/>
      <c r="LRO49" s="9"/>
      <c r="LRP49" s="9"/>
      <c r="LRQ49" s="9"/>
      <c r="LRR49" s="9"/>
      <c r="LRS49" s="9"/>
      <c r="LRT49" s="9"/>
      <c r="LRU49" s="9"/>
      <c r="LRV49" s="9"/>
      <c r="LRW49" s="9"/>
      <c r="LRX49" s="9"/>
      <c r="LRY49" s="9"/>
      <c r="LRZ49" s="9"/>
      <c r="LSA49" s="9"/>
      <c r="LSB49" s="9"/>
      <c r="LSC49" s="9"/>
      <c r="LSD49" s="9"/>
      <c r="LSE49" s="9"/>
      <c r="LSF49" s="9"/>
      <c r="LSG49" s="9"/>
      <c r="LSH49" s="9"/>
      <c r="LSI49" s="9"/>
      <c r="LSJ49" s="9"/>
      <c r="LSK49" s="9"/>
      <c r="LSL49" s="9"/>
      <c r="LSM49" s="9"/>
      <c r="LSN49" s="9"/>
      <c r="LSO49" s="9"/>
      <c r="LSP49" s="9"/>
      <c r="LSQ49" s="9"/>
      <c r="LSR49" s="9"/>
      <c r="LSS49" s="9"/>
      <c r="LST49" s="9"/>
      <c r="LSU49" s="9"/>
      <c r="LSV49" s="9"/>
      <c r="LSW49" s="9"/>
      <c r="LSX49" s="9"/>
      <c r="LSY49" s="9"/>
      <c r="LSZ49" s="9"/>
      <c r="LTA49" s="9"/>
      <c r="LTB49" s="9"/>
      <c r="LTC49" s="9"/>
      <c r="LTD49" s="9"/>
      <c r="LTE49" s="9"/>
      <c r="LTF49" s="9"/>
      <c r="LTG49" s="9"/>
      <c r="LTH49" s="9"/>
      <c r="LTI49" s="9"/>
      <c r="LTJ49" s="9"/>
      <c r="LTK49" s="9"/>
      <c r="LTL49" s="9"/>
      <c r="LTM49" s="9"/>
      <c r="LTN49" s="9"/>
      <c r="LTO49" s="9"/>
      <c r="LTP49" s="9"/>
      <c r="LTQ49" s="9"/>
      <c r="LTR49" s="9"/>
      <c r="LTS49" s="9"/>
      <c r="LTT49" s="9"/>
      <c r="LTU49" s="9"/>
      <c r="LTV49" s="9"/>
      <c r="LTW49" s="9"/>
      <c r="LTX49" s="9"/>
      <c r="LTY49" s="9"/>
      <c r="LTZ49" s="9"/>
      <c r="LUA49" s="9"/>
      <c r="LUB49" s="9"/>
      <c r="LUC49" s="9"/>
      <c r="LUD49" s="9"/>
      <c r="LUE49" s="9"/>
      <c r="LUF49" s="9"/>
      <c r="LUG49" s="9"/>
      <c r="LUH49" s="9"/>
      <c r="LUI49" s="9"/>
      <c r="LUJ49" s="9"/>
      <c r="LUK49" s="9"/>
      <c r="LUL49" s="9"/>
      <c r="LUM49" s="9"/>
      <c r="LUN49" s="9"/>
      <c r="LUO49" s="9"/>
      <c r="LUP49" s="9"/>
      <c r="LUQ49" s="9"/>
      <c r="LUR49" s="9"/>
      <c r="LUS49" s="9"/>
      <c r="LUT49" s="9"/>
      <c r="LUU49" s="9"/>
      <c r="LUV49" s="9"/>
      <c r="LUW49" s="9"/>
      <c r="LUX49" s="9"/>
      <c r="LUY49" s="9"/>
      <c r="LUZ49" s="9"/>
      <c r="LVA49" s="9"/>
      <c r="LVB49" s="9"/>
      <c r="LVC49" s="9"/>
      <c r="LVD49" s="9"/>
      <c r="LVE49" s="9"/>
      <c r="LVF49" s="9"/>
      <c r="LVG49" s="9"/>
      <c r="LVH49" s="9"/>
      <c r="LVI49" s="9"/>
      <c r="LVJ49" s="9"/>
      <c r="LVK49" s="9"/>
      <c r="LVL49" s="9"/>
      <c r="LVM49" s="9"/>
      <c r="LVN49" s="9"/>
      <c r="LVO49" s="9"/>
      <c r="LVP49" s="9"/>
      <c r="LVQ49" s="9"/>
      <c r="LVR49" s="9"/>
      <c r="LVS49" s="9"/>
      <c r="LVT49" s="9"/>
      <c r="LVU49" s="9"/>
      <c r="LVV49" s="9"/>
      <c r="LVW49" s="9"/>
      <c r="LVX49" s="9"/>
      <c r="LVY49" s="9"/>
      <c r="LVZ49" s="9"/>
      <c r="LWA49" s="9"/>
      <c r="LWB49" s="9"/>
      <c r="LWC49" s="9"/>
      <c r="LWD49" s="9"/>
      <c r="LWE49" s="9"/>
      <c r="LWF49" s="9"/>
      <c r="LWG49" s="9"/>
      <c r="LWH49" s="9"/>
      <c r="LWI49" s="9"/>
      <c r="LWJ49" s="9"/>
      <c r="LWK49" s="9"/>
      <c r="LWL49" s="9"/>
      <c r="LWM49" s="9"/>
      <c r="LWN49" s="9"/>
      <c r="LWO49" s="9"/>
      <c r="LWP49" s="9"/>
      <c r="LWQ49" s="9"/>
      <c r="LWR49" s="9"/>
      <c r="LWS49" s="9"/>
      <c r="LWT49" s="9"/>
      <c r="LWU49" s="9"/>
      <c r="LWV49" s="9"/>
      <c r="LWW49" s="9"/>
      <c r="LWX49" s="9"/>
      <c r="LWY49" s="9"/>
      <c r="LWZ49" s="9"/>
      <c r="LXA49" s="9"/>
      <c r="LXB49" s="9"/>
      <c r="LXC49" s="9"/>
      <c r="LXD49" s="9"/>
      <c r="LXE49" s="9"/>
      <c r="LXF49" s="9"/>
      <c r="LXG49" s="9"/>
      <c r="LXH49" s="9"/>
      <c r="LXI49" s="9"/>
      <c r="LXJ49" s="9"/>
      <c r="LXK49" s="9"/>
      <c r="LXL49" s="9"/>
      <c r="LXM49" s="9"/>
      <c r="LXN49" s="9"/>
      <c r="LXO49" s="9"/>
      <c r="LXP49" s="9"/>
      <c r="LXQ49" s="9"/>
      <c r="LXR49" s="9"/>
      <c r="LXS49" s="9"/>
      <c r="LXT49" s="9"/>
      <c r="LXU49" s="9"/>
      <c r="LXV49" s="9"/>
      <c r="LXW49" s="9"/>
      <c r="LXX49" s="9"/>
      <c r="LXY49" s="9"/>
      <c r="LXZ49" s="9"/>
      <c r="LYA49" s="9"/>
      <c r="LYB49" s="9"/>
      <c r="LYC49" s="9"/>
      <c r="LYD49" s="9"/>
      <c r="LYE49" s="9"/>
      <c r="LYF49" s="9"/>
      <c r="LYG49" s="9"/>
      <c r="LYH49" s="9"/>
      <c r="LYI49" s="9"/>
      <c r="LYJ49" s="9"/>
      <c r="LYK49" s="9"/>
      <c r="LYL49" s="9"/>
      <c r="LYM49" s="9"/>
      <c r="LYN49" s="9"/>
      <c r="LYO49" s="9"/>
      <c r="LYP49" s="9"/>
      <c r="LYQ49" s="9"/>
      <c r="LYR49" s="9"/>
      <c r="LYS49" s="9"/>
      <c r="LYT49" s="9"/>
      <c r="LYU49" s="9"/>
      <c r="LYV49" s="9"/>
      <c r="LYW49" s="9"/>
      <c r="LYX49" s="9"/>
      <c r="LYY49" s="9"/>
      <c r="LYZ49" s="9"/>
      <c r="LZA49" s="9"/>
      <c r="LZB49" s="9"/>
      <c r="LZC49" s="9"/>
      <c r="LZD49" s="9"/>
      <c r="LZE49" s="9"/>
      <c r="LZF49" s="9"/>
      <c r="LZG49" s="9"/>
      <c r="LZH49" s="9"/>
      <c r="LZI49" s="9"/>
      <c r="LZJ49" s="9"/>
      <c r="LZK49" s="9"/>
      <c r="LZL49" s="9"/>
      <c r="LZM49" s="9"/>
      <c r="LZN49" s="9"/>
      <c r="LZO49" s="9"/>
      <c r="LZP49" s="9"/>
      <c r="LZQ49" s="9"/>
      <c r="LZR49" s="9"/>
      <c r="LZS49" s="9"/>
      <c r="LZT49" s="9"/>
      <c r="LZU49" s="9"/>
      <c r="LZV49" s="9"/>
      <c r="LZW49" s="9"/>
      <c r="LZX49" s="9"/>
      <c r="LZY49" s="9"/>
      <c r="LZZ49" s="9"/>
      <c r="MAA49" s="9"/>
      <c r="MAB49" s="9"/>
      <c r="MAC49" s="9"/>
      <c r="MAD49" s="9"/>
      <c r="MAE49" s="9"/>
      <c r="MAF49" s="9"/>
      <c r="MAG49" s="9"/>
      <c r="MAH49" s="9"/>
      <c r="MAI49" s="9"/>
      <c r="MAJ49" s="9"/>
      <c r="MAK49" s="9"/>
      <c r="MAL49" s="9"/>
      <c r="MAM49" s="9"/>
      <c r="MAN49" s="9"/>
      <c r="MAO49" s="9"/>
      <c r="MAP49" s="9"/>
      <c r="MAQ49" s="9"/>
      <c r="MAR49" s="9"/>
      <c r="MAS49" s="9"/>
      <c r="MAT49" s="9"/>
      <c r="MAU49" s="9"/>
      <c r="MAV49" s="9"/>
      <c r="MAW49" s="9"/>
      <c r="MAX49" s="9"/>
      <c r="MAY49" s="9"/>
      <c r="MAZ49" s="9"/>
      <c r="MBA49" s="9"/>
      <c r="MBB49" s="9"/>
      <c r="MBC49" s="9"/>
      <c r="MBD49" s="9"/>
      <c r="MBE49" s="9"/>
      <c r="MBF49" s="9"/>
      <c r="MBG49" s="9"/>
      <c r="MBH49" s="9"/>
      <c r="MBI49" s="9"/>
      <c r="MBJ49" s="9"/>
      <c r="MBK49" s="9"/>
      <c r="MBL49" s="9"/>
      <c r="MBM49" s="9"/>
      <c r="MBN49" s="9"/>
      <c r="MBO49" s="9"/>
      <c r="MBP49" s="9"/>
      <c r="MBQ49" s="9"/>
      <c r="MBR49" s="9"/>
      <c r="MBS49" s="9"/>
      <c r="MBT49" s="9"/>
      <c r="MBU49" s="9"/>
      <c r="MBV49" s="9"/>
      <c r="MBW49" s="9"/>
      <c r="MBX49" s="9"/>
      <c r="MBY49" s="9"/>
      <c r="MBZ49" s="9"/>
      <c r="MCA49" s="9"/>
      <c r="MCB49" s="9"/>
      <c r="MCC49" s="9"/>
      <c r="MCD49" s="9"/>
      <c r="MCE49" s="9"/>
      <c r="MCF49" s="9"/>
      <c r="MCG49" s="9"/>
      <c r="MCH49" s="9"/>
      <c r="MCI49" s="9"/>
      <c r="MCJ49" s="9"/>
      <c r="MCK49" s="9"/>
      <c r="MCL49" s="9"/>
      <c r="MCM49" s="9"/>
      <c r="MCN49" s="9"/>
      <c r="MCO49" s="9"/>
      <c r="MCP49" s="9"/>
      <c r="MCQ49" s="9"/>
      <c r="MCR49" s="9"/>
      <c r="MCS49" s="9"/>
      <c r="MCT49" s="9"/>
      <c r="MCU49" s="9"/>
      <c r="MCV49" s="9"/>
      <c r="MCW49" s="9"/>
      <c r="MCX49" s="9"/>
      <c r="MCY49" s="9"/>
      <c r="MCZ49" s="9"/>
      <c r="MDA49" s="9"/>
      <c r="MDB49" s="9"/>
      <c r="MDC49" s="9"/>
      <c r="MDD49" s="9"/>
      <c r="MDE49" s="9"/>
      <c r="MDF49" s="9"/>
      <c r="MDG49" s="9"/>
      <c r="MDH49" s="9"/>
      <c r="MDI49" s="9"/>
      <c r="MDJ49" s="9"/>
      <c r="MDK49" s="9"/>
      <c r="MDL49" s="9"/>
      <c r="MDM49" s="9"/>
      <c r="MDN49" s="9"/>
      <c r="MDO49" s="9"/>
      <c r="MDP49" s="9"/>
      <c r="MDQ49" s="9"/>
      <c r="MDR49" s="9"/>
      <c r="MDS49" s="9"/>
      <c r="MDT49" s="9"/>
      <c r="MDU49" s="9"/>
      <c r="MDV49" s="9"/>
      <c r="MDW49" s="9"/>
      <c r="MDX49" s="9"/>
      <c r="MDY49" s="9"/>
      <c r="MDZ49" s="9"/>
      <c r="MEA49" s="9"/>
      <c r="MEB49" s="9"/>
      <c r="MEC49" s="9"/>
      <c r="MED49" s="9"/>
      <c r="MEE49" s="9"/>
      <c r="MEF49" s="9"/>
      <c r="MEG49" s="9"/>
      <c r="MEH49" s="9"/>
      <c r="MEI49" s="9"/>
      <c r="MEJ49" s="9"/>
      <c r="MEK49" s="9"/>
      <c r="MEL49" s="9"/>
      <c r="MEM49" s="9"/>
      <c r="MEN49" s="9"/>
      <c r="MEO49" s="9"/>
      <c r="MEP49" s="9"/>
      <c r="MEQ49" s="9"/>
      <c r="MER49" s="9"/>
      <c r="MES49" s="9"/>
      <c r="MET49" s="9"/>
      <c r="MEU49" s="9"/>
      <c r="MEV49" s="9"/>
      <c r="MEW49" s="9"/>
      <c r="MEX49" s="9"/>
      <c r="MEY49" s="9"/>
      <c r="MEZ49" s="9"/>
      <c r="MFA49" s="9"/>
      <c r="MFB49" s="9"/>
      <c r="MFC49" s="9"/>
      <c r="MFD49" s="9"/>
      <c r="MFE49" s="9"/>
      <c r="MFF49" s="9"/>
      <c r="MFG49" s="9"/>
      <c r="MFH49" s="9"/>
      <c r="MFI49" s="9"/>
      <c r="MFJ49" s="9"/>
      <c r="MFK49" s="9"/>
      <c r="MFL49" s="9"/>
      <c r="MFM49" s="9"/>
      <c r="MFN49" s="9"/>
      <c r="MFO49" s="9"/>
      <c r="MFP49" s="9"/>
      <c r="MFQ49" s="9"/>
      <c r="MFR49" s="9"/>
      <c r="MFS49" s="9"/>
      <c r="MFT49" s="9"/>
      <c r="MFU49" s="9"/>
      <c r="MFV49" s="9"/>
      <c r="MFW49" s="9"/>
      <c r="MFX49" s="9"/>
      <c r="MFY49" s="9"/>
      <c r="MFZ49" s="9"/>
      <c r="MGA49" s="9"/>
      <c r="MGB49" s="9"/>
      <c r="MGC49" s="9"/>
      <c r="MGD49" s="9"/>
      <c r="MGE49" s="9"/>
      <c r="MGF49" s="9"/>
      <c r="MGG49" s="9"/>
      <c r="MGH49" s="9"/>
      <c r="MGI49" s="9"/>
      <c r="MGJ49" s="9"/>
      <c r="MGK49" s="9"/>
      <c r="MGL49" s="9"/>
      <c r="MGM49" s="9"/>
      <c r="MGN49" s="9"/>
      <c r="MGO49" s="9"/>
      <c r="MGP49" s="9"/>
      <c r="MGQ49" s="9"/>
      <c r="MGR49" s="9"/>
      <c r="MGS49" s="9"/>
      <c r="MGT49" s="9"/>
      <c r="MGU49" s="9"/>
      <c r="MGV49" s="9"/>
      <c r="MGW49" s="9"/>
      <c r="MGX49" s="9"/>
      <c r="MGY49" s="9"/>
      <c r="MGZ49" s="9"/>
      <c r="MHA49" s="9"/>
      <c r="MHB49" s="9"/>
      <c r="MHC49" s="9"/>
      <c r="MHD49" s="9"/>
      <c r="MHE49" s="9"/>
      <c r="MHF49" s="9"/>
      <c r="MHG49" s="9"/>
      <c r="MHH49" s="9"/>
      <c r="MHI49" s="9"/>
      <c r="MHJ49" s="9"/>
      <c r="MHK49" s="9"/>
      <c r="MHL49" s="9"/>
      <c r="MHM49" s="9"/>
      <c r="MHN49" s="9"/>
      <c r="MHO49" s="9"/>
      <c r="MHP49" s="9"/>
      <c r="MHQ49" s="9"/>
      <c r="MHR49" s="9"/>
      <c r="MHS49" s="9"/>
      <c r="MHT49" s="9"/>
      <c r="MHU49" s="9"/>
      <c r="MHV49" s="9"/>
      <c r="MHW49" s="9"/>
      <c r="MHX49" s="9"/>
      <c r="MHY49" s="9"/>
      <c r="MHZ49" s="9"/>
      <c r="MIA49" s="9"/>
      <c r="MIB49" s="9"/>
      <c r="MIC49" s="9"/>
      <c r="MID49" s="9"/>
      <c r="MIE49" s="9"/>
      <c r="MIF49" s="9"/>
      <c r="MIG49" s="9"/>
      <c r="MIH49" s="9"/>
      <c r="MII49" s="9"/>
      <c r="MIJ49" s="9"/>
      <c r="MIK49" s="9"/>
      <c r="MIL49" s="9"/>
      <c r="MIM49" s="9"/>
      <c r="MIN49" s="9"/>
      <c r="MIO49" s="9"/>
      <c r="MIP49" s="9"/>
      <c r="MIQ49" s="9"/>
      <c r="MIR49" s="9"/>
      <c r="MIS49" s="9"/>
      <c r="MIT49" s="9"/>
      <c r="MIU49" s="9"/>
      <c r="MIV49" s="9"/>
      <c r="MIW49" s="9"/>
      <c r="MIX49" s="9"/>
      <c r="MIY49" s="9"/>
      <c r="MIZ49" s="9"/>
      <c r="MJA49" s="9"/>
      <c r="MJB49" s="9"/>
      <c r="MJC49" s="9"/>
      <c r="MJD49" s="9"/>
      <c r="MJE49" s="9"/>
      <c r="MJF49" s="9"/>
      <c r="MJG49" s="9"/>
      <c r="MJH49" s="9"/>
      <c r="MJI49" s="9"/>
      <c r="MJJ49" s="9"/>
      <c r="MJK49" s="9"/>
      <c r="MJL49" s="9"/>
      <c r="MJM49" s="9"/>
      <c r="MJN49" s="9"/>
      <c r="MJO49" s="9"/>
      <c r="MJP49" s="9"/>
      <c r="MJQ49" s="9"/>
      <c r="MJR49" s="9"/>
      <c r="MJS49" s="9"/>
      <c r="MJT49" s="9"/>
      <c r="MJU49" s="9"/>
      <c r="MJV49" s="9"/>
      <c r="MJW49" s="9"/>
      <c r="MJX49" s="9"/>
      <c r="MJY49" s="9"/>
      <c r="MJZ49" s="9"/>
      <c r="MKA49" s="9"/>
      <c r="MKB49" s="9"/>
      <c r="MKC49" s="9"/>
      <c r="MKD49" s="9"/>
      <c r="MKE49" s="9"/>
      <c r="MKF49" s="9"/>
      <c r="MKG49" s="9"/>
      <c r="MKH49" s="9"/>
      <c r="MKI49" s="9"/>
      <c r="MKJ49" s="9"/>
      <c r="MKK49" s="9"/>
      <c r="MKL49" s="9"/>
      <c r="MKM49" s="9"/>
      <c r="MKN49" s="9"/>
      <c r="MKO49" s="9"/>
      <c r="MKP49" s="9"/>
      <c r="MKQ49" s="9"/>
      <c r="MKR49" s="9"/>
      <c r="MKS49" s="9"/>
      <c r="MKT49" s="9"/>
      <c r="MKU49" s="9"/>
      <c r="MKV49" s="9"/>
      <c r="MKW49" s="9"/>
      <c r="MKX49" s="9"/>
      <c r="MKY49" s="9"/>
      <c r="MKZ49" s="9"/>
      <c r="MLA49" s="9"/>
      <c r="MLB49" s="9"/>
      <c r="MLC49" s="9"/>
      <c r="MLD49" s="9"/>
      <c r="MLE49" s="9"/>
      <c r="MLF49" s="9"/>
      <c r="MLG49" s="9"/>
      <c r="MLH49" s="9"/>
      <c r="MLI49" s="9"/>
      <c r="MLJ49" s="9"/>
      <c r="MLK49" s="9"/>
      <c r="MLL49" s="9"/>
      <c r="MLM49" s="9"/>
      <c r="MLN49" s="9"/>
      <c r="MLO49" s="9"/>
      <c r="MLP49" s="9"/>
      <c r="MLQ49" s="9"/>
      <c r="MLR49" s="9"/>
      <c r="MLS49" s="9"/>
      <c r="MLT49" s="9"/>
      <c r="MLU49" s="9"/>
      <c r="MLV49" s="9"/>
      <c r="MLW49" s="9"/>
      <c r="MLX49" s="9"/>
      <c r="MLY49" s="9"/>
      <c r="MLZ49" s="9"/>
      <c r="MMA49" s="9"/>
      <c r="MMB49" s="9"/>
      <c r="MMC49" s="9"/>
      <c r="MMD49" s="9"/>
      <c r="MME49" s="9"/>
      <c r="MMF49" s="9"/>
      <c r="MMG49" s="9"/>
      <c r="MMH49" s="9"/>
      <c r="MMI49" s="9"/>
      <c r="MMJ49" s="9"/>
      <c r="MMK49" s="9"/>
      <c r="MML49" s="9"/>
      <c r="MMM49" s="9"/>
      <c r="MMN49" s="9"/>
      <c r="MMO49" s="9"/>
      <c r="MMP49" s="9"/>
      <c r="MMQ49" s="9"/>
      <c r="MMR49" s="9"/>
      <c r="MMS49" s="9"/>
      <c r="MMT49" s="9"/>
      <c r="MMU49" s="9"/>
      <c r="MMV49" s="9"/>
      <c r="MMW49" s="9"/>
      <c r="MMX49" s="9"/>
      <c r="MMY49" s="9"/>
      <c r="MMZ49" s="9"/>
      <c r="MNA49" s="9"/>
      <c r="MNB49" s="9"/>
      <c r="MNC49" s="9"/>
      <c r="MND49" s="9"/>
      <c r="MNE49" s="9"/>
      <c r="MNF49" s="9"/>
      <c r="MNG49" s="9"/>
      <c r="MNH49" s="9"/>
      <c r="MNI49" s="9"/>
      <c r="MNJ49" s="9"/>
      <c r="MNK49" s="9"/>
      <c r="MNL49" s="9"/>
      <c r="MNM49" s="9"/>
      <c r="MNN49" s="9"/>
      <c r="MNO49" s="9"/>
      <c r="MNP49" s="9"/>
      <c r="MNQ49" s="9"/>
      <c r="MNR49" s="9"/>
      <c r="MNS49" s="9"/>
      <c r="MNT49" s="9"/>
      <c r="MNU49" s="9"/>
      <c r="MNV49" s="9"/>
      <c r="MNW49" s="9"/>
      <c r="MNX49" s="9"/>
      <c r="MNY49" s="9"/>
      <c r="MNZ49" s="9"/>
      <c r="MOA49" s="9"/>
      <c r="MOB49" s="9"/>
      <c r="MOC49" s="9"/>
      <c r="MOD49" s="9"/>
      <c r="MOE49" s="9"/>
      <c r="MOF49" s="9"/>
      <c r="MOG49" s="9"/>
      <c r="MOH49" s="9"/>
      <c r="MOI49" s="9"/>
      <c r="MOJ49" s="9"/>
      <c r="MOK49" s="9"/>
      <c r="MOL49" s="9"/>
      <c r="MOM49" s="9"/>
      <c r="MON49" s="9"/>
      <c r="MOO49" s="9"/>
      <c r="MOP49" s="9"/>
      <c r="MOQ49" s="9"/>
      <c r="MOR49" s="9"/>
      <c r="MOS49" s="9"/>
      <c r="MOT49" s="9"/>
      <c r="MOU49" s="9"/>
      <c r="MOV49" s="9"/>
      <c r="MOW49" s="9"/>
      <c r="MOX49" s="9"/>
      <c r="MOY49" s="9"/>
      <c r="MOZ49" s="9"/>
      <c r="MPA49" s="9"/>
      <c r="MPB49" s="9"/>
      <c r="MPC49" s="9"/>
      <c r="MPD49" s="9"/>
      <c r="MPE49" s="9"/>
      <c r="MPF49" s="9"/>
      <c r="MPG49" s="9"/>
      <c r="MPH49" s="9"/>
      <c r="MPI49" s="9"/>
      <c r="MPJ49" s="9"/>
      <c r="MPK49" s="9"/>
      <c r="MPL49" s="9"/>
      <c r="MPM49" s="9"/>
      <c r="MPN49" s="9"/>
      <c r="MPO49" s="9"/>
      <c r="MPP49" s="9"/>
      <c r="MPQ49" s="9"/>
      <c r="MPR49" s="9"/>
      <c r="MPS49" s="9"/>
      <c r="MPT49" s="9"/>
      <c r="MPU49" s="9"/>
      <c r="MPV49" s="9"/>
      <c r="MPW49" s="9"/>
      <c r="MPX49" s="9"/>
      <c r="MPY49" s="9"/>
      <c r="MPZ49" s="9"/>
      <c r="MQA49" s="9"/>
      <c r="MQB49" s="9"/>
      <c r="MQC49" s="9"/>
      <c r="MQD49" s="9"/>
      <c r="MQE49" s="9"/>
      <c r="MQF49" s="9"/>
      <c r="MQG49" s="9"/>
      <c r="MQH49" s="9"/>
      <c r="MQI49" s="9"/>
      <c r="MQJ49" s="9"/>
      <c r="MQK49" s="9"/>
      <c r="MQL49" s="9"/>
      <c r="MQM49" s="9"/>
      <c r="MQN49" s="9"/>
      <c r="MQO49" s="9"/>
      <c r="MQP49" s="9"/>
      <c r="MQQ49" s="9"/>
      <c r="MQR49" s="9"/>
      <c r="MQS49" s="9"/>
      <c r="MQT49" s="9"/>
      <c r="MQU49" s="9"/>
      <c r="MQV49" s="9"/>
      <c r="MQW49" s="9"/>
      <c r="MQX49" s="9"/>
      <c r="MQY49" s="9"/>
      <c r="MQZ49" s="9"/>
      <c r="MRA49" s="9"/>
      <c r="MRB49" s="9"/>
      <c r="MRC49" s="9"/>
      <c r="MRD49" s="9"/>
      <c r="MRE49" s="9"/>
      <c r="MRF49" s="9"/>
      <c r="MRG49" s="9"/>
      <c r="MRH49" s="9"/>
      <c r="MRI49" s="9"/>
      <c r="MRJ49" s="9"/>
      <c r="MRK49" s="9"/>
      <c r="MRL49" s="9"/>
      <c r="MRM49" s="9"/>
      <c r="MRN49" s="9"/>
      <c r="MRO49" s="9"/>
      <c r="MRP49" s="9"/>
      <c r="MRQ49" s="9"/>
      <c r="MRR49" s="9"/>
      <c r="MRS49" s="9"/>
      <c r="MRT49" s="9"/>
      <c r="MRU49" s="9"/>
      <c r="MRV49" s="9"/>
      <c r="MRW49" s="9"/>
      <c r="MRX49" s="9"/>
      <c r="MRY49" s="9"/>
      <c r="MRZ49" s="9"/>
      <c r="MSA49" s="9"/>
      <c r="MSB49" s="9"/>
      <c r="MSC49" s="9"/>
      <c r="MSD49" s="9"/>
      <c r="MSE49" s="9"/>
      <c r="MSF49" s="9"/>
      <c r="MSG49" s="9"/>
      <c r="MSH49" s="9"/>
      <c r="MSI49" s="9"/>
      <c r="MSJ49" s="9"/>
      <c r="MSK49" s="9"/>
      <c r="MSL49" s="9"/>
      <c r="MSM49" s="9"/>
      <c r="MSN49" s="9"/>
      <c r="MSO49" s="9"/>
      <c r="MSP49" s="9"/>
      <c r="MSQ49" s="9"/>
      <c r="MSR49" s="9"/>
      <c r="MSS49" s="9"/>
      <c r="MST49" s="9"/>
      <c r="MSU49" s="9"/>
      <c r="MSV49" s="9"/>
      <c r="MSW49" s="9"/>
      <c r="MSX49" s="9"/>
      <c r="MSY49" s="9"/>
      <c r="MSZ49" s="9"/>
      <c r="MTA49" s="9"/>
      <c r="MTB49" s="9"/>
      <c r="MTC49" s="9"/>
      <c r="MTD49" s="9"/>
      <c r="MTE49" s="9"/>
      <c r="MTF49" s="9"/>
      <c r="MTG49" s="9"/>
      <c r="MTH49" s="9"/>
      <c r="MTI49" s="9"/>
      <c r="MTJ49" s="9"/>
      <c r="MTK49" s="9"/>
      <c r="MTL49" s="9"/>
      <c r="MTM49" s="9"/>
      <c r="MTN49" s="9"/>
      <c r="MTO49" s="9"/>
      <c r="MTP49" s="9"/>
      <c r="MTQ49" s="9"/>
      <c r="MTR49" s="9"/>
      <c r="MTS49" s="9"/>
      <c r="MTT49" s="9"/>
      <c r="MTU49" s="9"/>
      <c r="MTV49" s="9"/>
      <c r="MTW49" s="9"/>
      <c r="MTX49" s="9"/>
      <c r="MTY49" s="9"/>
      <c r="MTZ49" s="9"/>
      <c r="MUA49" s="9"/>
      <c r="MUB49" s="9"/>
      <c r="MUC49" s="9"/>
      <c r="MUD49" s="9"/>
      <c r="MUE49" s="9"/>
      <c r="MUF49" s="9"/>
      <c r="MUG49" s="9"/>
      <c r="MUH49" s="9"/>
      <c r="MUI49" s="9"/>
      <c r="MUJ49" s="9"/>
      <c r="MUK49" s="9"/>
      <c r="MUL49" s="9"/>
      <c r="MUM49" s="9"/>
      <c r="MUN49" s="9"/>
      <c r="MUO49" s="9"/>
      <c r="MUP49" s="9"/>
      <c r="MUQ49" s="9"/>
      <c r="MUR49" s="9"/>
      <c r="MUS49" s="9"/>
      <c r="MUT49" s="9"/>
      <c r="MUU49" s="9"/>
      <c r="MUV49" s="9"/>
      <c r="MUW49" s="9"/>
      <c r="MUX49" s="9"/>
      <c r="MUY49" s="9"/>
      <c r="MUZ49" s="9"/>
      <c r="MVA49" s="9"/>
      <c r="MVB49" s="9"/>
      <c r="MVC49" s="9"/>
      <c r="MVD49" s="9"/>
      <c r="MVE49" s="9"/>
      <c r="MVF49" s="9"/>
      <c r="MVG49" s="9"/>
      <c r="MVH49" s="9"/>
      <c r="MVI49" s="9"/>
      <c r="MVJ49" s="9"/>
      <c r="MVK49" s="9"/>
      <c r="MVL49" s="9"/>
      <c r="MVM49" s="9"/>
      <c r="MVN49" s="9"/>
      <c r="MVO49" s="9"/>
      <c r="MVP49" s="9"/>
      <c r="MVQ49" s="9"/>
      <c r="MVR49" s="9"/>
      <c r="MVS49" s="9"/>
      <c r="MVT49" s="9"/>
      <c r="MVU49" s="9"/>
      <c r="MVV49" s="9"/>
      <c r="MVW49" s="9"/>
      <c r="MVX49" s="9"/>
      <c r="MVY49" s="9"/>
      <c r="MVZ49" s="9"/>
      <c r="MWA49" s="9"/>
      <c r="MWB49" s="9"/>
      <c r="MWC49" s="9"/>
      <c r="MWD49" s="9"/>
      <c r="MWE49" s="9"/>
      <c r="MWF49" s="9"/>
      <c r="MWG49" s="9"/>
      <c r="MWH49" s="9"/>
      <c r="MWI49" s="9"/>
      <c r="MWJ49" s="9"/>
      <c r="MWK49" s="9"/>
      <c r="MWL49" s="9"/>
      <c r="MWM49" s="9"/>
      <c r="MWN49" s="9"/>
      <c r="MWO49" s="9"/>
      <c r="MWP49" s="9"/>
      <c r="MWQ49" s="9"/>
      <c r="MWR49" s="9"/>
      <c r="MWS49" s="9"/>
      <c r="MWT49" s="9"/>
      <c r="MWU49" s="9"/>
      <c r="MWV49" s="9"/>
      <c r="MWW49" s="9"/>
      <c r="MWX49" s="9"/>
      <c r="MWY49" s="9"/>
      <c r="MWZ49" s="9"/>
      <c r="MXA49" s="9"/>
      <c r="MXB49" s="9"/>
      <c r="MXC49" s="9"/>
      <c r="MXD49" s="9"/>
      <c r="MXE49" s="9"/>
      <c r="MXF49" s="9"/>
      <c r="MXG49" s="9"/>
      <c r="MXH49" s="9"/>
      <c r="MXI49" s="9"/>
      <c r="MXJ49" s="9"/>
      <c r="MXK49" s="9"/>
      <c r="MXL49" s="9"/>
      <c r="MXM49" s="9"/>
      <c r="MXN49" s="9"/>
      <c r="MXO49" s="9"/>
      <c r="MXP49" s="9"/>
      <c r="MXQ49" s="9"/>
      <c r="MXR49" s="9"/>
      <c r="MXS49" s="9"/>
      <c r="MXT49" s="9"/>
      <c r="MXU49" s="9"/>
      <c r="MXV49" s="9"/>
      <c r="MXW49" s="9"/>
      <c r="MXX49" s="9"/>
      <c r="MXY49" s="9"/>
      <c r="MXZ49" s="9"/>
      <c r="MYA49" s="9"/>
      <c r="MYB49" s="9"/>
      <c r="MYC49" s="9"/>
      <c r="MYD49" s="9"/>
      <c r="MYE49" s="9"/>
      <c r="MYF49" s="9"/>
      <c r="MYG49" s="9"/>
      <c r="MYH49" s="9"/>
      <c r="MYI49" s="9"/>
      <c r="MYJ49" s="9"/>
      <c r="MYK49" s="9"/>
      <c r="MYL49" s="9"/>
      <c r="MYM49" s="9"/>
      <c r="MYN49" s="9"/>
      <c r="MYO49" s="9"/>
      <c r="MYP49" s="9"/>
      <c r="MYQ49" s="9"/>
      <c r="MYR49" s="9"/>
      <c r="MYS49" s="9"/>
      <c r="MYT49" s="9"/>
      <c r="MYU49" s="9"/>
      <c r="MYV49" s="9"/>
      <c r="MYW49" s="9"/>
      <c r="MYX49" s="9"/>
      <c r="MYY49" s="9"/>
      <c r="MYZ49" s="9"/>
      <c r="MZA49" s="9"/>
      <c r="MZB49" s="9"/>
      <c r="MZC49" s="9"/>
      <c r="MZD49" s="9"/>
      <c r="MZE49" s="9"/>
      <c r="MZF49" s="9"/>
      <c r="MZG49" s="9"/>
      <c r="MZH49" s="9"/>
      <c r="MZI49" s="9"/>
      <c r="MZJ49" s="9"/>
      <c r="MZK49" s="9"/>
      <c r="MZL49" s="9"/>
      <c r="MZM49" s="9"/>
      <c r="MZN49" s="9"/>
      <c r="MZO49" s="9"/>
      <c r="MZP49" s="9"/>
      <c r="MZQ49" s="9"/>
      <c r="MZR49" s="9"/>
      <c r="MZS49" s="9"/>
      <c r="MZT49" s="9"/>
      <c r="MZU49" s="9"/>
      <c r="MZV49" s="9"/>
      <c r="MZW49" s="9"/>
      <c r="MZX49" s="9"/>
      <c r="MZY49" s="9"/>
      <c r="MZZ49" s="9"/>
      <c r="NAA49" s="9"/>
      <c r="NAB49" s="9"/>
      <c r="NAC49" s="9"/>
      <c r="NAD49" s="9"/>
      <c r="NAE49" s="9"/>
      <c r="NAF49" s="9"/>
      <c r="NAG49" s="9"/>
      <c r="NAH49" s="9"/>
      <c r="NAI49" s="9"/>
      <c r="NAJ49" s="9"/>
      <c r="NAK49" s="9"/>
      <c r="NAL49" s="9"/>
      <c r="NAM49" s="9"/>
      <c r="NAN49" s="9"/>
      <c r="NAO49" s="9"/>
      <c r="NAP49" s="9"/>
      <c r="NAQ49" s="9"/>
      <c r="NAR49" s="9"/>
      <c r="NAS49" s="9"/>
      <c r="NAT49" s="9"/>
      <c r="NAU49" s="9"/>
      <c r="NAV49" s="9"/>
      <c r="NAW49" s="9"/>
      <c r="NAX49" s="9"/>
      <c r="NAY49" s="9"/>
      <c r="NAZ49" s="9"/>
      <c r="NBA49" s="9"/>
      <c r="NBB49" s="9"/>
      <c r="NBC49" s="9"/>
      <c r="NBD49" s="9"/>
      <c r="NBE49" s="9"/>
      <c r="NBF49" s="9"/>
      <c r="NBG49" s="9"/>
      <c r="NBH49" s="9"/>
      <c r="NBI49" s="9"/>
      <c r="NBJ49" s="9"/>
      <c r="NBK49" s="9"/>
      <c r="NBL49" s="9"/>
      <c r="NBM49" s="9"/>
      <c r="NBN49" s="9"/>
      <c r="NBO49" s="9"/>
      <c r="NBP49" s="9"/>
      <c r="NBQ49" s="9"/>
      <c r="NBR49" s="9"/>
      <c r="NBS49" s="9"/>
      <c r="NBT49" s="9"/>
      <c r="NBU49" s="9"/>
      <c r="NBV49" s="9"/>
      <c r="NBW49" s="9"/>
      <c r="NBX49" s="9"/>
      <c r="NBY49" s="9"/>
      <c r="NBZ49" s="9"/>
      <c r="NCA49" s="9"/>
      <c r="NCB49" s="9"/>
      <c r="NCC49" s="9"/>
      <c r="NCD49" s="9"/>
      <c r="NCE49" s="9"/>
      <c r="NCF49" s="9"/>
      <c r="NCG49" s="9"/>
      <c r="NCH49" s="9"/>
      <c r="NCI49" s="9"/>
      <c r="NCJ49" s="9"/>
      <c r="NCK49" s="9"/>
      <c r="NCL49" s="9"/>
      <c r="NCM49" s="9"/>
      <c r="NCN49" s="9"/>
      <c r="NCO49" s="9"/>
      <c r="NCP49" s="9"/>
      <c r="NCQ49" s="9"/>
      <c r="NCR49" s="9"/>
      <c r="NCS49" s="9"/>
      <c r="NCT49" s="9"/>
      <c r="NCU49" s="9"/>
      <c r="NCV49" s="9"/>
      <c r="NCW49" s="9"/>
      <c r="NCX49" s="9"/>
      <c r="NCY49" s="9"/>
      <c r="NCZ49" s="9"/>
      <c r="NDA49" s="9"/>
      <c r="NDB49" s="9"/>
      <c r="NDC49" s="9"/>
      <c r="NDD49" s="9"/>
      <c r="NDE49" s="9"/>
      <c r="NDF49" s="9"/>
      <c r="NDG49" s="9"/>
      <c r="NDH49" s="9"/>
      <c r="NDI49" s="9"/>
      <c r="NDJ49" s="9"/>
      <c r="NDK49" s="9"/>
      <c r="NDL49" s="9"/>
      <c r="NDM49" s="9"/>
      <c r="NDN49" s="9"/>
      <c r="NDO49" s="9"/>
      <c r="NDP49" s="9"/>
      <c r="NDQ49" s="9"/>
      <c r="NDR49" s="9"/>
      <c r="NDS49" s="9"/>
      <c r="NDT49" s="9"/>
      <c r="NDU49" s="9"/>
      <c r="NDV49" s="9"/>
      <c r="NDW49" s="9"/>
      <c r="NDX49" s="9"/>
      <c r="NDY49" s="9"/>
      <c r="NDZ49" s="9"/>
      <c r="NEA49" s="9"/>
      <c r="NEB49" s="9"/>
      <c r="NEC49" s="9"/>
      <c r="NED49" s="9"/>
      <c r="NEE49" s="9"/>
      <c r="NEF49" s="9"/>
      <c r="NEG49" s="9"/>
      <c r="NEH49" s="9"/>
      <c r="NEI49" s="9"/>
      <c r="NEJ49" s="9"/>
      <c r="NEK49" s="9"/>
      <c r="NEL49" s="9"/>
      <c r="NEM49" s="9"/>
      <c r="NEN49" s="9"/>
      <c r="NEO49" s="9"/>
      <c r="NEP49" s="9"/>
      <c r="NEQ49" s="9"/>
      <c r="NER49" s="9"/>
      <c r="NES49" s="9"/>
      <c r="NET49" s="9"/>
      <c r="NEU49" s="9"/>
      <c r="NEV49" s="9"/>
      <c r="NEW49" s="9"/>
      <c r="NEX49" s="9"/>
      <c r="NEY49" s="9"/>
      <c r="NEZ49" s="9"/>
      <c r="NFA49" s="9"/>
      <c r="NFB49" s="9"/>
      <c r="NFC49" s="9"/>
      <c r="NFD49" s="9"/>
      <c r="NFE49" s="9"/>
      <c r="NFF49" s="9"/>
      <c r="NFG49" s="9"/>
      <c r="NFH49" s="9"/>
      <c r="NFI49" s="9"/>
      <c r="NFJ49" s="9"/>
      <c r="NFK49" s="9"/>
      <c r="NFL49" s="9"/>
      <c r="NFM49" s="9"/>
      <c r="NFN49" s="9"/>
      <c r="NFO49" s="9"/>
      <c r="NFP49" s="9"/>
      <c r="NFQ49" s="9"/>
      <c r="NFR49" s="9"/>
      <c r="NFS49" s="9"/>
      <c r="NFT49" s="9"/>
      <c r="NFU49" s="9"/>
      <c r="NFV49" s="9"/>
      <c r="NFW49" s="9"/>
      <c r="NFX49" s="9"/>
      <c r="NFY49" s="9"/>
      <c r="NFZ49" s="9"/>
      <c r="NGA49" s="9"/>
      <c r="NGB49" s="9"/>
      <c r="NGC49" s="9"/>
      <c r="NGD49" s="9"/>
      <c r="NGE49" s="9"/>
      <c r="NGF49" s="9"/>
      <c r="NGG49" s="9"/>
      <c r="NGH49" s="9"/>
      <c r="NGI49" s="9"/>
      <c r="NGJ49" s="9"/>
      <c r="NGK49" s="9"/>
      <c r="NGL49" s="9"/>
      <c r="NGM49" s="9"/>
      <c r="NGN49" s="9"/>
      <c r="NGO49" s="9"/>
      <c r="NGP49" s="9"/>
      <c r="NGQ49" s="9"/>
      <c r="NGR49" s="9"/>
      <c r="NGS49" s="9"/>
      <c r="NGT49" s="9"/>
      <c r="NGU49" s="9"/>
      <c r="NGV49" s="9"/>
      <c r="NGW49" s="9"/>
      <c r="NGX49" s="9"/>
      <c r="NGY49" s="9"/>
      <c r="NGZ49" s="9"/>
      <c r="NHA49" s="9"/>
      <c r="NHB49" s="9"/>
      <c r="NHC49" s="9"/>
      <c r="NHD49" s="9"/>
      <c r="NHE49" s="9"/>
      <c r="NHF49" s="9"/>
      <c r="NHG49" s="9"/>
      <c r="NHH49" s="9"/>
      <c r="NHI49" s="9"/>
      <c r="NHJ49" s="9"/>
      <c r="NHK49" s="9"/>
      <c r="NHL49" s="9"/>
      <c r="NHM49" s="9"/>
      <c r="NHN49" s="9"/>
      <c r="NHO49" s="9"/>
      <c r="NHP49" s="9"/>
      <c r="NHQ49" s="9"/>
      <c r="NHR49" s="9"/>
      <c r="NHS49" s="9"/>
      <c r="NHT49" s="9"/>
      <c r="NHU49" s="9"/>
      <c r="NHV49" s="9"/>
      <c r="NHW49" s="9"/>
      <c r="NHX49" s="9"/>
      <c r="NHY49" s="9"/>
      <c r="NHZ49" s="9"/>
      <c r="NIA49" s="9"/>
      <c r="NIB49" s="9"/>
      <c r="NIC49" s="9"/>
      <c r="NID49" s="9"/>
      <c r="NIE49" s="9"/>
      <c r="NIF49" s="9"/>
      <c r="NIG49" s="9"/>
      <c r="NIH49" s="9"/>
      <c r="NII49" s="9"/>
      <c r="NIJ49" s="9"/>
      <c r="NIK49" s="9"/>
      <c r="NIL49" s="9"/>
      <c r="NIM49" s="9"/>
      <c r="NIN49" s="9"/>
      <c r="NIO49" s="9"/>
      <c r="NIP49" s="9"/>
      <c r="NIQ49" s="9"/>
      <c r="NIR49" s="9"/>
      <c r="NIS49" s="9"/>
      <c r="NIT49" s="9"/>
      <c r="NIU49" s="9"/>
      <c r="NIV49" s="9"/>
      <c r="NIW49" s="9"/>
      <c r="NIX49" s="9"/>
      <c r="NIY49" s="9"/>
      <c r="NIZ49" s="9"/>
      <c r="NJA49" s="9"/>
      <c r="NJB49" s="9"/>
      <c r="NJC49" s="9"/>
      <c r="NJD49" s="9"/>
      <c r="NJE49" s="9"/>
      <c r="NJF49" s="9"/>
      <c r="NJG49" s="9"/>
      <c r="NJH49" s="9"/>
      <c r="NJI49" s="9"/>
      <c r="NJJ49" s="9"/>
      <c r="NJK49" s="9"/>
      <c r="NJL49" s="9"/>
      <c r="NJM49" s="9"/>
      <c r="NJN49" s="9"/>
      <c r="NJO49" s="9"/>
      <c r="NJP49" s="9"/>
      <c r="NJQ49" s="9"/>
      <c r="NJR49" s="9"/>
      <c r="NJS49" s="9"/>
      <c r="NJT49" s="9"/>
      <c r="NJU49" s="9"/>
      <c r="NJV49" s="9"/>
      <c r="NJW49" s="9"/>
      <c r="NJX49" s="9"/>
      <c r="NJY49" s="9"/>
      <c r="NJZ49" s="9"/>
      <c r="NKA49" s="9"/>
      <c r="NKB49" s="9"/>
      <c r="NKC49" s="9"/>
      <c r="NKD49" s="9"/>
      <c r="NKE49" s="9"/>
      <c r="NKF49" s="9"/>
      <c r="NKG49" s="9"/>
      <c r="NKH49" s="9"/>
      <c r="NKI49" s="9"/>
      <c r="NKJ49" s="9"/>
      <c r="NKK49" s="9"/>
      <c r="NKL49" s="9"/>
      <c r="NKM49" s="9"/>
      <c r="NKN49" s="9"/>
      <c r="NKO49" s="9"/>
      <c r="NKP49" s="9"/>
      <c r="NKQ49" s="9"/>
      <c r="NKR49" s="9"/>
      <c r="NKS49" s="9"/>
      <c r="NKT49" s="9"/>
      <c r="NKU49" s="9"/>
      <c r="NKV49" s="9"/>
      <c r="NKW49" s="9"/>
      <c r="NKX49" s="9"/>
      <c r="NKY49" s="9"/>
      <c r="NKZ49" s="9"/>
      <c r="NLA49" s="9"/>
      <c r="NLB49" s="9"/>
      <c r="NLC49" s="9"/>
      <c r="NLD49" s="9"/>
      <c r="NLE49" s="9"/>
      <c r="NLF49" s="9"/>
      <c r="NLG49" s="9"/>
      <c r="NLH49" s="9"/>
      <c r="NLI49" s="9"/>
      <c r="NLJ49" s="9"/>
      <c r="NLK49" s="9"/>
      <c r="NLL49" s="9"/>
      <c r="NLM49" s="9"/>
      <c r="NLN49" s="9"/>
      <c r="NLO49" s="9"/>
      <c r="NLP49" s="9"/>
      <c r="NLQ49" s="9"/>
      <c r="NLR49" s="9"/>
      <c r="NLS49" s="9"/>
      <c r="NLT49" s="9"/>
      <c r="NLU49" s="9"/>
      <c r="NLV49" s="9"/>
      <c r="NLW49" s="9"/>
      <c r="NLX49" s="9"/>
      <c r="NLY49" s="9"/>
      <c r="NLZ49" s="9"/>
      <c r="NMA49" s="9"/>
      <c r="NMB49" s="9"/>
      <c r="NMC49" s="9"/>
      <c r="NMD49" s="9"/>
      <c r="NME49" s="9"/>
      <c r="NMF49" s="9"/>
      <c r="NMG49" s="9"/>
      <c r="NMH49" s="9"/>
      <c r="NMI49" s="9"/>
      <c r="NMJ49" s="9"/>
      <c r="NMK49" s="9"/>
      <c r="NML49" s="9"/>
      <c r="NMM49" s="9"/>
      <c r="NMN49" s="9"/>
      <c r="NMO49" s="9"/>
      <c r="NMP49" s="9"/>
      <c r="NMQ49" s="9"/>
      <c r="NMR49" s="9"/>
      <c r="NMS49" s="9"/>
      <c r="NMT49" s="9"/>
      <c r="NMU49" s="9"/>
      <c r="NMV49" s="9"/>
      <c r="NMW49" s="9"/>
      <c r="NMX49" s="9"/>
      <c r="NMY49" s="9"/>
      <c r="NMZ49" s="9"/>
      <c r="NNA49" s="9"/>
      <c r="NNB49" s="9"/>
      <c r="NNC49" s="9"/>
      <c r="NND49" s="9"/>
      <c r="NNE49" s="9"/>
      <c r="NNF49" s="9"/>
      <c r="NNG49" s="9"/>
      <c r="NNH49" s="9"/>
      <c r="NNI49" s="9"/>
      <c r="NNJ49" s="9"/>
      <c r="NNK49" s="9"/>
      <c r="NNL49" s="9"/>
      <c r="NNM49" s="9"/>
      <c r="NNN49" s="9"/>
      <c r="NNO49" s="9"/>
      <c r="NNP49" s="9"/>
      <c r="NNQ49" s="9"/>
      <c r="NNR49" s="9"/>
      <c r="NNS49" s="9"/>
      <c r="NNT49" s="9"/>
      <c r="NNU49" s="9"/>
      <c r="NNV49" s="9"/>
      <c r="NNW49" s="9"/>
      <c r="NNX49" s="9"/>
      <c r="NNY49" s="9"/>
      <c r="NNZ49" s="9"/>
      <c r="NOA49" s="9"/>
      <c r="NOB49" s="9"/>
      <c r="NOC49" s="9"/>
      <c r="NOD49" s="9"/>
      <c r="NOE49" s="9"/>
      <c r="NOF49" s="9"/>
      <c r="NOG49" s="9"/>
      <c r="NOH49" s="9"/>
      <c r="NOI49" s="9"/>
      <c r="NOJ49" s="9"/>
      <c r="NOK49" s="9"/>
      <c r="NOL49" s="9"/>
      <c r="NOM49" s="9"/>
      <c r="NON49" s="9"/>
      <c r="NOO49" s="9"/>
      <c r="NOP49" s="9"/>
      <c r="NOQ49" s="9"/>
      <c r="NOR49" s="9"/>
      <c r="NOS49" s="9"/>
      <c r="NOT49" s="9"/>
      <c r="NOU49" s="9"/>
      <c r="NOV49" s="9"/>
      <c r="NOW49" s="9"/>
      <c r="NOX49" s="9"/>
      <c r="NOY49" s="9"/>
      <c r="NOZ49" s="9"/>
      <c r="NPA49" s="9"/>
      <c r="NPB49" s="9"/>
      <c r="NPC49" s="9"/>
      <c r="NPD49" s="9"/>
      <c r="NPE49" s="9"/>
      <c r="NPF49" s="9"/>
      <c r="NPG49" s="9"/>
      <c r="NPH49" s="9"/>
      <c r="NPI49" s="9"/>
      <c r="NPJ49" s="9"/>
      <c r="NPK49" s="9"/>
      <c r="NPL49" s="9"/>
      <c r="NPM49" s="9"/>
      <c r="NPN49" s="9"/>
      <c r="NPO49" s="9"/>
      <c r="NPP49" s="9"/>
      <c r="NPQ49" s="9"/>
      <c r="NPR49" s="9"/>
      <c r="NPS49" s="9"/>
      <c r="NPT49" s="9"/>
      <c r="NPU49" s="9"/>
      <c r="NPV49" s="9"/>
      <c r="NPW49" s="9"/>
      <c r="NPX49" s="9"/>
      <c r="NPY49" s="9"/>
      <c r="NPZ49" s="9"/>
      <c r="NQA49" s="9"/>
      <c r="NQB49" s="9"/>
      <c r="NQC49" s="9"/>
      <c r="NQD49" s="9"/>
      <c r="NQE49" s="9"/>
      <c r="NQF49" s="9"/>
      <c r="NQG49" s="9"/>
      <c r="NQH49" s="9"/>
      <c r="NQI49" s="9"/>
      <c r="NQJ49" s="9"/>
      <c r="NQK49" s="9"/>
      <c r="NQL49" s="9"/>
      <c r="NQM49" s="9"/>
      <c r="NQN49" s="9"/>
      <c r="NQO49" s="9"/>
      <c r="NQP49" s="9"/>
      <c r="NQQ49" s="9"/>
      <c r="NQR49" s="9"/>
      <c r="NQS49" s="9"/>
      <c r="NQT49" s="9"/>
      <c r="NQU49" s="9"/>
      <c r="NQV49" s="9"/>
      <c r="NQW49" s="9"/>
      <c r="NQX49" s="9"/>
      <c r="NQY49" s="9"/>
      <c r="NQZ49" s="9"/>
      <c r="NRA49" s="9"/>
      <c r="NRB49" s="9"/>
      <c r="NRC49" s="9"/>
      <c r="NRD49" s="9"/>
      <c r="NRE49" s="9"/>
      <c r="NRF49" s="9"/>
      <c r="NRG49" s="9"/>
      <c r="NRH49" s="9"/>
      <c r="NRI49" s="9"/>
      <c r="NRJ49" s="9"/>
      <c r="NRK49" s="9"/>
      <c r="NRL49" s="9"/>
      <c r="NRM49" s="9"/>
      <c r="NRN49" s="9"/>
      <c r="NRO49" s="9"/>
      <c r="NRP49" s="9"/>
      <c r="NRQ49" s="9"/>
      <c r="NRR49" s="9"/>
      <c r="NRS49" s="9"/>
      <c r="NRT49" s="9"/>
      <c r="NRU49" s="9"/>
      <c r="NRV49" s="9"/>
      <c r="NRW49" s="9"/>
      <c r="NRX49" s="9"/>
      <c r="NRY49" s="9"/>
      <c r="NRZ49" s="9"/>
      <c r="NSA49" s="9"/>
      <c r="NSB49" s="9"/>
      <c r="NSC49" s="9"/>
      <c r="NSD49" s="9"/>
      <c r="NSE49" s="9"/>
      <c r="NSF49" s="9"/>
      <c r="NSG49" s="9"/>
      <c r="NSH49" s="9"/>
      <c r="NSI49" s="9"/>
      <c r="NSJ49" s="9"/>
      <c r="NSK49" s="9"/>
      <c r="NSL49" s="9"/>
      <c r="NSM49" s="9"/>
      <c r="NSN49" s="9"/>
      <c r="NSO49" s="9"/>
      <c r="NSP49" s="9"/>
      <c r="NSQ49" s="9"/>
      <c r="NSR49" s="9"/>
      <c r="NSS49" s="9"/>
      <c r="NST49" s="9"/>
      <c r="NSU49" s="9"/>
      <c r="NSV49" s="9"/>
      <c r="NSW49" s="9"/>
      <c r="NSX49" s="9"/>
      <c r="NSY49" s="9"/>
      <c r="NSZ49" s="9"/>
      <c r="NTA49" s="9"/>
      <c r="NTB49" s="9"/>
      <c r="NTC49" s="9"/>
      <c r="NTD49" s="9"/>
      <c r="NTE49" s="9"/>
      <c r="NTF49" s="9"/>
      <c r="NTG49" s="9"/>
      <c r="NTH49" s="9"/>
      <c r="NTI49" s="9"/>
      <c r="NTJ49" s="9"/>
      <c r="NTK49" s="9"/>
      <c r="NTL49" s="9"/>
      <c r="NTM49" s="9"/>
      <c r="NTN49" s="9"/>
      <c r="NTO49" s="9"/>
      <c r="NTP49" s="9"/>
      <c r="NTQ49" s="9"/>
      <c r="NTR49" s="9"/>
      <c r="NTS49" s="9"/>
      <c r="NTT49" s="9"/>
      <c r="NTU49" s="9"/>
      <c r="NTV49" s="9"/>
      <c r="NTW49" s="9"/>
      <c r="NTX49" s="9"/>
      <c r="NTY49" s="9"/>
      <c r="NTZ49" s="9"/>
      <c r="NUA49" s="9"/>
      <c r="NUB49" s="9"/>
      <c r="NUC49" s="9"/>
      <c r="NUD49" s="9"/>
      <c r="NUE49" s="9"/>
      <c r="NUF49" s="9"/>
      <c r="NUG49" s="9"/>
      <c r="NUH49" s="9"/>
      <c r="NUI49" s="9"/>
      <c r="NUJ49" s="9"/>
      <c r="NUK49" s="9"/>
      <c r="NUL49" s="9"/>
      <c r="NUM49" s="9"/>
      <c r="NUN49" s="9"/>
      <c r="NUO49" s="9"/>
      <c r="NUP49" s="9"/>
      <c r="NUQ49" s="9"/>
      <c r="NUR49" s="9"/>
      <c r="NUS49" s="9"/>
      <c r="NUT49" s="9"/>
      <c r="NUU49" s="9"/>
      <c r="NUV49" s="9"/>
      <c r="NUW49" s="9"/>
      <c r="NUX49" s="9"/>
      <c r="NUY49" s="9"/>
      <c r="NUZ49" s="9"/>
      <c r="NVA49" s="9"/>
      <c r="NVB49" s="9"/>
      <c r="NVC49" s="9"/>
      <c r="NVD49" s="9"/>
      <c r="NVE49" s="9"/>
      <c r="NVF49" s="9"/>
      <c r="NVG49" s="9"/>
      <c r="NVH49" s="9"/>
      <c r="NVI49" s="9"/>
      <c r="NVJ49" s="9"/>
      <c r="NVK49" s="9"/>
      <c r="NVL49" s="9"/>
      <c r="NVM49" s="9"/>
      <c r="NVN49" s="9"/>
      <c r="NVO49" s="9"/>
      <c r="NVP49" s="9"/>
      <c r="NVQ49" s="9"/>
      <c r="NVR49" s="9"/>
      <c r="NVS49" s="9"/>
      <c r="NVT49" s="9"/>
      <c r="NVU49" s="9"/>
      <c r="NVV49" s="9"/>
      <c r="NVW49" s="9"/>
      <c r="NVX49" s="9"/>
      <c r="NVY49" s="9"/>
      <c r="NVZ49" s="9"/>
      <c r="NWA49" s="9"/>
      <c r="NWB49" s="9"/>
      <c r="NWC49" s="9"/>
      <c r="NWD49" s="9"/>
      <c r="NWE49" s="9"/>
      <c r="NWF49" s="9"/>
      <c r="NWG49" s="9"/>
      <c r="NWH49" s="9"/>
      <c r="NWI49" s="9"/>
      <c r="NWJ49" s="9"/>
      <c r="NWK49" s="9"/>
      <c r="NWL49" s="9"/>
      <c r="NWM49" s="9"/>
      <c r="NWN49" s="9"/>
      <c r="NWO49" s="9"/>
      <c r="NWP49" s="9"/>
      <c r="NWQ49" s="9"/>
      <c r="NWR49" s="9"/>
      <c r="NWS49" s="9"/>
      <c r="NWT49" s="9"/>
      <c r="NWU49" s="9"/>
      <c r="NWV49" s="9"/>
      <c r="NWW49" s="9"/>
      <c r="NWX49" s="9"/>
      <c r="NWY49" s="9"/>
      <c r="NWZ49" s="9"/>
      <c r="NXA49" s="9"/>
      <c r="NXB49" s="9"/>
      <c r="NXC49" s="9"/>
      <c r="NXD49" s="9"/>
      <c r="NXE49" s="9"/>
      <c r="NXF49" s="9"/>
      <c r="NXG49" s="9"/>
      <c r="NXH49" s="9"/>
      <c r="NXI49" s="9"/>
      <c r="NXJ49" s="9"/>
      <c r="NXK49" s="9"/>
      <c r="NXL49" s="9"/>
      <c r="NXM49" s="9"/>
      <c r="NXN49" s="9"/>
      <c r="NXO49" s="9"/>
      <c r="NXP49" s="9"/>
      <c r="NXQ49" s="9"/>
      <c r="NXR49" s="9"/>
      <c r="NXS49" s="9"/>
      <c r="NXT49" s="9"/>
      <c r="NXU49" s="9"/>
      <c r="NXV49" s="9"/>
      <c r="NXW49" s="9"/>
      <c r="NXX49" s="9"/>
      <c r="NXY49" s="9"/>
      <c r="NXZ49" s="9"/>
      <c r="NYA49" s="9"/>
      <c r="NYB49" s="9"/>
      <c r="NYC49" s="9"/>
      <c r="NYD49" s="9"/>
      <c r="NYE49" s="9"/>
      <c r="NYF49" s="9"/>
      <c r="NYG49" s="9"/>
      <c r="NYH49" s="9"/>
      <c r="NYI49" s="9"/>
      <c r="NYJ49" s="9"/>
      <c r="NYK49" s="9"/>
      <c r="NYL49" s="9"/>
      <c r="NYM49" s="9"/>
      <c r="NYN49" s="9"/>
      <c r="NYO49" s="9"/>
      <c r="NYP49" s="9"/>
      <c r="NYQ49" s="9"/>
      <c r="NYR49" s="9"/>
      <c r="NYS49" s="9"/>
      <c r="NYT49" s="9"/>
      <c r="NYU49" s="9"/>
      <c r="NYV49" s="9"/>
      <c r="NYW49" s="9"/>
      <c r="NYX49" s="9"/>
      <c r="NYY49" s="9"/>
      <c r="NYZ49" s="9"/>
      <c r="NZA49" s="9"/>
      <c r="NZB49" s="9"/>
      <c r="NZC49" s="9"/>
      <c r="NZD49" s="9"/>
      <c r="NZE49" s="9"/>
      <c r="NZF49" s="9"/>
      <c r="NZG49" s="9"/>
      <c r="NZH49" s="9"/>
      <c r="NZI49" s="9"/>
      <c r="NZJ49" s="9"/>
      <c r="NZK49" s="9"/>
      <c r="NZL49" s="9"/>
      <c r="NZM49" s="9"/>
      <c r="NZN49" s="9"/>
      <c r="NZO49" s="9"/>
      <c r="NZP49" s="9"/>
      <c r="NZQ49" s="9"/>
      <c r="NZR49" s="9"/>
      <c r="NZS49" s="9"/>
      <c r="NZT49" s="9"/>
      <c r="NZU49" s="9"/>
      <c r="NZV49" s="9"/>
      <c r="NZW49" s="9"/>
      <c r="NZX49" s="9"/>
      <c r="NZY49" s="9"/>
      <c r="NZZ49" s="9"/>
      <c r="OAA49" s="9"/>
      <c r="OAB49" s="9"/>
      <c r="OAC49" s="9"/>
      <c r="OAD49" s="9"/>
      <c r="OAE49" s="9"/>
      <c r="OAF49" s="9"/>
      <c r="OAG49" s="9"/>
      <c r="OAH49" s="9"/>
      <c r="OAI49" s="9"/>
      <c r="OAJ49" s="9"/>
      <c r="OAK49" s="9"/>
      <c r="OAL49" s="9"/>
      <c r="OAM49" s="9"/>
      <c r="OAN49" s="9"/>
      <c r="OAO49" s="9"/>
      <c r="OAP49" s="9"/>
      <c r="OAQ49" s="9"/>
      <c r="OAR49" s="9"/>
      <c r="OAS49" s="9"/>
      <c r="OAT49" s="9"/>
      <c r="OAU49" s="9"/>
      <c r="OAV49" s="9"/>
      <c r="OAW49" s="9"/>
      <c r="OAX49" s="9"/>
      <c r="OAY49" s="9"/>
      <c r="OAZ49" s="9"/>
      <c r="OBA49" s="9"/>
      <c r="OBB49" s="9"/>
      <c r="OBC49" s="9"/>
      <c r="OBD49" s="9"/>
      <c r="OBE49" s="9"/>
      <c r="OBF49" s="9"/>
      <c r="OBG49" s="9"/>
      <c r="OBH49" s="9"/>
      <c r="OBI49" s="9"/>
      <c r="OBJ49" s="9"/>
      <c r="OBK49" s="9"/>
      <c r="OBL49" s="9"/>
      <c r="OBM49" s="9"/>
      <c r="OBN49" s="9"/>
      <c r="OBO49" s="9"/>
      <c r="OBP49" s="9"/>
      <c r="OBQ49" s="9"/>
      <c r="OBR49" s="9"/>
      <c r="OBS49" s="9"/>
      <c r="OBT49" s="9"/>
      <c r="OBU49" s="9"/>
      <c r="OBV49" s="9"/>
      <c r="OBW49" s="9"/>
      <c r="OBX49" s="9"/>
      <c r="OBY49" s="9"/>
      <c r="OBZ49" s="9"/>
      <c r="OCA49" s="9"/>
      <c r="OCB49" s="9"/>
      <c r="OCC49" s="9"/>
      <c r="OCD49" s="9"/>
      <c r="OCE49" s="9"/>
      <c r="OCF49" s="9"/>
      <c r="OCG49" s="9"/>
      <c r="OCH49" s="9"/>
      <c r="OCI49" s="9"/>
      <c r="OCJ49" s="9"/>
      <c r="OCK49" s="9"/>
      <c r="OCL49" s="9"/>
      <c r="OCM49" s="9"/>
      <c r="OCN49" s="9"/>
      <c r="OCO49" s="9"/>
      <c r="OCP49" s="9"/>
      <c r="OCQ49" s="9"/>
      <c r="OCR49" s="9"/>
      <c r="OCS49" s="9"/>
      <c r="OCT49" s="9"/>
      <c r="OCU49" s="9"/>
      <c r="OCV49" s="9"/>
      <c r="OCW49" s="9"/>
      <c r="OCX49" s="9"/>
      <c r="OCY49" s="9"/>
      <c r="OCZ49" s="9"/>
      <c r="ODA49" s="9"/>
      <c r="ODB49" s="9"/>
      <c r="ODC49" s="9"/>
      <c r="ODD49" s="9"/>
      <c r="ODE49" s="9"/>
      <c r="ODF49" s="9"/>
      <c r="ODG49" s="9"/>
      <c r="ODH49" s="9"/>
      <c r="ODI49" s="9"/>
      <c r="ODJ49" s="9"/>
      <c r="ODK49" s="9"/>
      <c r="ODL49" s="9"/>
      <c r="ODM49" s="9"/>
      <c r="ODN49" s="9"/>
      <c r="ODO49" s="9"/>
      <c r="ODP49" s="9"/>
      <c r="ODQ49" s="9"/>
      <c r="ODR49" s="9"/>
      <c r="ODS49" s="9"/>
      <c r="ODT49" s="9"/>
      <c r="ODU49" s="9"/>
      <c r="ODV49" s="9"/>
      <c r="ODW49" s="9"/>
      <c r="ODX49" s="9"/>
      <c r="ODY49" s="9"/>
      <c r="ODZ49" s="9"/>
      <c r="OEA49" s="9"/>
      <c r="OEB49" s="9"/>
      <c r="OEC49" s="9"/>
      <c r="OED49" s="9"/>
      <c r="OEE49" s="9"/>
      <c r="OEF49" s="9"/>
      <c r="OEG49" s="9"/>
      <c r="OEH49" s="9"/>
      <c r="OEI49" s="9"/>
      <c r="OEJ49" s="9"/>
      <c r="OEK49" s="9"/>
      <c r="OEL49" s="9"/>
      <c r="OEM49" s="9"/>
      <c r="OEN49" s="9"/>
      <c r="OEO49" s="9"/>
      <c r="OEP49" s="9"/>
      <c r="OEQ49" s="9"/>
      <c r="OER49" s="9"/>
      <c r="OES49" s="9"/>
      <c r="OET49" s="9"/>
      <c r="OEU49" s="9"/>
      <c r="OEV49" s="9"/>
      <c r="OEW49" s="9"/>
      <c r="OEX49" s="9"/>
      <c r="OEY49" s="9"/>
      <c r="OEZ49" s="9"/>
      <c r="OFA49" s="9"/>
      <c r="OFB49" s="9"/>
      <c r="OFC49" s="9"/>
      <c r="OFD49" s="9"/>
      <c r="OFE49" s="9"/>
      <c r="OFF49" s="9"/>
      <c r="OFG49" s="9"/>
      <c r="OFH49" s="9"/>
      <c r="OFI49" s="9"/>
      <c r="OFJ49" s="9"/>
      <c r="OFK49" s="9"/>
      <c r="OFL49" s="9"/>
      <c r="OFM49" s="9"/>
      <c r="OFN49" s="9"/>
      <c r="OFO49" s="9"/>
      <c r="OFP49" s="9"/>
      <c r="OFQ49" s="9"/>
      <c r="OFR49" s="9"/>
      <c r="OFS49" s="9"/>
      <c r="OFT49" s="9"/>
      <c r="OFU49" s="9"/>
      <c r="OFV49" s="9"/>
      <c r="OFW49" s="9"/>
      <c r="OFX49" s="9"/>
      <c r="OFY49" s="9"/>
      <c r="OFZ49" s="9"/>
      <c r="OGA49" s="9"/>
      <c r="OGB49" s="9"/>
      <c r="OGC49" s="9"/>
      <c r="OGD49" s="9"/>
      <c r="OGE49" s="9"/>
      <c r="OGF49" s="9"/>
      <c r="OGG49" s="9"/>
      <c r="OGH49" s="9"/>
      <c r="OGI49" s="9"/>
      <c r="OGJ49" s="9"/>
      <c r="OGK49" s="9"/>
      <c r="OGL49" s="9"/>
      <c r="OGM49" s="9"/>
      <c r="OGN49" s="9"/>
      <c r="OGO49" s="9"/>
      <c r="OGP49" s="9"/>
      <c r="OGQ49" s="9"/>
      <c r="OGR49" s="9"/>
      <c r="OGS49" s="9"/>
      <c r="OGT49" s="9"/>
      <c r="OGU49" s="9"/>
      <c r="OGV49" s="9"/>
      <c r="OGW49" s="9"/>
      <c r="OGX49" s="9"/>
      <c r="OGY49" s="9"/>
      <c r="OGZ49" s="9"/>
      <c r="OHA49" s="9"/>
      <c r="OHB49" s="9"/>
      <c r="OHC49" s="9"/>
      <c r="OHD49" s="9"/>
      <c r="OHE49" s="9"/>
      <c r="OHF49" s="9"/>
      <c r="OHG49" s="9"/>
      <c r="OHH49" s="9"/>
      <c r="OHI49" s="9"/>
      <c r="OHJ49" s="9"/>
      <c r="OHK49" s="9"/>
      <c r="OHL49" s="9"/>
      <c r="OHM49" s="9"/>
      <c r="OHN49" s="9"/>
      <c r="OHO49" s="9"/>
      <c r="OHP49" s="9"/>
      <c r="OHQ49" s="9"/>
      <c r="OHR49" s="9"/>
      <c r="OHS49" s="9"/>
      <c r="OHT49" s="9"/>
      <c r="OHU49" s="9"/>
      <c r="OHV49" s="9"/>
      <c r="OHW49" s="9"/>
      <c r="OHX49" s="9"/>
      <c r="OHY49" s="9"/>
      <c r="OHZ49" s="9"/>
      <c r="OIA49" s="9"/>
      <c r="OIB49" s="9"/>
      <c r="OIC49" s="9"/>
      <c r="OID49" s="9"/>
      <c r="OIE49" s="9"/>
      <c r="OIF49" s="9"/>
      <c r="OIG49" s="9"/>
      <c r="OIH49" s="9"/>
      <c r="OII49" s="9"/>
      <c r="OIJ49" s="9"/>
      <c r="OIK49" s="9"/>
      <c r="OIL49" s="9"/>
      <c r="OIM49" s="9"/>
      <c r="OIN49" s="9"/>
      <c r="OIO49" s="9"/>
      <c r="OIP49" s="9"/>
      <c r="OIQ49" s="9"/>
      <c r="OIR49" s="9"/>
      <c r="OIS49" s="9"/>
      <c r="OIT49" s="9"/>
      <c r="OIU49" s="9"/>
      <c r="OIV49" s="9"/>
      <c r="OIW49" s="9"/>
      <c r="OIX49" s="9"/>
      <c r="OIY49" s="9"/>
      <c r="OIZ49" s="9"/>
      <c r="OJA49" s="9"/>
      <c r="OJB49" s="9"/>
      <c r="OJC49" s="9"/>
      <c r="OJD49" s="9"/>
      <c r="OJE49" s="9"/>
      <c r="OJF49" s="9"/>
      <c r="OJG49" s="9"/>
      <c r="OJH49" s="9"/>
      <c r="OJI49" s="9"/>
      <c r="OJJ49" s="9"/>
      <c r="OJK49" s="9"/>
      <c r="OJL49" s="9"/>
      <c r="OJM49" s="9"/>
      <c r="OJN49" s="9"/>
      <c r="OJO49" s="9"/>
      <c r="OJP49" s="9"/>
      <c r="OJQ49" s="9"/>
      <c r="OJR49" s="9"/>
      <c r="OJS49" s="9"/>
      <c r="OJT49" s="9"/>
      <c r="OJU49" s="9"/>
      <c r="OJV49" s="9"/>
      <c r="OJW49" s="9"/>
      <c r="OJX49" s="9"/>
      <c r="OJY49" s="9"/>
      <c r="OJZ49" s="9"/>
      <c r="OKA49" s="9"/>
      <c r="OKB49" s="9"/>
      <c r="OKC49" s="9"/>
      <c r="OKD49" s="9"/>
      <c r="OKE49" s="9"/>
      <c r="OKF49" s="9"/>
      <c r="OKG49" s="9"/>
      <c r="OKH49" s="9"/>
      <c r="OKI49" s="9"/>
      <c r="OKJ49" s="9"/>
      <c r="OKK49" s="9"/>
      <c r="OKL49" s="9"/>
      <c r="OKM49" s="9"/>
      <c r="OKN49" s="9"/>
      <c r="OKO49" s="9"/>
      <c r="OKP49" s="9"/>
      <c r="OKQ49" s="9"/>
      <c r="OKR49" s="9"/>
      <c r="OKS49" s="9"/>
      <c r="OKT49" s="9"/>
      <c r="OKU49" s="9"/>
      <c r="OKV49" s="9"/>
      <c r="OKW49" s="9"/>
      <c r="OKX49" s="9"/>
      <c r="OKY49" s="9"/>
      <c r="OKZ49" s="9"/>
      <c r="OLA49" s="9"/>
      <c r="OLB49" s="9"/>
      <c r="OLC49" s="9"/>
      <c r="OLD49" s="9"/>
      <c r="OLE49" s="9"/>
      <c r="OLF49" s="9"/>
      <c r="OLG49" s="9"/>
      <c r="OLH49" s="9"/>
      <c r="OLI49" s="9"/>
      <c r="OLJ49" s="9"/>
      <c r="OLK49" s="9"/>
      <c r="OLL49" s="9"/>
      <c r="OLM49" s="9"/>
      <c r="OLN49" s="9"/>
      <c r="OLO49" s="9"/>
      <c r="OLP49" s="9"/>
      <c r="OLQ49" s="9"/>
      <c r="OLR49" s="9"/>
      <c r="OLS49" s="9"/>
      <c r="OLT49" s="9"/>
      <c r="OLU49" s="9"/>
      <c r="OLV49" s="9"/>
      <c r="OLW49" s="9"/>
      <c r="OLX49" s="9"/>
      <c r="OLY49" s="9"/>
      <c r="OLZ49" s="9"/>
      <c r="OMA49" s="9"/>
      <c r="OMB49" s="9"/>
      <c r="OMC49" s="9"/>
      <c r="OMD49" s="9"/>
      <c r="OME49" s="9"/>
      <c r="OMF49" s="9"/>
      <c r="OMG49" s="9"/>
      <c r="OMH49" s="9"/>
      <c r="OMI49" s="9"/>
      <c r="OMJ49" s="9"/>
      <c r="OMK49" s="9"/>
      <c r="OML49" s="9"/>
      <c r="OMM49" s="9"/>
      <c r="OMN49" s="9"/>
      <c r="OMO49" s="9"/>
      <c r="OMP49" s="9"/>
      <c r="OMQ49" s="9"/>
      <c r="OMR49" s="9"/>
      <c r="OMS49" s="9"/>
      <c r="OMT49" s="9"/>
      <c r="OMU49" s="9"/>
      <c r="OMV49" s="9"/>
      <c r="OMW49" s="9"/>
      <c r="OMX49" s="9"/>
      <c r="OMY49" s="9"/>
      <c r="OMZ49" s="9"/>
      <c r="ONA49" s="9"/>
      <c r="ONB49" s="9"/>
      <c r="ONC49" s="9"/>
      <c r="OND49" s="9"/>
      <c r="ONE49" s="9"/>
      <c r="ONF49" s="9"/>
      <c r="ONG49" s="9"/>
      <c r="ONH49" s="9"/>
      <c r="ONI49" s="9"/>
      <c r="ONJ49" s="9"/>
      <c r="ONK49" s="9"/>
      <c r="ONL49" s="9"/>
      <c r="ONM49" s="9"/>
      <c r="ONN49" s="9"/>
      <c r="ONO49" s="9"/>
      <c r="ONP49" s="9"/>
      <c r="ONQ49" s="9"/>
      <c r="ONR49" s="9"/>
      <c r="ONS49" s="9"/>
      <c r="ONT49" s="9"/>
      <c r="ONU49" s="9"/>
      <c r="ONV49" s="9"/>
      <c r="ONW49" s="9"/>
      <c r="ONX49" s="9"/>
      <c r="ONY49" s="9"/>
      <c r="ONZ49" s="9"/>
      <c r="OOA49" s="9"/>
      <c r="OOB49" s="9"/>
      <c r="OOC49" s="9"/>
      <c r="OOD49" s="9"/>
      <c r="OOE49" s="9"/>
      <c r="OOF49" s="9"/>
      <c r="OOG49" s="9"/>
      <c r="OOH49" s="9"/>
      <c r="OOI49" s="9"/>
      <c r="OOJ49" s="9"/>
      <c r="OOK49" s="9"/>
      <c r="OOL49" s="9"/>
      <c r="OOM49" s="9"/>
      <c r="OON49" s="9"/>
      <c r="OOO49" s="9"/>
      <c r="OOP49" s="9"/>
      <c r="OOQ49" s="9"/>
      <c r="OOR49" s="9"/>
      <c r="OOS49" s="9"/>
      <c r="OOT49" s="9"/>
      <c r="OOU49" s="9"/>
      <c r="OOV49" s="9"/>
      <c r="OOW49" s="9"/>
      <c r="OOX49" s="9"/>
      <c r="OOY49" s="9"/>
      <c r="OOZ49" s="9"/>
      <c r="OPA49" s="9"/>
      <c r="OPB49" s="9"/>
      <c r="OPC49" s="9"/>
      <c r="OPD49" s="9"/>
      <c r="OPE49" s="9"/>
      <c r="OPF49" s="9"/>
      <c r="OPG49" s="9"/>
      <c r="OPH49" s="9"/>
      <c r="OPI49" s="9"/>
      <c r="OPJ49" s="9"/>
      <c r="OPK49" s="9"/>
      <c r="OPL49" s="9"/>
      <c r="OPM49" s="9"/>
      <c r="OPN49" s="9"/>
      <c r="OPO49" s="9"/>
      <c r="OPP49" s="9"/>
      <c r="OPQ49" s="9"/>
      <c r="OPR49" s="9"/>
      <c r="OPS49" s="9"/>
      <c r="OPT49" s="9"/>
      <c r="OPU49" s="9"/>
      <c r="OPV49" s="9"/>
      <c r="OPW49" s="9"/>
      <c r="OPX49" s="9"/>
      <c r="OPY49" s="9"/>
      <c r="OPZ49" s="9"/>
      <c r="OQA49" s="9"/>
      <c r="OQB49" s="9"/>
      <c r="OQC49" s="9"/>
      <c r="OQD49" s="9"/>
      <c r="OQE49" s="9"/>
      <c r="OQF49" s="9"/>
      <c r="OQG49" s="9"/>
      <c r="OQH49" s="9"/>
      <c r="OQI49" s="9"/>
      <c r="OQJ49" s="9"/>
      <c r="OQK49" s="9"/>
      <c r="OQL49" s="9"/>
      <c r="OQM49" s="9"/>
      <c r="OQN49" s="9"/>
      <c r="OQO49" s="9"/>
      <c r="OQP49" s="9"/>
      <c r="OQQ49" s="9"/>
      <c r="OQR49" s="9"/>
      <c r="OQS49" s="9"/>
      <c r="OQT49" s="9"/>
      <c r="OQU49" s="9"/>
      <c r="OQV49" s="9"/>
      <c r="OQW49" s="9"/>
      <c r="OQX49" s="9"/>
      <c r="OQY49" s="9"/>
      <c r="OQZ49" s="9"/>
      <c r="ORA49" s="9"/>
      <c r="ORB49" s="9"/>
      <c r="ORC49" s="9"/>
      <c r="ORD49" s="9"/>
      <c r="ORE49" s="9"/>
      <c r="ORF49" s="9"/>
      <c r="ORG49" s="9"/>
      <c r="ORH49" s="9"/>
      <c r="ORI49" s="9"/>
      <c r="ORJ49" s="9"/>
      <c r="ORK49" s="9"/>
      <c r="ORL49" s="9"/>
      <c r="ORM49" s="9"/>
      <c r="ORN49" s="9"/>
      <c r="ORO49" s="9"/>
      <c r="ORP49" s="9"/>
      <c r="ORQ49" s="9"/>
      <c r="ORR49" s="9"/>
      <c r="ORS49" s="9"/>
      <c r="ORT49" s="9"/>
      <c r="ORU49" s="9"/>
      <c r="ORV49" s="9"/>
      <c r="ORW49" s="9"/>
      <c r="ORX49" s="9"/>
      <c r="ORY49" s="9"/>
      <c r="ORZ49" s="9"/>
      <c r="OSA49" s="9"/>
      <c r="OSB49" s="9"/>
      <c r="OSC49" s="9"/>
      <c r="OSD49" s="9"/>
      <c r="OSE49" s="9"/>
      <c r="OSF49" s="9"/>
      <c r="OSG49" s="9"/>
      <c r="OSH49" s="9"/>
      <c r="OSI49" s="9"/>
      <c r="OSJ49" s="9"/>
      <c r="OSK49" s="9"/>
      <c r="OSL49" s="9"/>
      <c r="OSM49" s="9"/>
      <c r="OSN49" s="9"/>
      <c r="OSO49" s="9"/>
      <c r="OSP49" s="9"/>
      <c r="OSQ49" s="9"/>
      <c r="OSR49" s="9"/>
      <c r="OSS49" s="9"/>
      <c r="OST49" s="9"/>
      <c r="OSU49" s="9"/>
      <c r="OSV49" s="9"/>
      <c r="OSW49" s="9"/>
      <c r="OSX49" s="9"/>
      <c r="OSY49" s="9"/>
      <c r="OSZ49" s="9"/>
      <c r="OTA49" s="9"/>
      <c r="OTB49" s="9"/>
      <c r="OTC49" s="9"/>
      <c r="OTD49" s="9"/>
      <c r="OTE49" s="9"/>
      <c r="OTF49" s="9"/>
      <c r="OTG49" s="9"/>
      <c r="OTH49" s="9"/>
      <c r="OTI49" s="9"/>
      <c r="OTJ49" s="9"/>
      <c r="OTK49" s="9"/>
      <c r="OTL49" s="9"/>
      <c r="OTM49" s="9"/>
      <c r="OTN49" s="9"/>
      <c r="OTO49" s="9"/>
      <c r="OTP49" s="9"/>
      <c r="OTQ49" s="9"/>
      <c r="OTR49" s="9"/>
      <c r="OTS49" s="9"/>
      <c r="OTT49" s="9"/>
      <c r="OTU49" s="9"/>
      <c r="OTV49" s="9"/>
      <c r="OTW49" s="9"/>
      <c r="OTX49" s="9"/>
      <c r="OTY49" s="9"/>
      <c r="OTZ49" s="9"/>
      <c r="OUA49" s="9"/>
      <c r="OUB49" s="9"/>
      <c r="OUC49" s="9"/>
      <c r="OUD49" s="9"/>
      <c r="OUE49" s="9"/>
      <c r="OUF49" s="9"/>
      <c r="OUG49" s="9"/>
      <c r="OUH49" s="9"/>
      <c r="OUI49" s="9"/>
      <c r="OUJ49" s="9"/>
      <c r="OUK49" s="9"/>
      <c r="OUL49" s="9"/>
      <c r="OUM49" s="9"/>
      <c r="OUN49" s="9"/>
      <c r="OUO49" s="9"/>
      <c r="OUP49" s="9"/>
      <c r="OUQ49" s="9"/>
      <c r="OUR49" s="9"/>
      <c r="OUS49" s="9"/>
      <c r="OUT49" s="9"/>
      <c r="OUU49" s="9"/>
      <c r="OUV49" s="9"/>
      <c r="OUW49" s="9"/>
      <c r="OUX49" s="9"/>
      <c r="OUY49" s="9"/>
      <c r="OUZ49" s="9"/>
      <c r="OVA49" s="9"/>
      <c r="OVB49" s="9"/>
      <c r="OVC49" s="9"/>
      <c r="OVD49" s="9"/>
      <c r="OVE49" s="9"/>
      <c r="OVF49" s="9"/>
      <c r="OVG49" s="9"/>
      <c r="OVH49" s="9"/>
      <c r="OVI49" s="9"/>
      <c r="OVJ49" s="9"/>
      <c r="OVK49" s="9"/>
      <c r="OVL49" s="9"/>
      <c r="OVM49" s="9"/>
      <c r="OVN49" s="9"/>
      <c r="OVO49" s="9"/>
      <c r="OVP49" s="9"/>
      <c r="OVQ49" s="9"/>
      <c r="OVR49" s="9"/>
      <c r="OVS49" s="9"/>
      <c r="OVT49" s="9"/>
      <c r="OVU49" s="9"/>
      <c r="OVV49" s="9"/>
      <c r="OVW49" s="9"/>
      <c r="OVX49" s="9"/>
      <c r="OVY49" s="9"/>
      <c r="OVZ49" s="9"/>
      <c r="OWA49" s="9"/>
      <c r="OWB49" s="9"/>
      <c r="OWC49" s="9"/>
      <c r="OWD49" s="9"/>
      <c r="OWE49" s="9"/>
      <c r="OWF49" s="9"/>
      <c r="OWG49" s="9"/>
      <c r="OWH49" s="9"/>
      <c r="OWI49" s="9"/>
      <c r="OWJ49" s="9"/>
      <c r="OWK49" s="9"/>
      <c r="OWL49" s="9"/>
      <c r="OWM49" s="9"/>
      <c r="OWN49" s="9"/>
      <c r="OWO49" s="9"/>
      <c r="OWP49" s="9"/>
      <c r="OWQ49" s="9"/>
      <c r="OWR49" s="9"/>
      <c r="OWS49" s="9"/>
      <c r="OWT49" s="9"/>
      <c r="OWU49" s="9"/>
      <c r="OWV49" s="9"/>
      <c r="OWW49" s="9"/>
      <c r="OWX49" s="9"/>
      <c r="OWY49" s="9"/>
      <c r="OWZ49" s="9"/>
      <c r="OXA49" s="9"/>
      <c r="OXB49" s="9"/>
      <c r="OXC49" s="9"/>
      <c r="OXD49" s="9"/>
      <c r="OXE49" s="9"/>
      <c r="OXF49" s="9"/>
      <c r="OXG49" s="9"/>
      <c r="OXH49" s="9"/>
      <c r="OXI49" s="9"/>
      <c r="OXJ49" s="9"/>
      <c r="OXK49" s="9"/>
      <c r="OXL49" s="9"/>
      <c r="OXM49" s="9"/>
      <c r="OXN49" s="9"/>
      <c r="OXO49" s="9"/>
      <c r="OXP49" s="9"/>
      <c r="OXQ49" s="9"/>
      <c r="OXR49" s="9"/>
      <c r="OXS49" s="9"/>
      <c r="OXT49" s="9"/>
      <c r="OXU49" s="9"/>
      <c r="OXV49" s="9"/>
      <c r="OXW49" s="9"/>
      <c r="OXX49" s="9"/>
      <c r="OXY49" s="9"/>
      <c r="OXZ49" s="9"/>
      <c r="OYA49" s="9"/>
      <c r="OYB49" s="9"/>
      <c r="OYC49" s="9"/>
      <c r="OYD49" s="9"/>
      <c r="OYE49" s="9"/>
      <c r="OYF49" s="9"/>
      <c r="OYG49" s="9"/>
      <c r="OYH49" s="9"/>
      <c r="OYI49" s="9"/>
      <c r="OYJ49" s="9"/>
      <c r="OYK49" s="9"/>
      <c r="OYL49" s="9"/>
      <c r="OYM49" s="9"/>
      <c r="OYN49" s="9"/>
      <c r="OYO49" s="9"/>
      <c r="OYP49" s="9"/>
      <c r="OYQ49" s="9"/>
      <c r="OYR49" s="9"/>
      <c r="OYS49" s="9"/>
      <c r="OYT49" s="9"/>
      <c r="OYU49" s="9"/>
      <c r="OYV49" s="9"/>
      <c r="OYW49" s="9"/>
      <c r="OYX49" s="9"/>
      <c r="OYY49" s="9"/>
      <c r="OYZ49" s="9"/>
      <c r="OZA49" s="9"/>
      <c r="OZB49" s="9"/>
      <c r="OZC49" s="9"/>
      <c r="OZD49" s="9"/>
      <c r="OZE49" s="9"/>
      <c r="OZF49" s="9"/>
      <c r="OZG49" s="9"/>
      <c r="OZH49" s="9"/>
      <c r="OZI49" s="9"/>
      <c r="OZJ49" s="9"/>
      <c r="OZK49" s="9"/>
      <c r="OZL49" s="9"/>
      <c r="OZM49" s="9"/>
      <c r="OZN49" s="9"/>
      <c r="OZO49" s="9"/>
      <c r="OZP49" s="9"/>
      <c r="OZQ49" s="9"/>
      <c r="OZR49" s="9"/>
      <c r="OZS49" s="9"/>
      <c r="OZT49" s="9"/>
      <c r="OZU49" s="9"/>
      <c r="OZV49" s="9"/>
      <c r="OZW49" s="9"/>
      <c r="OZX49" s="9"/>
      <c r="OZY49" s="9"/>
      <c r="OZZ49" s="9"/>
      <c r="PAA49" s="9"/>
      <c r="PAB49" s="9"/>
      <c r="PAC49" s="9"/>
      <c r="PAD49" s="9"/>
      <c r="PAE49" s="9"/>
      <c r="PAF49" s="9"/>
      <c r="PAG49" s="9"/>
      <c r="PAH49" s="9"/>
      <c r="PAI49" s="9"/>
      <c r="PAJ49" s="9"/>
      <c r="PAK49" s="9"/>
      <c r="PAL49" s="9"/>
      <c r="PAM49" s="9"/>
      <c r="PAN49" s="9"/>
      <c r="PAO49" s="9"/>
      <c r="PAP49" s="9"/>
      <c r="PAQ49" s="9"/>
      <c r="PAR49" s="9"/>
      <c r="PAS49" s="9"/>
      <c r="PAT49" s="9"/>
      <c r="PAU49" s="9"/>
      <c r="PAV49" s="9"/>
      <c r="PAW49" s="9"/>
      <c r="PAX49" s="9"/>
      <c r="PAY49" s="9"/>
      <c r="PAZ49" s="9"/>
      <c r="PBA49" s="9"/>
      <c r="PBB49" s="9"/>
      <c r="PBC49" s="9"/>
      <c r="PBD49" s="9"/>
      <c r="PBE49" s="9"/>
      <c r="PBF49" s="9"/>
      <c r="PBG49" s="9"/>
      <c r="PBH49" s="9"/>
      <c r="PBI49" s="9"/>
      <c r="PBJ49" s="9"/>
      <c r="PBK49" s="9"/>
      <c r="PBL49" s="9"/>
      <c r="PBM49" s="9"/>
      <c r="PBN49" s="9"/>
      <c r="PBO49" s="9"/>
      <c r="PBP49" s="9"/>
      <c r="PBQ49" s="9"/>
      <c r="PBR49" s="9"/>
      <c r="PBS49" s="9"/>
      <c r="PBT49" s="9"/>
      <c r="PBU49" s="9"/>
      <c r="PBV49" s="9"/>
      <c r="PBW49" s="9"/>
      <c r="PBX49" s="9"/>
      <c r="PBY49" s="9"/>
      <c r="PBZ49" s="9"/>
      <c r="PCA49" s="9"/>
      <c r="PCB49" s="9"/>
      <c r="PCC49" s="9"/>
      <c r="PCD49" s="9"/>
      <c r="PCE49" s="9"/>
      <c r="PCF49" s="9"/>
      <c r="PCG49" s="9"/>
      <c r="PCH49" s="9"/>
      <c r="PCI49" s="9"/>
      <c r="PCJ49" s="9"/>
      <c r="PCK49" s="9"/>
      <c r="PCL49" s="9"/>
      <c r="PCM49" s="9"/>
      <c r="PCN49" s="9"/>
      <c r="PCO49" s="9"/>
      <c r="PCP49" s="9"/>
      <c r="PCQ49" s="9"/>
      <c r="PCR49" s="9"/>
      <c r="PCS49" s="9"/>
      <c r="PCT49" s="9"/>
      <c r="PCU49" s="9"/>
      <c r="PCV49" s="9"/>
      <c r="PCW49" s="9"/>
      <c r="PCX49" s="9"/>
      <c r="PCY49" s="9"/>
      <c r="PCZ49" s="9"/>
      <c r="PDA49" s="9"/>
      <c r="PDB49" s="9"/>
      <c r="PDC49" s="9"/>
      <c r="PDD49" s="9"/>
      <c r="PDE49" s="9"/>
      <c r="PDF49" s="9"/>
      <c r="PDG49" s="9"/>
      <c r="PDH49" s="9"/>
      <c r="PDI49" s="9"/>
      <c r="PDJ49" s="9"/>
      <c r="PDK49" s="9"/>
      <c r="PDL49" s="9"/>
      <c r="PDM49" s="9"/>
      <c r="PDN49" s="9"/>
      <c r="PDO49" s="9"/>
      <c r="PDP49" s="9"/>
      <c r="PDQ49" s="9"/>
      <c r="PDR49" s="9"/>
      <c r="PDS49" s="9"/>
      <c r="PDT49" s="9"/>
      <c r="PDU49" s="9"/>
      <c r="PDV49" s="9"/>
      <c r="PDW49" s="9"/>
      <c r="PDX49" s="9"/>
      <c r="PDY49" s="9"/>
      <c r="PDZ49" s="9"/>
      <c r="PEA49" s="9"/>
      <c r="PEB49" s="9"/>
      <c r="PEC49" s="9"/>
      <c r="PED49" s="9"/>
      <c r="PEE49" s="9"/>
      <c r="PEF49" s="9"/>
      <c r="PEG49" s="9"/>
      <c r="PEH49" s="9"/>
      <c r="PEI49" s="9"/>
      <c r="PEJ49" s="9"/>
      <c r="PEK49" s="9"/>
      <c r="PEL49" s="9"/>
      <c r="PEM49" s="9"/>
      <c r="PEN49" s="9"/>
      <c r="PEO49" s="9"/>
      <c r="PEP49" s="9"/>
      <c r="PEQ49" s="9"/>
      <c r="PER49" s="9"/>
      <c r="PES49" s="9"/>
      <c r="PET49" s="9"/>
      <c r="PEU49" s="9"/>
      <c r="PEV49" s="9"/>
      <c r="PEW49" s="9"/>
      <c r="PEX49" s="9"/>
      <c r="PEY49" s="9"/>
      <c r="PEZ49" s="9"/>
      <c r="PFA49" s="9"/>
      <c r="PFB49" s="9"/>
      <c r="PFC49" s="9"/>
      <c r="PFD49" s="9"/>
      <c r="PFE49" s="9"/>
      <c r="PFF49" s="9"/>
      <c r="PFG49" s="9"/>
      <c r="PFH49" s="9"/>
      <c r="PFI49" s="9"/>
      <c r="PFJ49" s="9"/>
      <c r="PFK49" s="9"/>
      <c r="PFL49" s="9"/>
      <c r="PFM49" s="9"/>
      <c r="PFN49" s="9"/>
      <c r="PFO49" s="9"/>
      <c r="PFP49" s="9"/>
      <c r="PFQ49" s="9"/>
      <c r="PFR49" s="9"/>
      <c r="PFS49" s="9"/>
      <c r="PFT49" s="9"/>
      <c r="PFU49" s="9"/>
      <c r="PFV49" s="9"/>
      <c r="PFW49" s="9"/>
      <c r="PFX49" s="9"/>
      <c r="PFY49" s="9"/>
      <c r="PFZ49" s="9"/>
      <c r="PGA49" s="9"/>
      <c r="PGB49" s="9"/>
      <c r="PGC49" s="9"/>
      <c r="PGD49" s="9"/>
      <c r="PGE49" s="9"/>
      <c r="PGF49" s="9"/>
      <c r="PGG49" s="9"/>
      <c r="PGH49" s="9"/>
      <c r="PGI49" s="9"/>
      <c r="PGJ49" s="9"/>
      <c r="PGK49" s="9"/>
      <c r="PGL49" s="9"/>
      <c r="PGM49" s="9"/>
      <c r="PGN49" s="9"/>
      <c r="PGO49" s="9"/>
      <c r="PGP49" s="9"/>
      <c r="PGQ49" s="9"/>
      <c r="PGR49" s="9"/>
      <c r="PGS49" s="9"/>
      <c r="PGT49" s="9"/>
      <c r="PGU49" s="9"/>
      <c r="PGV49" s="9"/>
      <c r="PGW49" s="9"/>
      <c r="PGX49" s="9"/>
      <c r="PGY49" s="9"/>
      <c r="PGZ49" s="9"/>
      <c r="PHA49" s="9"/>
      <c r="PHB49" s="9"/>
      <c r="PHC49" s="9"/>
      <c r="PHD49" s="9"/>
      <c r="PHE49" s="9"/>
      <c r="PHF49" s="9"/>
      <c r="PHG49" s="9"/>
      <c r="PHH49" s="9"/>
      <c r="PHI49" s="9"/>
      <c r="PHJ49" s="9"/>
      <c r="PHK49" s="9"/>
      <c r="PHL49" s="9"/>
      <c r="PHM49" s="9"/>
      <c r="PHN49" s="9"/>
      <c r="PHO49" s="9"/>
      <c r="PHP49" s="9"/>
      <c r="PHQ49" s="9"/>
      <c r="PHR49" s="9"/>
      <c r="PHS49" s="9"/>
      <c r="PHT49" s="9"/>
      <c r="PHU49" s="9"/>
      <c r="PHV49" s="9"/>
      <c r="PHW49" s="9"/>
      <c r="PHX49" s="9"/>
      <c r="PHY49" s="9"/>
      <c r="PHZ49" s="9"/>
      <c r="PIA49" s="9"/>
      <c r="PIB49" s="9"/>
      <c r="PIC49" s="9"/>
      <c r="PID49" s="9"/>
      <c r="PIE49" s="9"/>
      <c r="PIF49" s="9"/>
      <c r="PIG49" s="9"/>
      <c r="PIH49" s="9"/>
      <c r="PII49" s="9"/>
      <c r="PIJ49" s="9"/>
      <c r="PIK49" s="9"/>
      <c r="PIL49" s="9"/>
      <c r="PIM49" s="9"/>
      <c r="PIN49" s="9"/>
      <c r="PIO49" s="9"/>
      <c r="PIP49" s="9"/>
      <c r="PIQ49" s="9"/>
      <c r="PIR49" s="9"/>
      <c r="PIS49" s="9"/>
      <c r="PIT49" s="9"/>
      <c r="PIU49" s="9"/>
      <c r="PIV49" s="9"/>
      <c r="PIW49" s="9"/>
      <c r="PIX49" s="9"/>
      <c r="PIY49" s="9"/>
      <c r="PIZ49" s="9"/>
      <c r="PJA49" s="9"/>
      <c r="PJB49" s="9"/>
      <c r="PJC49" s="9"/>
      <c r="PJD49" s="9"/>
      <c r="PJE49" s="9"/>
      <c r="PJF49" s="9"/>
      <c r="PJG49" s="9"/>
      <c r="PJH49" s="9"/>
      <c r="PJI49" s="9"/>
      <c r="PJJ49" s="9"/>
      <c r="PJK49" s="9"/>
      <c r="PJL49" s="9"/>
      <c r="PJM49" s="9"/>
      <c r="PJN49" s="9"/>
      <c r="PJO49" s="9"/>
      <c r="PJP49" s="9"/>
      <c r="PJQ49" s="9"/>
      <c r="PJR49" s="9"/>
      <c r="PJS49" s="9"/>
      <c r="PJT49" s="9"/>
      <c r="PJU49" s="9"/>
      <c r="PJV49" s="9"/>
      <c r="PJW49" s="9"/>
      <c r="PJX49" s="9"/>
      <c r="PJY49" s="9"/>
      <c r="PJZ49" s="9"/>
      <c r="PKA49" s="9"/>
      <c r="PKB49" s="9"/>
      <c r="PKC49" s="9"/>
      <c r="PKD49" s="9"/>
      <c r="PKE49" s="9"/>
      <c r="PKF49" s="9"/>
      <c r="PKG49" s="9"/>
      <c r="PKH49" s="9"/>
      <c r="PKI49" s="9"/>
      <c r="PKJ49" s="9"/>
      <c r="PKK49" s="9"/>
      <c r="PKL49" s="9"/>
      <c r="PKM49" s="9"/>
      <c r="PKN49" s="9"/>
      <c r="PKO49" s="9"/>
      <c r="PKP49" s="9"/>
      <c r="PKQ49" s="9"/>
      <c r="PKR49" s="9"/>
      <c r="PKS49" s="9"/>
      <c r="PKT49" s="9"/>
      <c r="PKU49" s="9"/>
      <c r="PKV49" s="9"/>
      <c r="PKW49" s="9"/>
      <c r="PKX49" s="9"/>
      <c r="PKY49" s="9"/>
      <c r="PKZ49" s="9"/>
      <c r="PLA49" s="9"/>
      <c r="PLB49" s="9"/>
      <c r="PLC49" s="9"/>
      <c r="PLD49" s="9"/>
      <c r="PLE49" s="9"/>
      <c r="PLF49" s="9"/>
      <c r="PLG49" s="9"/>
      <c r="PLH49" s="9"/>
      <c r="PLI49" s="9"/>
      <c r="PLJ49" s="9"/>
      <c r="PLK49" s="9"/>
      <c r="PLL49" s="9"/>
      <c r="PLM49" s="9"/>
      <c r="PLN49" s="9"/>
      <c r="PLO49" s="9"/>
      <c r="PLP49" s="9"/>
      <c r="PLQ49" s="9"/>
      <c r="PLR49" s="9"/>
      <c r="PLS49" s="9"/>
      <c r="PLT49" s="9"/>
      <c r="PLU49" s="9"/>
      <c r="PLV49" s="9"/>
      <c r="PLW49" s="9"/>
      <c r="PLX49" s="9"/>
      <c r="PLY49" s="9"/>
      <c r="PLZ49" s="9"/>
      <c r="PMA49" s="9"/>
      <c r="PMB49" s="9"/>
      <c r="PMC49" s="9"/>
      <c r="PMD49" s="9"/>
      <c r="PME49" s="9"/>
      <c r="PMF49" s="9"/>
      <c r="PMG49" s="9"/>
      <c r="PMH49" s="9"/>
      <c r="PMI49" s="9"/>
      <c r="PMJ49" s="9"/>
      <c r="PMK49" s="9"/>
      <c r="PML49" s="9"/>
      <c r="PMM49" s="9"/>
      <c r="PMN49" s="9"/>
      <c r="PMO49" s="9"/>
      <c r="PMP49" s="9"/>
      <c r="PMQ49" s="9"/>
      <c r="PMR49" s="9"/>
      <c r="PMS49" s="9"/>
      <c r="PMT49" s="9"/>
      <c r="PMU49" s="9"/>
      <c r="PMV49" s="9"/>
      <c r="PMW49" s="9"/>
      <c r="PMX49" s="9"/>
      <c r="PMY49" s="9"/>
      <c r="PMZ49" s="9"/>
      <c r="PNA49" s="9"/>
      <c r="PNB49" s="9"/>
      <c r="PNC49" s="9"/>
      <c r="PND49" s="9"/>
      <c r="PNE49" s="9"/>
      <c r="PNF49" s="9"/>
      <c r="PNG49" s="9"/>
      <c r="PNH49" s="9"/>
      <c r="PNI49" s="9"/>
      <c r="PNJ49" s="9"/>
      <c r="PNK49" s="9"/>
      <c r="PNL49" s="9"/>
      <c r="PNM49" s="9"/>
      <c r="PNN49" s="9"/>
      <c r="PNO49" s="9"/>
      <c r="PNP49" s="9"/>
      <c r="PNQ49" s="9"/>
      <c r="PNR49" s="9"/>
      <c r="PNS49" s="9"/>
      <c r="PNT49" s="9"/>
      <c r="PNU49" s="9"/>
      <c r="PNV49" s="9"/>
      <c r="PNW49" s="9"/>
      <c r="PNX49" s="9"/>
      <c r="PNY49" s="9"/>
      <c r="PNZ49" s="9"/>
      <c r="POA49" s="9"/>
      <c r="POB49" s="9"/>
      <c r="POC49" s="9"/>
      <c r="POD49" s="9"/>
      <c r="POE49" s="9"/>
      <c r="POF49" s="9"/>
      <c r="POG49" s="9"/>
      <c r="POH49" s="9"/>
      <c r="POI49" s="9"/>
      <c r="POJ49" s="9"/>
      <c r="POK49" s="9"/>
      <c r="POL49" s="9"/>
      <c r="POM49" s="9"/>
      <c r="PON49" s="9"/>
      <c r="POO49" s="9"/>
      <c r="POP49" s="9"/>
      <c r="POQ49" s="9"/>
      <c r="POR49" s="9"/>
      <c r="POS49" s="9"/>
      <c r="POT49" s="9"/>
      <c r="POU49" s="9"/>
      <c r="POV49" s="9"/>
      <c r="POW49" s="9"/>
      <c r="POX49" s="9"/>
      <c r="POY49" s="9"/>
      <c r="POZ49" s="9"/>
      <c r="PPA49" s="9"/>
      <c r="PPB49" s="9"/>
      <c r="PPC49" s="9"/>
      <c r="PPD49" s="9"/>
      <c r="PPE49" s="9"/>
      <c r="PPF49" s="9"/>
      <c r="PPG49" s="9"/>
      <c r="PPH49" s="9"/>
      <c r="PPI49" s="9"/>
      <c r="PPJ49" s="9"/>
      <c r="PPK49" s="9"/>
      <c r="PPL49" s="9"/>
      <c r="PPM49" s="9"/>
      <c r="PPN49" s="9"/>
      <c r="PPO49" s="9"/>
      <c r="PPP49" s="9"/>
      <c r="PPQ49" s="9"/>
      <c r="PPR49" s="9"/>
      <c r="PPS49" s="9"/>
      <c r="PPT49" s="9"/>
      <c r="PPU49" s="9"/>
      <c r="PPV49" s="9"/>
      <c r="PPW49" s="9"/>
      <c r="PPX49" s="9"/>
      <c r="PPY49" s="9"/>
      <c r="PPZ49" s="9"/>
      <c r="PQA49" s="9"/>
      <c r="PQB49" s="9"/>
      <c r="PQC49" s="9"/>
      <c r="PQD49" s="9"/>
      <c r="PQE49" s="9"/>
      <c r="PQF49" s="9"/>
      <c r="PQG49" s="9"/>
      <c r="PQH49" s="9"/>
      <c r="PQI49" s="9"/>
      <c r="PQJ49" s="9"/>
      <c r="PQK49" s="9"/>
      <c r="PQL49" s="9"/>
      <c r="PQM49" s="9"/>
      <c r="PQN49" s="9"/>
      <c r="PQO49" s="9"/>
      <c r="PQP49" s="9"/>
      <c r="PQQ49" s="9"/>
      <c r="PQR49" s="9"/>
      <c r="PQS49" s="9"/>
      <c r="PQT49" s="9"/>
      <c r="PQU49" s="9"/>
      <c r="PQV49" s="9"/>
      <c r="PQW49" s="9"/>
      <c r="PQX49" s="9"/>
      <c r="PQY49" s="9"/>
      <c r="PQZ49" s="9"/>
      <c r="PRA49" s="9"/>
      <c r="PRB49" s="9"/>
      <c r="PRC49" s="9"/>
      <c r="PRD49" s="9"/>
      <c r="PRE49" s="9"/>
      <c r="PRF49" s="9"/>
      <c r="PRG49" s="9"/>
      <c r="PRH49" s="9"/>
      <c r="PRI49" s="9"/>
      <c r="PRJ49" s="9"/>
      <c r="PRK49" s="9"/>
      <c r="PRL49" s="9"/>
      <c r="PRM49" s="9"/>
      <c r="PRN49" s="9"/>
      <c r="PRO49" s="9"/>
      <c r="PRP49" s="9"/>
      <c r="PRQ49" s="9"/>
      <c r="PRR49" s="9"/>
      <c r="PRS49" s="9"/>
      <c r="PRT49" s="9"/>
      <c r="PRU49" s="9"/>
      <c r="PRV49" s="9"/>
      <c r="PRW49" s="9"/>
      <c r="PRX49" s="9"/>
      <c r="PRY49" s="9"/>
      <c r="PRZ49" s="9"/>
      <c r="PSA49" s="9"/>
      <c r="PSB49" s="9"/>
      <c r="PSC49" s="9"/>
      <c r="PSD49" s="9"/>
      <c r="PSE49" s="9"/>
      <c r="PSF49" s="9"/>
      <c r="PSG49" s="9"/>
      <c r="PSH49" s="9"/>
      <c r="PSI49" s="9"/>
      <c r="PSJ49" s="9"/>
      <c r="PSK49" s="9"/>
      <c r="PSL49" s="9"/>
      <c r="PSM49" s="9"/>
      <c r="PSN49" s="9"/>
      <c r="PSO49" s="9"/>
      <c r="PSP49" s="9"/>
      <c r="PSQ49" s="9"/>
      <c r="PSR49" s="9"/>
      <c r="PSS49" s="9"/>
      <c r="PST49" s="9"/>
      <c r="PSU49" s="9"/>
      <c r="PSV49" s="9"/>
      <c r="PSW49" s="9"/>
      <c r="PSX49" s="9"/>
      <c r="PSY49" s="9"/>
      <c r="PSZ49" s="9"/>
      <c r="PTA49" s="9"/>
      <c r="PTB49" s="9"/>
      <c r="PTC49" s="9"/>
      <c r="PTD49" s="9"/>
      <c r="PTE49" s="9"/>
      <c r="PTF49" s="9"/>
      <c r="PTG49" s="9"/>
      <c r="PTH49" s="9"/>
      <c r="PTI49" s="9"/>
      <c r="PTJ49" s="9"/>
      <c r="PTK49" s="9"/>
      <c r="PTL49" s="9"/>
      <c r="PTM49" s="9"/>
      <c r="PTN49" s="9"/>
      <c r="PTO49" s="9"/>
      <c r="PTP49" s="9"/>
      <c r="PTQ49" s="9"/>
      <c r="PTR49" s="9"/>
      <c r="PTS49" s="9"/>
      <c r="PTT49" s="9"/>
      <c r="PTU49" s="9"/>
      <c r="PTV49" s="9"/>
      <c r="PTW49" s="9"/>
      <c r="PTX49" s="9"/>
      <c r="PTY49" s="9"/>
      <c r="PTZ49" s="9"/>
      <c r="PUA49" s="9"/>
      <c r="PUB49" s="9"/>
      <c r="PUC49" s="9"/>
      <c r="PUD49" s="9"/>
      <c r="PUE49" s="9"/>
      <c r="PUF49" s="9"/>
      <c r="PUG49" s="9"/>
      <c r="PUH49" s="9"/>
      <c r="PUI49" s="9"/>
      <c r="PUJ49" s="9"/>
      <c r="PUK49" s="9"/>
      <c r="PUL49" s="9"/>
      <c r="PUM49" s="9"/>
      <c r="PUN49" s="9"/>
      <c r="PUO49" s="9"/>
      <c r="PUP49" s="9"/>
      <c r="PUQ49" s="9"/>
      <c r="PUR49" s="9"/>
      <c r="PUS49" s="9"/>
      <c r="PUT49" s="9"/>
      <c r="PUU49" s="9"/>
      <c r="PUV49" s="9"/>
      <c r="PUW49" s="9"/>
      <c r="PUX49" s="9"/>
      <c r="PUY49" s="9"/>
      <c r="PUZ49" s="9"/>
      <c r="PVA49" s="9"/>
      <c r="PVB49" s="9"/>
      <c r="PVC49" s="9"/>
      <c r="PVD49" s="9"/>
      <c r="PVE49" s="9"/>
      <c r="PVF49" s="9"/>
      <c r="PVG49" s="9"/>
      <c r="PVH49" s="9"/>
      <c r="PVI49" s="9"/>
      <c r="PVJ49" s="9"/>
      <c r="PVK49" s="9"/>
      <c r="PVL49" s="9"/>
      <c r="PVM49" s="9"/>
      <c r="PVN49" s="9"/>
      <c r="PVO49" s="9"/>
      <c r="PVP49" s="9"/>
      <c r="PVQ49" s="9"/>
      <c r="PVR49" s="9"/>
      <c r="PVS49" s="9"/>
      <c r="PVT49" s="9"/>
      <c r="PVU49" s="9"/>
      <c r="PVV49" s="9"/>
      <c r="PVW49" s="9"/>
      <c r="PVX49" s="9"/>
      <c r="PVY49" s="9"/>
      <c r="PVZ49" s="9"/>
      <c r="PWA49" s="9"/>
      <c r="PWB49" s="9"/>
      <c r="PWC49" s="9"/>
      <c r="PWD49" s="9"/>
      <c r="PWE49" s="9"/>
      <c r="PWF49" s="9"/>
      <c r="PWG49" s="9"/>
      <c r="PWH49" s="9"/>
      <c r="PWI49" s="9"/>
      <c r="PWJ49" s="9"/>
      <c r="PWK49" s="9"/>
      <c r="PWL49" s="9"/>
      <c r="PWM49" s="9"/>
      <c r="PWN49" s="9"/>
      <c r="PWO49" s="9"/>
      <c r="PWP49" s="9"/>
      <c r="PWQ49" s="9"/>
      <c r="PWR49" s="9"/>
      <c r="PWS49" s="9"/>
      <c r="PWT49" s="9"/>
      <c r="PWU49" s="9"/>
      <c r="PWV49" s="9"/>
      <c r="PWW49" s="9"/>
      <c r="PWX49" s="9"/>
      <c r="PWY49" s="9"/>
      <c r="PWZ49" s="9"/>
      <c r="PXA49" s="9"/>
      <c r="PXB49" s="9"/>
      <c r="PXC49" s="9"/>
      <c r="PXD49" s="9"/>
      <c r="PXE49" s="9"/>
      <c r="PXF49" s="9"/>
      <c r="PXG49" s="9"/>
      <c r="PXH49" s="9"/>
      <c r="PXI49" s="9"/>
      <c r="PXJ49" s="9"/>
      <c r="PXK49" s="9"/>
      <c r="PXL49" s="9"/>
      <c r="PXM49" s="9"/>
      <c r="PXN49" s="9"/>
      <c r="PXO49" s="9"/>
      <c r="PXP49" s="9"/>
      <c r="PXQ49" s="9"/>
      <c r="PXR49" s="9"/>
      <c r="PXS49" s="9"/>
      <c r="PXT49" s="9"/>
      <c r="PXU49" s="9"/>
      <c r="PXV49" s="9"/>
      <c r="PXW49" s="9"/>
      <c r="PXX49" s="9"/>
      <c r="PXY49" s="9"/>
      <c r="PXZ49" s="9"/>
      <c r="PYA49" s="9"/>
      <c r="PYB49" s="9"/>
      <c r="PYC49" s="9"/>
      <c r="PYD49" s="9"/>
      <c r="PYE49" s="9"/>
      <c r="PYF49" s="9"/>
      <c r="PYG49" s="9"/>
      <c r="PYH49" s="9"/>
      <c r="PYI49" s="9"/>
      <c r="PYJ49" s="9"/>
      <c r="PYK49" s="9"/>
      <c r="PYL49" s="9"/>
      <c r="PYM49" s="9"/>
      <c r="PYN49" s="9"/>
      <c r="PYO49" s="9"/>
      <c r="PYP49" s="9"/>
      <c r="PYQ49" s="9"/>
      <c r="PYR49" s="9"/>
      <c r="PYS49" s="9"/>
      <c r="PYT49" s="9"/>
      <c r="PYU49" s="9"/>
      <c r="PYV49" s="9"/>
      <c r="PYW49" s="9"/>
      <c r="PYX49" s="9"/>
      <c r="PYY49" s="9"/>
      <c r="PYZ49" s="9"/>
      <c r="PZA49" s="9"/>
      <c r="PZB49" s="9"/>
      <c r="PZC49" s="9"/>
      <c r="PZD49" s="9"/>
      <c r="PZE49" s="9"/>
      <c r="PZF49" s="9"/>
      <c r="PZG49" s="9"/>
      <c r="PZH49" s="9"/>
      <c r="PZI49" s="9"/>
      <c r="PZJ49" s="9"/>
      <c r="PZK49" s="9"/>
      <c r="PZL49" s="9"/>
      <c r="PZM49" s="9"/>
      <c r="PZN49" s="9"/>
      <c r="PZO49" s="9"/>
      <c r="PZP49" s="9"/>
      <c r="PZQ49" s="9"/>
      <c r="PZR49" s="9"/>
      <c r="PZS49" s="9"/>
      <c r="PZT49" s="9"/>
      <c r="PZU49" s="9"/>
      <c r="PZV49" s="9"/>
      <c r="PZW49" s="9"/>
      <c r="PZX49" s="9"/>
      <c r="PZY49" s="9"/>
      <c r="PZZ49" s="9"/>
      <c r="QAA49" s="9"/>
      <c r="QAB49" s="9"/>
      <c r="QAC49" s="9"/>
      <c r="QAD49" s="9"/>
      <c r="QAE49" s="9"/>
      <c r="QAF49" s="9"/>
      <c r="QAG49" s="9"/>
      <c r="QAH49" s="9"/>
      <c r="QAI49" s="9"/>
      <c r="QAJ49" s="9"/>
      <c r="QAK49" s="9"/>
      <c r="QAL49" s="9"/>
      <c r="QAM49" s="9"/>
      <c r="QAN49" s="9"/>
      <c r="QAO49" s="9"/>
      <c r="QAP49" s="9"/>
      <c r="QAQ49" s="9"/>
      <c r="QAR49" s="9"/>
      <c r="QAS49" s="9"/>
      <c r="QAT49" s="9"/>
      <c r="QAU49" s="9"/>
      <c r="QAV49" s="9"/>
      <c r="QAW49" s="9"/>
      <c r="QAX49" s="9"/>
      <c r="QAY49" s="9"/>
      <c r="QAZ49" s="9"/>
      <c r="QBA49" s="9"/>
      <c r="QBB49" s="9"/>
      <c r="QBC49" s="9"/>
      <c r="QBD49" s="9"/>
      <c r="QBE49" s="9"/>
      <c r="QBF49" s="9"/>
      <c r="QBG49" s="9"/>
      <c r="QBH49" s="9"/>
      <c r="QBI49" s="9"/>
      <c r="QBJ49" s="9"/>
      <c r="QBK49" s="9"/>
      <c r="QBL49" s="9"/>
      <c r="QBM49" s="9"/>
      <c r="QBN49" s="9"/>
      <c r="QBO49" s="9"/>
      <c r="QBP49" s="9"/>
      <c r="QBQ49" s="9"/>
      <c r="QBR49" s="9"/>
      <c r="QBS49" s="9"/>
      <c r="QBT49" s="9"/>
      <c r="QBU49" s="9"/>
      <c r="QBV49" s="9"/>
      <c r="QBW49" s="9"/>
      <c r="QBX49" s="9"/>
      <c r="QBY49" s="9"/>
      <c r="QBZ49" s="9"/>
      <c r="QCA49" s="9"/>
      <c r="QCB49" s="9"/>
      <c r="QCC49" s="9"/>
      <c r="QCD49" s="9"/>
      <c r="QCE49" s="9"/>
      <c r="QCF49" s="9"/>
      <c r="QCG49" s="9"/>
      <c r="QCH49" s="9"/>
      <c r="QCI49" s="9"/>
      <c r="QCJ49" s="9"/>
      <c r="QCK49" s="9"/>
      <c r="QCL49" s="9"/>
      <c r="QCM49" s="9"/>
      <c r="QCN49" s="9"/>
      <c r="QCO49" s="9"/>
      <c r="QCP49" s="9"/>
      <c r="QCQ49" s="9"/>
      <c r="QCR49" s="9"/>
      <c r="QCS49" s="9"/>
      <c r="QCT49" s="9"/>
      <c r="QCU49" s="9"/>
      <c r="QCV49" s="9"/>
      <c r="QCW49" s="9"/>
      <c r="QCX49" s="9"/>
      <c r="QCY49" s="9"/>
      <c r="QCZ49" s="9"/>
      <c r="QDA49" s="9"/>
      <c r="QDB49" s="9"/>
      <c r="QDC49" s="9"/>
      <c r="QDD49" s="9"/>
      <c r="QDE49" s="9"/>
      <c r="QDF49" s="9"/>
      <c r="QDG49" s="9"/>
      <c r="QDH49" s="9"/>
      <c r="QDI49" s="9"/>
      <c r="QDJ49" s="9"/>
      <c r="QDK49" s="9"/>
      <c r="QDL49" s="9"/>
      <c r="QDM49" s="9"/>
      <c r="QDN49" s="9"/>
      <c r="QDO49" s="9"/>
      <c r="QDP49" s="9"/>
      <c r="QDQ49" s="9"/>
      <c r="QDR49" s="9"/>
      <c r="QDS49" s="9"/>
      <c r="QDT49" s="9"/>
      <c r="QDU49" s="9"/>
      <c r="QDV49" s="9"/>
      <c r="QDW49" s="9"/>
      <c r="QDX49" s="9"/>
      <c r="QDY49" s="9"/>
      <c r="QDZ49" s="9"/>
      <c r="QEA49" s="9"/>
      <c r="QEB49" s="9"/>
      <c r="QEC49" s="9"/>
      <c r="QED49" s="9"/>
      <c r="QEE49" s="9"/>
      <c r="QEF49" s="9"/>
      <c r="QEG49" s="9"/>
      <c r="QEH49" s="9"/>
      <c r="QEI49" s="9"/>
      <c r="QEJ49" s="9"/>
      <c r="QEK49" s="9"/>
      <c r="QEL49" s="9"/>
      <c r="QEM49" s="9"/>
      <c r="QEN49" s="9"/>
      <c r="QEO49" s="9"/>
      <c r="QEP49" s="9"/>
      <c r="QEQ49" s="9"/>
      <c r="QER49" s="9"/>
      <c r="QES49" s="9"/>
      <c r="QET49" s="9"/>
      <c r="QEU49" s="9"/>
      <c r="QEV49" s="9"/>
      <c r="QEW49" s="9"/>
      <c r="QEX49" s="9"/>
      <c r="QEY49" s="9"/>
      <c r="QEZ49" s="9"/>
      <c r="QFA49" s="9"/>
      <c r="QFB49" s="9"/>
      <c r="QFC49" s="9"/>
      <c r="QFD49" s="9"/>
      <c r="QFE49" s="9"/>
      <c r="QFF49" s="9"/>
      <c r="QFG49" s="9"/>
      <c r="QFH49" s="9"/>
      <c r="QFI49" s="9"/>
      <c r="QFJ49" s="9"/>
      <c r="QFK49" s="9"/>
      <c r="QFL49" s="9"/>
      <c r="QFM49" s="9"/>
      <c r="QFN49" s="9"/>
      <c r="QFO49" s="9"/>
      <c r="QFP49" s="9"/>
      <c r="QFQ49" s="9"/>
      <c r="QFR49" s="9"/>
      <c r="QFS49" s="9"/>
      <c r="QFT49" s="9"/>
      <c r="QFU49" s="9"/>
      <c r="QFV49" s="9"/>
      <c r="QFW49" s="9"/>
      <c r="QFX49" s="9"/>
      <c r="QFY49" s="9"/>
      <c r="QFZ49" s="9"/>
      <c r="QGA49" s="9"/>
      <c r="QGB49" s="9"/>
      <c r="QGC49" s="9"/>
      <c r="QGD49" s="9"/>
      <c r="QGE49" s="9"/>
      <c r="QGF49" s="9"/>
      <c r="QGG49" s="9"/>
      <c r="QGH49" s="9"/>
      <c r="QGI49" s="9"/>
      <c r="QGJ49" s="9"/>
      <c r="QGK49" s="9"/>
      <c r="QGL49" s="9"/>
      <c r="QGM49" s="9"/>
      <c r="QGN49" s="9"/>
      <c r="QGO49" s="9"/>
      <c r="QGP49" s="9"/>
      <c r="QGQ49" s="9"/>
      <c r="QGR49" s="9"/>
      <c r="QGS49" s="9"/>
      <c r="QGT49" s="9"/>
      <c r="QGU49" s="9"/>
      <c r="QGV49" s="9"/>
      <c r="QGW49" s="9"/>
      <c r="QGX49" s="9"/>
      <c r="QGY49" s="9"/>
      <c r="QGZ49" s="9"/>
      <c r="QHA49" s="9"/>
      <c r="QHB49" s="9"/>
      <c r="QHC49" s="9"/>
      <c r="QHD49" s="9"/>
      <c r="QHE49" s="9"/>
      <c r="QHF49" s="9"/>
      <c r="QHG49" s="9"/>
      <c r="QHH49" s="9"/>
      <c r="QHI49" s="9"/>
      <c r="QHJ49" s="9"/>
      <c r="QHK49" s="9"/>
      <c r="QHL49" s="9"/>
      <c r="QHM49" s="9"/>
      <c r="QHN49" s="9"/>
      <c r="QHO49" s="9"/>
      <c r="QHP49" s="9"/>
      <c r="QHQ49" s="9"/>
      <c r="QHR49" s="9"/>
      <c r="QHS49" s="9"/>
      <c r="QHT49" s="9"/>
      <c r="QHU49" s="9"/>
      <c r="QHV49" s="9"/>
      <c r="QHW49" s="9"/>
      <c r="QHX49" s="9"/>
      <c r="QHY49" s="9"/>
      <c r="QHZ49" s="9"/>
      <c r="QIA49" s="9"/>
      <c r="QIB49" s="9"/>
      <c r="QIC49" s="9"/>
      <c r="QID49" s="9"/>
      <c r="QIE49" s="9"/>
      <c r="QIF49" s="9"/>
      <c r="QIG49" s="9"/>
      <c r="QIH49" s="9"/>
      <c r="QII49" s="9"/>
      <c r="QIJ49" s="9"/>
      <c r="QIK49" s="9"/>
      <c r="QIL49" s="9"/>
      <c r="QIM49" s="9"/>
      <c r="QIN49" s="9"/>
      <c r="QIO49" s="9"/>
      <c r="QIP49" s="9"/>
      <c r="QIQ49" s="9"/>
      <c r="QIR49" s="9"/>
      <c r="QIS49" s="9"/>
      <c r="QIT49" s="9"/>
      <c r="QIU49" s="9"/>
      <c r="QIV49" s="9"/>
      <c r="QIW49" s="9"/>
      <c r="QIX49" s="9"/>
      <c r="QIY49" s="9"/>
      <c r="QIZ49" s="9"/>
      <c r="QJA49" s="9"/>
      <c r="QJB49" s="9"/>
      <c r="QJC49" s="9"/>
      <c r="QJD49" s="9"/>
      <c r="QJE49" s="9"/>
      <c r="QJF49" s="9"/>
      <c r="QJG49" s="9"/>
      <c r="QJH49" s="9"/>
      <c r="QJI49" s="9"/>
      <c r="QJJ49" s="9"/>
      <c r="QJK49" s="9"/>
      <c r="QJL49" s="9"/>
      <c r="QJM49" s="9"/>
      <c r="QJN49" s="9"/>
      <c r="QJO49" s="9"/>
      <c r="QJP49" s="9"/>
      <c r="QJQ49" s="9"/>
      <c r="QJR49" s="9"/>
      <c r="QJS49" s="9"/>
      <c r="QJT49" s="9"/>
      <c r="QJU49" s="9"/>
      <c r="QJV49" s="9"/>
      <c r="QJW49" s="9"/>
      <c r="QJX49" s="9"/>
      <c r="QJY49" s="9"/>
      <c r="QJZ49" s="9"/>
      <c r="QKA49" s="9"/>
      <c r="QKB49" s="9"/>
      <c r="QKC49" s="9"/>
      <c r="QKD49" s="9"/>
      <c r="QKE49" s="9"/>
      <c r="QKF49" s="9"/>
      <c r="QKG49" s="9"/>
      <c r="QKH49" s="9"/>
      <c r="QKI49" s="9"/>
      <c r="QKJ49" s="9"/>
      <c r="QKK49" s="9"/>
      <c r="QKL49" s="9"/>
      <c r="QKM49" s="9"/>
      <c r="QKN49" s="9"/>
      <c r="QKO49" s="9"/>
      <c r="QKP49" s="9"/>
      <c r="QKQ49" s="9"/>
      <c r="QKR49" s="9"/>
      <c r="QKS49" s="9"/>
      <c r="QKT49" s="9"/>
      <c r="QKU49" s="9"/>
      <c r="QKV49" s="9"/>
      <c r="QKW49" s="9"/>
      <c r="QKX49" s="9"/>
      <c r="QKY49" s="9"/>
      <c r="QKZ49" s="9"/>
      <c r="QLA49" s="9"/>
      <c r="QLB49" s="9"/>
      <c r="QLC49" s="9"/>
      <c r="QLD49" s="9"/>
      <c r="QLE49" s="9"/>
      <c r="QLF49" s="9"/>
      <c r="QLG49" s="9"/>
      <c r="QLH49" s="9"/>
      <c r="QLI49" s="9"/>
      <c r="QLJ49" s="9"/>
      <c r="QLK49" s="9"/>
      <c r="QLL49" s="9"/>
      <c r="QLM49" s="9"/>
      <c r="QLN49" s="9"/>
      <c r="QLO49" s="9"/>
      <c r="QLP49" s="9"/>
      <c r="QLQ49" s="9"/>
      <c r="QLR49" s="9"/>
      <c r="QLS49" s="9"/>
      <c r="QLT49" s="9"/>
      <c r="QLU49" s="9"/>
      <c r="QLV49" s="9"/>
      <c r="QLW49" s="9"/>
      <c r="QLX49" s="9"/>
      <c r="QLY49" s="9"/>
      <c r="QLZ49" s="9"/>
      <c r="QMA49" s="9"/>
      <c r="QMB49" s="9"/>
      <c r="QMC49" s="9"/>
      <c r="QMD49" s="9"/>
      <c r="QME49" s="9"/>
      <c r="QMF49" s="9"/>
      <c r="QMG49" s="9"/>
      <c r="QMH49" s="9"/>
      <c r="QMI49" s="9"/>
      <c r="QMJ49" s="9"/>
      <c r="QMK49" s="9"/>
      <c r="QML49" s="9"/>
      <c r="QMM49" s="9"/>
      <c r="QMN49" s="9"/>
      <c r="QMO49" s="9"/>
      <c r="QMP49" s="9"/>
      <c r="QMQ49" s="9"/>
      <c r="QMR49" s="9"/>
      <c r="QMS49" s="9"/>
      <c r="QMT49" s="9"/>
      <c r="QMU49" s="9"/>
      <c r="QMV49" s="9"/>
      <c r="QMW49" s="9"/>
      <c r="QMX49" s="9"/>
      <c r="QMY49" s="9"/>
      <c r="QMZ49" s="9"/>
      <c r="QNA49" s="9"/>
      <c r="QNB49" s="9"/>
      <c r="QNC49" s="9"/>
      <c r="QND49" s="9"/>
      <c r="QNE49" s="9"/>
      <c r="QNF49" s="9"/>
      <c r="QNG49" s="9"/>
      <c r="QNH49" s="9"/>
      <c r="QNI49" s="9"/>
      <c r="QNJ49" s="9"/>
      <c r="QNK49" s="9"/>
      <c r="QNL49" s="9"/>
      <c r="QNM49" s="9"/>
      <c r="QNN49" s="9"/>
      <c r="QNO49" s="9"/>
      <c r="QNP49" s="9"/>
      <c r="QNQ49" s="9"/>
      <c r="QNR49" s="9"/>
      <c r="QNS49" s="9"/>
      <c r="QNT49" s="9"/>
      <c r="QNU49" s="9"/>
      <c r="QNV49" s="9"/>
      <c r="QNW49" s="9"/>
      <c r="QNX49" s="9"/>
      <c r="QNY49" s="9"/>
      <c r="QNZ49" s="9"/>
      <c r="QOA49" s="9"/>
      <c r="QOB49" s="9"/>
      <c r="QOC49" s="9"/>
      <c r="QOD49" s="9"/>
      <c r="QOE49" s="9"/>
      <c r="QOF49" s="9"/>
      <c r="QOG49" s="9"/>
      <c r="QOH49" s="9"/>
      <c r="QOI49" s="9"/>
      <c r="QOJ49" s="9"/>
      <c r="QOK49" s="9"/>
      <c r="QOL49" s="9"/>
      <c r="QOM49" s="9"/>
      <c r="QON49" s="9"/>
      <c r="QOO49" s="9"/>
      <c r="QOP49" s="9"/>
      <c r="QOQ49" s="9"/>
      <c r="QOR49" s="9"/>
      <c r="QOS49" s="9"/>
      <c r="QOT49" s="9"/>
      <c r="QOU49" s="9"/>
      <c r="QOV49" s="9"/>
      <c r="QOW49" s="9"/>
      <c r="QOX49" s="9"/>
      <c r="QOY49" s="9"/>
      <c r="QOZ49" s="9"/>
      <c r="QPA49" s="9"/>
      <c r="QPB49" s="9"/>
      <c r="QPC49" s="9"/>
      <c r="QPD49" s="9"/>
      <c r="QPE49" s="9"/>
      <c r="QPF49" s="9"/>
      <c r="QPG49" s="9"/>
      <c r="QPH49" s="9"/>
      <c r="QPI49" s="9"/>
      <c r="QPJ49" s="9"/>
      <c r="QPK49" s="9"/>
      <c r="QPL49" s="9"/>
      <c r="QPM49" s="9"/>
      <c r="QPN49" s="9"/>
      <c r="QPO49" s="9"/>
      <c r="QPP49" s="9"/>
      <c r="QPQ49" s="9"/>
      <c r="QPR49" s="9"/>
      <c r="QPS49" s="9"/>
      <c r="QPT49" s="9"/>
      <c r="QPU49" s="9"/>
      <c r="QPV49" s="9"/>
      <c r="QPW49" s="9"/>
      <c r="QPX49" s="9"/>
      <c r="QPY49" s="9"/>
      <c r="QPZ49" s="9"/>
      <c r="QQA49" s="9"/>
      <c r="QQB49" s="9"/>
      <c r="QQC49" s="9"/>
      <c r="QQD49" s="9"/>
      <c r="QQE49" s="9"/>
      <c r="QQF49" s="9"/>
      <c r="QQG49" s="9"/>
      <c r="QQH49" s="9"/>
      <c r="QQI49" s="9"/>
      <c r="QQJ49" s="9"/>
      <c r="QQK49" s="9"/>
      <c r="QQL49" s="9"/>
      <c r="QQM49" s="9"/>
      <c r="QQN49" s="9"/>
      <c r="QQO49" s="9"/>
      <c r="QQP49" s="9"/>
      <c r="QQQ49" s="9"/>
      <c r="QQR49" s="9"/>
      <c r="QQS49" s="9"/>
      <c r="QQT49" s="9"/>
      <c r="QQU49" s="9"/>
      <c r="QQV49" s="9"/>
      <c r="QQW49" s="9"/>
      <c r="QQX49" s="9"/>
      <c r="QQY49" s="9"/>
      <c r="QQZ49" s="9"/>
      <c r="QRA49" s="9"/>
      <c r="QRB49" s="9"/>
      <c r="QRC49" s="9"/>
      <c r="QRD49" s="9"/>
      <c r="QRE49" s="9"/>
      <c r="QRF49" s="9"/>
      <c r="QRG49" s="9"/>
      <c r="QRH49" s="9"/>
      <c r="QRI49" s="9"/>
      <c r="QRJ49" s="9"/>
      <c r="QRK49" s="9"/>
      <c r="QRL49" s="9"/>
      <c r="QRM49" s="9"/>
      <c r="QRN49" s="9"/>
      <c r="QRO49" s="9"/>
      <c r="QRP49" s="9"/>
      <c r="QRQ49" s="9"/>
      <c r="QRR49" s="9"/>
      <c r="QRS49" s="9"/>
      <c r="QRT49" s="9"/>
      <c r="QRU49" s="9"/>
      <c r="QRV49" s="9"/>
      <c r="QRW49" s="9"/>
      <c r="QRX49" s="9"/>
      <c r="QRY49" s="9"/>
      <c r="QRZ49" s="9"/>
      <c r="QSA49" s="9"/>
      <c r="QSB49" s="9"/>
      <c r="QSC49" s="9"/>
      <c r="QSD49" s="9"/>
      <c r="QSE49" s="9"/>
      <c r="QSF49" s="9"/>
      <c r="QSG49" s="9"/>
      <c r="QSH49" s="9"/>
      <c r="QSI49" s="9"/>
      <c r="QSJ49" s="9"/>
      <c r="QSK49" s="9"/>
      <c r="QSL49" s="9"/>
      <c r="QSM49" s="9"/>
      <c r="QSN49" s="9"/>
      <c r="QSO49" s="9"/>
      <c r="QSP49" s="9"/>
      <c r="QSQ49" s="9"/>
      <c r="QSR49" s="9"/>
      <c r="QSS49" s="9"/>
      <c r="QST49" s="9"/>
      <c r="QSU49" s="9"/>
      <c r="QSV49" s="9"/>
      <c r="QSW49" s="9"/>
      <c r="QSX49" s="9"/>
      <c r="QSY49" s="9"/>
      <c r="QSZ49" s="9"/>
      <c r="QTA49" s="9"/>
      <c r="QTB49" s="9"/>
      <c r="QTC49" s="9"/>
      <c r="QTD49" s="9"/>
      <c r="QTE49" s="9"/>
      <c r="QTF49" s="9"/>
      <c r="QTG49" s="9"/>
      <c r="QTH49" s="9"/>
      <c r="QTI49" s="9"/>
      <c r="QTJ49" s="9"/>
      <c r="QTK49" s="9"/>
      <c r="QTL49" s="9"/>
      <c r="QTM49" s="9"/>
      <c r="QTN49" s="9"/>
      <c r="QTO49" s="9"/>
      <c r="QTP49" s="9"/>
      <c r="QTQ49" s="9"/>
      <c r="QTR49" s="9"/>
      <c r="QTS49" s="9"/>
      <c r="QTT49" s="9"/>
      <c r="QTU49" s="9"/>
      <c r="QTV49" s="9"/>
      <c r="QTW49" s="9"/>
      <c r="QTX49" s="9"/>
      <c r="QTY49" s="9"/>
      <c r="QTZ49" s="9"/>
      <c r="QUA49" s="9"/>
      <c r="QUB49" s="9"/>
      <c r="QUC49" s="9"/>
      <c r="QUD49" s="9"/>
      <c r="QUE49" s="9"/>
      <c r="QUF49" s="9"/>
      <c r="QUG49" s="9"/>
      <c r="QUH49" s="9"/>
      <c r="QUI49" s="9"/>
      <c r="QUJ49" s="9"/>
      <c r="QUK49" s="9"/>
      <c r="QUL49" s="9"/>
      <c r="QUM49" s="9"/>
      <c r="QUN49" s="9"/>
      <c r="QUO49" s="9"/>
      <c r="QUP49" s="9"/>
      <c r="QUQ49" s="9"/>
      <c r="QUR49" s="9"/>
      <c r="QUS49" s="9"/>
      <c r="QUT49" s="9"/>
      <c r="QUU49" s="9"/>
      <c r="QUV49" s="9"/>
      <c r="QUW49" s="9"/>
      <c r="QUX49" s="9"/>
      <c r="QUY49" s="9"/>
      <c r="QUZ49" s="9"/>
      <c r="QVA49" s="9"/>
      <c r="QVB49" s="9"/>
      <c r="QVC49" s="9"/>
      <c r="QVD49" s="9"/>
      <c r="QVE49" s="9"/>
      <c r="QVF49" s="9"/>
      <c r="QVG49" s="9"/>
      <c r="QVH49" s="9"/>
      <c r="QVI49" s="9"/>
      <c r="QVJ49" s="9"/>
      <c r="QVK49" s="9"/>
      <c r="QVL49" s="9"/>
      <c r="QVM49" s="9"/>
      <c r="QVN49" s="9"/>
      <c r="QVO49" s="9"/>
      <c r="QVP49" s="9"/>
      <c r="QVQ49" s="9"/>
      <c r="QVR49" s="9"/>
      <c r="QVS49" s="9"/>
      <c r="QVT49" s="9"/>
      <c r="QVU49" s="9"/>
      <c r="QVV49" s="9"/>
      <c r="QVW49" s="9"/>
      <c r="QVX49" s="9"/>
      <c r="QVY49" s="9"/>
      <c r="QVZ49" s="9"/>
      <c r="QWA49" s="9"/>
      <c r="QWB49" s="9"/>
      <c r="QWC49" s="9"/>
      <c r="QWD49" s="9"/>
      <c r="QWE49" s="9"/>
      <c r="QWF49" s="9"/>
      <c r="QWG49" s="9"/>
      <c r="QWH49" s="9"/>
      <c r="QWI49" s="9"/>
      <c r="QWJ49" s="9"/>
      <c r="QWK49" s="9"/>
      <c r="QWL49" s="9"/>
      <c r="QWM49" s="9"/>
      <c r="QWN49" s="9"/>
      <c r="QWO49" s="9"/>
      <c r="QWP49" s="9"/>
      <c r="QWQ49" s="9"/>
      <c r="QWR49" s="9"/>
      <c r="QWS49" s="9"/>
      <c r="QWT49" s="9"/>
      <c r="QWU49" s="9"/>
      <c r="QWV49" s="9"/>
      <c r="QWW49" s="9"/>
      <c r="QWX49" s="9"/>
      <c r="QWY49" s="9"/>
      <c r="QWZ49" s="9"/>
      <c r="QXA49" s="9"/>
      <c r="QXB49" s="9"/>
      <c r="QXC49" s="9"/>
      <c r="QXD49" s="9"/>
      <c r="QXE49" s="9"/>
      <c r="QXF49" s="9"/>
      <c r="QXG49" s="9"/>
      <c r="QXH49" s="9"/>
      <c r="QXI49" s="9"/>
      <c r="QXJ49" s="9"/>
      <c r="QXK49" s="9"/>
      <c r="QXL49" s="9"/>
      <c r="QXM49" s="9"/>
      <c r="QXN49" s="9"/>
      <c r="QXO49" s="9"/>
      <c r="QXP49" s="9"/>
      <c r="QXQ49" s="9"/>
      <c r="QXR49" s="9"/>
      <c r="QXS49" s="9"/>
      <c r="QXT49" s="9"/>
      <c r="QXU49" s="9"/>
      <c r="QXV49" s="9"/>
      <c r="QXW49" s="9"/>
      <c r="QXX49" s="9"/>
      <c r="QXY49" s="9"/>
      <c r="QXZ49" s="9"/>
      <c r="QYA49" s="9"/>
      <c r="QYB49" s="9"/>
      <c r="QYC49" s="9"/>
      <c r="QYD49" s="9"/>
      <c r="QYE49" s="9"/>
      <c r="QYF49" s="9"/>
      <c r="QYG49" s="9"/>
      <c r="QYH49" s="9"/>
      <c r="QYI49" s="9"/>
      <c r="QYJ49" s="9"/>
      <c r="QYK49" s="9"/>
      <c r="QYL49" s="9"/>
      <c r="QYM49" s="9"/>
      <c r="QYN49" s="9"/>
      <c r="QYO49" s="9"/>
      <c r="QYP49" s="9"/>
      <c r="QYQ49" s="9"/>
      <c r="QYR49" s="9"/>
      <c r="QYS49" s="9"/>
      <c r="QYT49" s="9"/>
      <c r="QYU49" s="9"/>
      <c r="QYV49" s="9"/>
      <c r="QYW49" s="9"/>
      <c r="QYX49" s="9"/>
      <c r="QYY49" s="9"/>
      <c r="QYZ49" s="9"/>
      <c r="QZA49" s="9"/>
      <c r="QZB49" s="9"/>
      <c r="QZC49" s="9"/>
      <c r="QZD49" s="9"/>
      <c r="QZE49" s="9"/>
      <c r="QZF49" s="9"/>
      <c r="QZG49" s="9"/>
      <c r="QZH49" s="9"/>
      <c r="QZI49" s="9"/>
      <c r="QZJ49" s="9"/>
      <c r="QZK49" s="9"/>
      <c r="QZL49" s="9"/>
      <c r="QZM49" s="9"/>
      <c r="QZN49" s="9"/>
      <c r="QZO49" s="9"/>
      <c r="QZP49" s="9"/>
      <c r="QZQ49" s="9"/>
      <c r="QZR49" s="9"/>
      <c r="QZS49" s="9"/>
      <c r="QZT49" s="9"/>
      <c r="QZU49" s="9"/>
      <c r="QZV49" s="9"/>
      <c r="QZW49" s="9"/>
      <c r="QZX49" s="9"/>
      <c r="QZY49" s="9"/>
      <c r="QZZ49" s="9"/>
      <c r="RAA49" s="9"/>
      <c r="RAB49" s="9"/>
      <c r="RAC49" s="9"/>
      <c r="RAD49" s="9"/>
      <c r="RAE49" s="9"/>
      <c r="RAF49" s="9"/>
      <c r="RAG49" s="9"/>
      <c r="RAH49" s="9"/>
      <c r="RAI49" s="9"/>
      <c r="RAJ49" s="9"/>
      <c r="RAK49" s="9"/>
      <c r="RAL49" s="9"/>
      <c r="RAM49" s="9"/>
      <c r="RAN49" s="9"/>
      <c r="RAO49" s="9"/>
      <c r="RAP49" s="9"/>
      <c r="RAQ49" s="9"/>
      <c r="RAR49" s="9"/>
      <c r="RAS49" s="9"/>
      <c r="RAT49" s="9"/>
      <c r="RAU49" s="9"/>
      <c r="RAV49" s="9"/>
      <c r="RAW49" s="9"/>
      <c r="RAX49" s="9"/>
      <c r="RAY49" s="9"/>
      <c r="RAZ49" s="9"/>
      <c r="RBA49" s="9"/>
      <c r="RBB49" s="9"/>
      <c r="RBC49" s="9"/>
      <c r="RBD49" s="9"/>
      <c r="RBE49" s="9"/>
      <c r="RBF49" s="9"/>
      <c r="RBG49" s="9"/>
      <c r="RBH49" s="9"/>
      <c r="RBI49" s="9"/>
      <c r="RBJ49" s="9"/>
      <c r="RBK49" s="9"/>
      <c r="RBL49" s="9"/>
      <c r="RBM49" s="9"/>
      <c r="RBN49" s="9"/>
      <c r="RBO49" s="9"/>
      <c r="RBP49" s="9"/>
      <c r="RBQ49" s="9"/>
      <c r="RBR49" s="9"/>
      <c r="RBS49" s="9"/>
      <c r="RBT49" s="9"/>
      <c r="RBU49" s="9"/>
      <c r="RBV49" s="9"/>
      <c r="RBW49" s="9"/>
      <c r="RBX49" s="9"/>
      <c r="RBY49" s="9"/>
      <c r="RBZ49" s="9"/>
      <c r="RCA49" s="9"/>
      <c r="RCB49" s="9"/>
      <c r="RCC49" s="9"/>
      <c r="RCD49" s="9"/>
      <c r="RCE49" s="9"/>
      <c r="RCF49" s="9"/>
      <c r="RCG49" s="9"/>
      <c r="RCH49" s="9"/>
      <c r="RCI49" s="9"/>
      <c r="RCJ49" s="9"/>
      <c r="RCK49" s="9"/>
      <c r="RCL49" s="9"/>
      <c r="RCM49" s="9"/>
      <c r="RCN49" s="9"/>
      <c r="RCO49" s="9"/>
      <c r="RCP49" s="9"/>
      <c r="RCQ49" s="9"/>
      <c r="RCR49" s="9"/>
      <c r="RCS49" s="9"/>
      <c r="RCT49" s="9"/>
      <c r="RCU49" s="9"/>
      <c r="RCV49" s="9"/>
      <c r="RCW49" s="9"/>
      <c r="RCX49" s="9"/>
      <c r="RCY49" s="9"/>
      <c r="RCZ49" s="9"/>
      <c r="RDA49" s="9"/>
      <c r="RDB49" s="9"/>
      <c r="RDC49" s="9"/>
      <c r="RDD49" s="9"/>
      <c r="RDE49" s="9"/>
      <c r="RDF49" s="9"/>
      <c r="RDG49" s="9"/>
      <c r="RDH49" s="9"/>
      <c r="RDI49" s="9"/>
      <c r="RDJ49" s="9"/>
      <c r="RDK49" s="9"/>
      <c r="RDL49" s="9"/>
      <c r="RDM49" s="9"/>
      <c r="RDN49" s="9"/>
      <c r="RDO49" s="9"/>
      <c r="RDP49" s="9"/>
      <c r="RDQ49" s="9"/>
      <c r="RDR49" s="9"/>
      <c r="RDS49" s="9"/>
      <c r="RDT49" s="9"/>
      <c r="RDU49" s="9"/>
      <c r="RDV49" s="9"/>
      <c r="RDW49" s="9"/>
      <c r="RDX49" s="9"/>
      <c r="RDY49" s="9"/>
      <c r="RDZ49" s="9"/>
      <c r="REA49" s="9"/>
      <c r="REB49" s="9"/>
      <c r="REC49" s="9"/>
      <c r="RED49" s="9"/>
      <c r="REE49" s="9"/>
      <c r="REF49" s="9"/>
      <c r="REG49" s="9"/>
      <c r="REH49" s="9"/>
      <c r="REI49" s="9"/>
      <c r="REJ49" s="9"/>
      <c r="REK49" s="9"/>
      <c r="REL49" s="9"/>
      <c r="REM49" s="9"/>
      <c r="REN49" s="9"/>
      <c r="REO49" s="9"/>
      <c r="REP49" s="9"/>
      <c r="REQ49" s="9"/>
      <c r="RER49" s="9"/>
      <c r="RES49" s="9"/>
      <c r="RET49" s="9"/>
      <c r="REU49" s="9"/>
      <c r="REV49" s="9"/>
      <c r="REW49" s="9"/>
      <c r="REX49" s="9"/>
      <c r="REY49" s="9"/>
      <c r="REZ49" s="9"/>
      <c r="RFA49" s="9"/>
      <c r="RFB49" s="9"/>
      <c r="RFC49" s="9"/>
      <c r="RFD49" s="9"/>
      <c r="RFE49" s="9"/>
      <c r="RFF49" s="9"/>
      <c r="RFG49" s="9"/>
      <c r="RFH49" s="9"/>
      <c r="RFI49" s="9"/>
      <c r="RFJ49" s="9"/>
      <c r="RFK49" s="9"/>
      <c r="RFL49" s="9"/>
      <c r="RFM49" s="9"/>
      <c r="RFN49" s="9"/>
      <c r="RFO49" s="9"/>
      <c r="RFP49" s="9"/>
      <c r="RFQ49" s="9"/>
      <c r="RFR49" s="9"/>
      <c r="RFS49" s="9"/>
      <c r="RFT49" s="9"/>
      <c r="RFU49" s="9"/>
      <c r="RFV49" s="9"/>
      <c r="RFW49" s="9"/>
      <c r="RFX49" s="9"/>
      <c r="RFY49" s="9"/>
      <c r="RFZ49" s="9"/>
      <c r="RGA49" s="9"/>
      <c r="RGB49" s="9"/>
      <c r="RGC49" s="9"/>
      <c r="RGD49" s="9"/>
      <c r="RGE49" s="9"/>
      <c r="RGF49" s="9"/>
      <c r="RGG49" s="9"/>
      <c r="RGH49" s="9"/>
      <c r="RGI49" s="9"/>
      <c r="RGJ49" s="9"/>
      <c r="RGK49" s="9"/>
      <c r="RGL49" s="9"/>
      <c r="RGM49" s="9"/>
      <c r="RGN49" s="9"/>
      <c r="RGO49" s="9"/>
      <c r="RGP49" s="9"/>
      <c r="RGQ49" s="9"/>
      <c r="RGR49" s="9"/>
      <c r="RGS49" s="9"/>
      <c r="RGT49" s="9"/>
      <c r="RGU49" s="9"/>
      <c r="RGV49" s="9"/>
      <c r="RGW49" s="9"/>
      <c r="RGX49" s="9"/>
      <c r="RGY49" s="9"/>
      <c r="RGZ49" s="9"/>
      <c r="RHA49" s="9"/>
      <c r="RHB49" s="9"/>
      <c r="RHC49" s="9"/>
      <c r="RHD49" s="9"/>
      <c r="RHE49" s="9"/>
      <c r="RHF49" s="9"/>
      <c r="RHG49" s="9"/>
      <c r="RHH49" s="9"/>
      <c r="RHI49" s="9"/>
      <c r="RHJ49" s="9"/>
      <c r="RHK49" s="9"/>
      <c r="RHL49" s="9"/>
      <c r="RHM49" s="9"/>
      <c r="RHN49" s="9"/>
      <c r="RHO49" s="9"/>
      <c r="RHP49" s="9"/>
      <c r="RHQ49" s="9"/>
      <c r="RHR49" s="9"/>
      <c r="RHS49" s="9"/>
      <c r="RHT49" s="9"/>
      <c r="RHU49" s="9"/>
      <c r="RHV49" s="9"/>
      <c r="RHW49" s="9"/>
      <c r="RHX49" s="9"/>
      <c r="RHY49" s="9"/>
      <c r="RHZ49" s="9"/>
      <c r="RIA49" s="9"/>
      <c r="RIB49" s="9"/>
      <c r="RIC49" s="9"/>
      <c r="RID49" s="9"/>
      <c r="RIE49" s="9"/>
      <c r="RIF49" s="9"/>
      <c r="RIG49" s="9"/>
      <c r="RIH49" s="9"/>
      <c r="RII49" s="9"/>
      <c r="RIJ49" s="9"/>
      <c r="RIK49" s="9"/>
      <c r="RIL49" s="9"/>
      <c r="RIM49" s="9"/>
      <c r="RIN49" s="9"/>
      <c r="RIO49" s="9"/>
      <c r="RIP49" s="9"/>
      <c r="RIQ49" s="9"/>
      <c r="RIR49" s="9"/>
      <c r="RIS49" s="9"/>
      <c r="RIT49" s="9"/>
      <c r="RIU49" s="9"/>
      <c r="RIV49" s="9"/>
      <c r="RIW49" s="9"/>
      <c r="RIX49" s="9"/>
      <c r="RIY49" s="9"/>
      <c r="RIZ49" s="9"/>
      <c r="RJA49" s="9"/>
      <c r="RJB49" s="9"/>
      <c r="RJC49" s="9"/>
      <c r="RJD49" s="9"/>
      <c r="RJE49" s="9"/>
      <c r="RJF49" s="9"/>
      <c r="RJG49" s="9"/>
      <c r="RJH49" s="9"/>
      <c r="RJI49" s="9"/>
      <c r="RJJ49" s="9"/>
      <c r="RJK49" s="9"/>
      <c r="RJL49" s="9"/>
      <c r="RJM49" s="9"/>
      <c r="RJN49" s="9"/>
      <c r="RJO49" s="9"/>
      <c r="RJP49" s="9"/>
      <c r="RJQ49" s="9"/>
      <c r="RJR49" s="9"/>
      <c r="RJS49" s="9"/>
      <c r="RJT49" s="9"/>
      <c r="RJU49" s="9"/>
      <c r="RJV49" s="9"/>
      <c r="RJW49" s="9"/>
      <c r="RJX49" s="9"/>
      <c r="RJY49" s="9"/>
      <c r="RJZ49" s="9"/>
      <c r="RKA49" s="9"/>
      <c r="RKB49" s="9"/>
      <c r="RKC49" s="9"/>
      <c r="RKD49" s="9"/>
      <c r="RKE49" s="9"/>
      <c r="RKF49" s="9"/>
      <c r="RKG49" s="9"/>
      <c r="RKH49" s="9"/>
      <c r="RKI49" s="9"/>
      <c r="RKJ49" s="9"/>
      <c r="RKK49" s="9"/>
      <c r="RKL49" s="9"/>
      <c r="RKM49" s="9"/>
      <c r="RKN49" s="9"/>
      <c r="RKO49" s="9"/>
      <c r="RKP49" s="9"/>
      <c r="RKQ49" s="9"/>
      <c r="RKR49" s="9"/>
      <c r="RKS49" s="9"/>
      <c r="RKT49" s="9"/>
      <c r="RKU49" s="9"/>
      <c r="RKV49" s="9"/>
      <c r="RKW49" s="9"/>
      <c r="RKX49" s="9"/>
      <c r="RKY49" s="9"/>
      <c r="RKZ49" s="9"/>
      <c r="RLA49" s="9"/>
      <c r="RLB49" s="9"/>
      <c r="RLC49" s="9"/>
      <c r="RLD49" s="9"/>
      <c r="RLE49" s="9"/>
      <c r="RLF49" s="9"/>
      <c r="RLG49" s="9"/>
      <c r="RLH49" s="9"/>
      <c r="RLI49" s="9"/>
      <c r="RLJ49" s="9"/>
      <c r="RLK49" s="9"/>
      <c r="RLL49" s="9"/>
      <c r="RLM49" s="9"/>
      <c r="RLN49" s="9"/>
      <c r="RLO49" s="9"/>
      <c r="RLP49" s="9"/>
      <c r="RLQ49" s="9"/>
      <c r="RLR49" s="9"/>
      <c r="RLS49" s="9"/>
      <c r="RLT49" s="9"/>
      <c r="RLU49" s="9"/>
      <c r="RLV49" s="9"/>
      <c r="RLW49" s="9"/>
      <c r="RLX49" s="9"/>
      <c r="RLY49" s="9"/>
      <c r="RLZ49" s="9"/>
      <c r="RMA49" s="9"/>
      <c r="RMB49" s="9"/>
      <c r="RMC49" s="9"/>
      <c r="RMD49" s="9"/>
      <c r="RME49" s="9"/>
      <c r="RMF49" s="9"/>
      <c r="RMG49" s="9"/>
      <c r="RMH49" s="9"/>
      <c r="RMI49" s="9"/>
      <c r="RMJ49" s="9"/>
      <c r="RMK49" s="9"/>
      <c r="RML49" s="9"/>
      <c r="RMM49" s="9"/>
      <c r="RMN49" s="9"/>
      <c r="RMO49" s="9"/>
      <c r="RMP49" s="9"/>
      <c r="RMQ49" s="9"/>
      <c r="RMR49" s="9"/>
      <c r="RMS49" s="9"/>
      <c r="RMT49" s="9"/>
      <c r="RMU49" s="9"/>
      <c r="RMV49" s="9"/>
      <c r="RMW49" s="9"/>
      <c r="RMX49" s="9"/>
      <c r="RMY49" s="9"/>
      <c r="RMZ49" s="9"/>
      <c r="RNA49" s="9"/>
      <c r="RNB49" s="9"/>
      <c r="RNC49" s="9"/>
      <c r="RND49" s="9"/>
      <c r="RNE49" s="9"/>
      <c r="RNF49" s="9"/>
      <c r="RNG49" s="9"/>
      <c r="RNH49" s="9"/>
      <c r="RNI49" s="9"/>
      <c r="RNJ49" s="9"/>
      <c r="RNK49" s="9"/>
      <c r="RNL49" s="9"/>
      <c r="RNM49" s="9"/>
      <c r="RNN49" s="9"/>
      <c r="RNO49" s="9"/>
      <c r="RNP49" s="9"/>
      <c r="RNQ49" s="9"/>
      <c r="RNR49" s="9"/>
      <c r="RNS49" s="9"/>
      <c r="RNT49" s="9"/>
      <c r="RNU49" s="9"/>
      <c r="RNV49" s="9"/>
      <c r="RNW49" s="9"/>
      <c r="RNX49" s="9"/>
      <c r="RNY49" s="9"/>
      <c r="RNZ49" s="9"/>
      <c r="ROA49" s="9"/>
      <c r="ROB49" s="9"/>
      <c r="ROC49" s="9"/>
      <c r="ROD49" s="9"/>
      <c r="ROE49" s="9"/>
      <c r="ROF49" s="9"/>
      <c r="ROG49" s="9"/>
      <c r="ROH49" s="9"/>
      <c r="ROI49" s="9"/>
      <c r="ROJ49" s="9"/>
      <c r="ROK49" s="9"/>
      <c r="ROL49" s="9"/>
      <c r="ROM49" s="9"/>
      <c r="RON49" s="9"/>
      <c r="ROO49" s="9"/>
      <c r="ROP49" s="9"/>
      <c r="ROQ49" s="9"/>
      <c r="ROR49" s="9"/>
      <c r="ROS49" s="9"/>
      <c r="ROT49" s="9"/>
      <c r="ROU49" s="9"/>
      <c r="ROV49" s="9"/>
      <c r="ROW49" s="9"/>
      <c r="ROX49" s="9"/>
      <c r="ROY49" s="9"/>
      <c r="ROZ49" s="9"/>
      <c r="RPA49" s="9"/>
      <c r="RPB49" s="9"/>
      <c r="RPC49" s="9"/>
      <c r="RPD49" s="9"/>
      <c r="RPE49" s="9"/>
      <c r="RPF49" s="9"/>
      <c r="RPG49" s="9"/>
      <c r="RPH49" s="9"/>
      <c r="RPI49" s="9"/>
      <c r="RPJ49" s="9"/>
      <c r="RPK49" s="9"/>
      <c r="RPL49" s="9"/>
      <c r="RPM49" s="9"/>
      <c r="RPN49" s="9"/>
      <c r="RPO49" s="9"/>
      <c r="RPP49" s="9"/>
      <c r="RPQ49" s="9"/>
      <c r="RPR49" s="9"/>
      <c r="RPS49" s="9"/>
      <c r="RPT49" s="9"/>
      <c r="RPU49" s="9"/>
      <c r="RPV49" s="9"/>
      <c r="RPW49" s="9"/>
      <c r="RPX49" s="9"/>
      <c r="RPY49" s="9"/>
      <c r="RPZ49" s="9"/>
      <c r="RQA49" s="9"/>
      <c r="RQB49" s="9"/>
      <c r="RQC49" s="9"/>
      <c r="RQD49" s="9"/>
      <c r="RQE49" s="9"/>
      <c r="RQF49" s="9"/>
      <c r="RQG49" s="9"/>
      <c r="RQH49" s="9"/>
      <c r="RQI49" s="9"/>
      <c r="RQJ49" s="9"/>
      <c r="RQK49" s="9"/>
      <c r="RQL49" s="9"/>
      <c r="RQM49" s="9"/>
      <c r="RQN49" s="9"/>
      <c r="RQO49" s="9"/>
      <c r="RQP49" s="9"/>
      <c r="RQQ49" s="9"/>
      <c r="RQR49" s="9"/>
      <c r="RQS49" s="9"/>
      <c r="RQT49" s="9"/>
      <c r="RQU49" s="9"/>
      <c r="RQV49" s="9"/>
      <c r="RQW49" s="9"/>
      <c r="RQX49" s="9"/>
      <c r="RQY49" s="9"/>
      <c r="RQZ49" s="9"/>
      <c r="RRA49" s="9"/>
      <c r="RRB49" s="9"/>
      <c r="RRC49" s="9"/>
      <c r="RRD49" s="9"/>
      <c r="RRE49" s="9"/>
      <c r="RRF49" s="9"/>
      <c r="RRG49" s="9"/>
      <c r="RRH49" s="9"/>
      <c r="RRI49" s="9"/>
      <c r="RRJ49" s="9"/>
      <c r="RRK49" s="9"/>
      <c r="RRL49" s="9"/>
      <c r="RRM49" s="9"/>
      <c r="RRN49" s="9"/>
      <c r="RRO49" s="9"/>
      <c r="RRP49" s="9"/>
      <c r="RRQ49" s="9"/>
      <c r="RRR49" s="9"/>
      <c r="RRS49" s="9"/>
      <c r="RRT49" s="9"/>
      <c r="RRU49" s="9"/>
      <c r="RRV49" s="9"/>
      <c r="RRW49" s="9"/>
      <c r="RRX49" s="9"/>
      <c r="RRY49" s="9"/>
      <c r="RRZ49" s="9"/>
      <c r="RSA49" s="9"/>
      <c r="RSB49" s="9"/>
      <c r="RSC49" s="9"/>
      <c r="RSD49" s="9"/>
      <c r="RSE49" s="9"/>
      <c r="RSF49" s="9"/>
      <c r="RSG49" s="9"/>
      <c r="RSH49" s="9"/>
      <c r="RSI49" s="9"/>
      <c r="RSJ49" s="9"/>
      <c r="RSK49" s="9"/>
      <c r="RSL49" s="9"/>
      <c r="RSM49" s="9"/>
      <c r="RSN49" s="9"/>
      <c r="RSO49" s="9"/>
      <c r="RSP49" s="9"/>
      <c r="RSQ49" s="9"/>
      <c r="RSR49" s="9"/>
      <c r="RSS49" s="9"/>
      <c r="RST49" s="9"/>
      <c r="RSU49" s="9"/>
      <c r="RSV49" s="9"/>
      <c r="RSW49" s="9"/>
      <c r="RSX49" s="9"/>
      <c r="RSY49" s="9"/>
      <c r="RSZ49" s="9"/>
      <c r="RTA49" s="9"/>
      <c r="RTB49" s="9"/>
      <c r="RTC49" s="9"/>
      <c r="RTD49" s="9"/>
      <c r="RTE49" s="9"/>
      <c r="RTF49" s="9"/>
      <c r="RTG49" s="9"/>
      <c r="RTH49" s="9"/>
      <c r="RTI49" s="9"/>
      <c r="RTJ49" s="9"/>
      <c r="RTK49" s="9"/>
      <c r="RTL49" s="9"/>
      <c r="RTM49" s="9"/>
      <c r="RTN49" s="9"/>
      <c r="RTO49" s="9"/>
      <c r="RTP49" s="9"/>
      <c r="RTQ49" s="9"/>
      <c r="RTR49" s="9"/>
      <c r="RTS49" s="9"/>
      <c r="RTT49" s="9"/>
      <c r="RTU49" s="9"/>
      <c r="RTV49" s="9"/>
      <c r="RTW49" s="9"/>
      <c r="RTX49" s="9"/>
      <c r="RTY49" s="9"/>
      <c r="RTZ49" s="9"/>
      <c r="RUA49" s="9"/>
      <c r="RUB49" s="9"/>
      <c r="RUC49" s="9"/>
      <c r="RUD49" s="9"/>
      <c r="RUE49" s="9"/>
      <c r="RUF49" s="9"/>
      <c r="RUG49" s="9"/>
      <c r="RUH49" s="9"/>
      <c r="RUI49" s="9"/>
      <c r="RUJ49" s="9"/>
      <c r="RUK49" s="9"/>
      <c r="RUL49" s="9"/>
      <c r="RUM49" s="9"/>
      <c r="RUN49" s="9"/>
      <c r="RUO49" s="9"/>
      <c r="RUP49" s="9"/>
      <c r="RUQ49" s="9"/>
      <c r="RUR49" s="9"/>
      <c r="RUS49" s="9"/>
      <c r="RUT49" s="9"/>
      <c r="RUU49" s="9"/>
      <c r="RUV49" s="9"/>
      <c r="RUW49" s="9"/>
      <c r="RUX49" s="9"/>
      <c r="RUY49" s="9"/>
      <c r="RUZ49" s="9"/>
      <c r="RVA49" s="9"/>
      <c r="RVB49" s="9"/>
      <c r="RVC49" s="9"/>
      <c r="RVD49" s="9"/>
      <c r="RVE49" s="9"/>
      <c r="RVF49" s="9"/>
      <c r="RVG49" s="9"/>
      <c r="RVH49" s="9"/>
      <c r="RVI49" s="9"/>
      <c r="RVJ49" s="9"/>
      <c r="RVK49" s="9"/>
      <c r="RVL49" s="9"/>
      <c r="RVM49" s="9"/>
      <c r="RVN49" s="9"/>
      <c r="RVO49" s="9"/>
      <c r="RVP49" s="9"/>
      <c r="RVQ49" s="9"/>
      <c r="RVR49" s="9"/>
      <c r="RVS49" s="9"/>
      <c r="RVT49" s="9"/>
      <c r="RVU49" s="9"/>
      <c r="RVV49" s="9"/>
      <c r="RVW49" s="9"/>
      <c r="RVX49" s="9"/>
      <c r="RVY49" s="9"/>
      <c r="RVZ49" s="9"/>
      <c r="RWA49" s="9"/>
      <c r="RWB49" s="9"/>
      <c r="RWC49" s="9"/>
      <c r="RWD49" s="9"/>
      <c r="RWE49" s="9"/>
      <c r="RWF49" s="9"/>
      <c r="RWG49" s="9"/>
      <c r="RWH49" s="9"/>
      <c r="RWI49" s="9"/>
      <c r="RWJ49" s="9"/>
      <c r="RWK49" s="9"/>
      <c r="RWL49" s="9"/>
      <c r="RWM49" s="9"/>
      <c r="RWN49" s="9"/>
      <c r="RWO49" s="9"/>
      <c r="RWP49" s="9"/>
      <c r="RWQ49" s="9"/>
      <c r="RWR49" s="9"/>
      <c r="RWS49" s="9"/>
      <c r="RWT49" s="9"/>
      <c r="RWU49" s="9"/>
      <c r="RWV49" s="9"/>
      <c r="RWW49" s="9"/>
      <c r="RWX49" s="9"/>
      <c r="RWY49" s="9"/>
      <c r="RWZ49" s="9"/>
      <c r="RXA49" s="9"/>
      <c r="RXB49" s="9"/>
      <c r="RXC49" s="9"/>
      <c r="RXD49" s="9"/>
      <c r="RXE49" s="9"/>
      <c r="RXF49" s="9"/>
      <c r="RXG49" s="9"/>
      <c r="RXH49" s="9"/>
      <c r="RXI49" s="9"/>
      <c r="RXJ49" s="9"/>
      <c r="RXK49" s="9"/>
      <c r="RXL49" s="9"/>
      <c r="RXM49" s="9"/>
      <c r="RXN49" s="9"/>
      <c r="RXO49" s="9"/>
      <c r="RXP49" s="9"/>
      <c r="RXQ49" s="9"/>
      <c r="RXR49" s="9"/>
      <c r="RXS49" s="9"/>
      <c r="RXT49" s="9"/>
      <c r="RXU49" s="9"/>
      <c r="RXV49" s="9"/>
      <c r="RXW49" s="9"/>
      <c r="RXX49" s="9"/>
      <c r="RXY49" s="9"/>
      <c r="RXZ49" s="9"/>
      <c r="RYA49" s="9"/>
      <c r="RYB49" s="9"/>
      <c r="RYC49" s="9"/>
      <c r="RYD49" s="9"/>
      <c r="RYE49" s="9"/>
      <c r="RYF49" s="9"/>
      <c r="RYG49" s="9"/>
      <c r="RYH49" s="9"/>
      <c r="RYI49" s="9"/>
      <c r="RYJ49" s="9"/>
      <c r="RYK49" s="9"/>
      <c r="RYL49" s="9"/>
      <c r="RYM49" s="9"/>
      <c r="RYN49" s="9"/>
      <c r="RYO49" s="9"/>
      <c r="RYP49" s="9"/>
      <c r="RYQ49" s="9"/>
      <c r="RYR49" s="9"/>
      <c r="RYS49" s="9"/>
      <c r="RYT49" s="9"/>
      <c r="RYU49" s="9"/>
      <c r="RYV49" s="9"/>
      <c r="RYW49" s="9"/>
      <c r="RYX49" s="9"/>
      <c r="RYY49" s="9"/>
      <c r="RYZ49" s="9"/>
      <c r="RZA49" s="9"/>
      <c r="RZB49" s="9"/>
      <c r="RZC49" s="9"/>
      <c r="RZD49" s="9"/>
      <c r="RZE49" s="9"/>
      <c r="RZF49" s="9"/>
      <c r="RZG49" s="9"/>
      <c r="RZH49" s="9"/>
      <c r="RZI49" s="9"/>
      <c r="RZJ49" s="9"/>
      <c r="RZK49" s="9"/>
      <c r="RZL49" s="9"/>
      <c r="RZM49" s="9"/>
      <c r="RZN49" s="9"/>
      <c r="RZO49" s="9"/>
      <c r="RZP49" s="9"/>
      <c r="RZQ49" s="9"/>
      <c r="RZR49" s="9"/>
      <c r="RZS49" s="9"/>
      <c r="RZT49" s="9"/>
      <c r="RZU49" s="9"/>
      <c r="RZV49" s="9"/>
      <c r="RZW49" s="9"/>
      <c r="RZX49" s="9"/>
      <c r="RZY49" s="9"/>
      <c r="RZZ49" s="9"/>
      <c r="SAA49" s="9"/>
      <c r="SAB49" s="9"/>
      <c r="SAC49" s="9"/>
      <c r="SAD49" s="9"/>
      <c r="SAE49" s="9"/>
      <c r="SAF49" s="9"/>
      <c r="SAG49" s="9"/>
      <c r="SAH49" s="9"/>
      <c r="SAI49" s="9"/>
      <c r="SAJ49" s="9"/>
      <c r="SAK49" s="9"/>
      <c r="SAL49" s="9"/>
      <c r="SAM49" s="9"/>
      <c r="SAN49" s="9"/>
      <c r="SAO49" s="9"/>
      <c r="SAP49" s="9"/>
      <c r="SAQ49" s="9"/>
      <c r="SAR49" s="9"/>
      <c r="SAS49" s="9"/>
      <c r="SAT49" s="9"/>
      <c r="SAU49" s="9"/>
      <c r="SAV49" s="9"/>
      <c r="SAW49" s="9"/>
      <c r="SAX49" s="9"/>
      <c r="SAY49" s="9"/>
      <c r="SAZ49" s="9"/>
      <c r="SBA49" s="9"/>
      <c r="SBB49" s="9"/>
      <c r="SBC49" s="9"/>
      <c r="SBD49" s="9"/>
      <c r="SBE49" s="9"/>
      <c r="SBF49" s="9"/>
      <c r="SBG49" s="9"/>
      <c r="SBH49" s="9"/>
      <c r="SBI49" s="9"/>
      <c r="SBJ49" s="9"/>
      <c r="SBK49" s="9"/>
      <c r="SBL49" s="9"/>
      <c r="SBM49" s="9"/>
      <c r="SBN49" s="9"/>
      <c r="SBO49" s="9"/>
      <c r="SBP49" s="9"/>
      <c r="SBQ49" s="9"/>
      <c r="SBR49" s="9"/>
      <c r="SBS49" s="9"/>
      <c r="SBT49" s="9"/>
      <c r="SBU49" s="9"/>
      <c r="SBV49" s="9"/>
      <c r="SBW49" s="9"/>
      <c r="SBX49" s="9"/>
      <c r="SBY49" s="9"/>
      <c r="SBZ49" s="9"/>
      <c r="SCA49" s="9"/>
      <c r="SCB49" s="9"/>
      <c r="SCC49" s="9"/>
      <c r="SCD49" s="9"/>
      <c r="SCE49" s="9"/>
      <c r="SCF49" s="9"/>
      <c r="SCG49" s="9"/>
      <c r="SCH49" s="9"/>
      <c r="SCI49" s="9"/>
      <c r="SCJ49" s="9"/>
      <c r="SCK49" s="9"/>
      <c r="SCL49" s="9"/>
      <c r="SCM49" s="9"/>
      <c r="SCN49" s="9"/>
      <c r="SCO49" s="9"/>
      <c r="SCP49" s="9"/>
      <c r="SCQ49" s="9"/>
      <c r="SCR49" s="9"/>
      <c r="SCS49" s="9"/>
      <c r="SCT49" s="9"/>
      <c r="SCU49" s="9"/>
      <c r="SCV49" s="9"/>
      <c r="SCW49" s="9"/>
      <c r="SCX49" s="9"/>
      <c r="SCY49" s="9"/>
      <c r="SCZ49" s="9"/>
      <c r="SDA49" s="9"/>
      <c r="SDB49" s="9"/>
      <c r="SDC49" s="9"/>
      <c r="SDD49" s="9"/>
      <c r="SDE49" s="9"/>
      <c r="SDF49" s="9"/>
      <c r="SDG49" s="9"/>
      <c r="SDH49" s="9"/>
      <c r="SDI49" s="9"/>
      <c r="SDJ49" s="9"/>
      <c r="SDK49" s="9"/>
      <c r="SDL49" s="9"/>
      <c r="SDM49" s="9"/>
      <c r="SDN49" s="9"/>
      <c r="SDO49" s="9"/>
      <c r="SDP49" s="9"/>
      <c r="SDQ49" s="9"/>
      <c r="SDR49" s="9"/>
      <c r="SDS49" s="9"/>
      <c r="SDT49" s="9"/>
      <c r="SDU49" s="9"/>
      <c r="SDV49" s="9"/>
      <c r="SDW49" s="9"/>
      <c r="SDX49" s="9"/>
      <c r="SDY49" s="9"/>
      <c r="SDZ49" s="9"/>
      <c r="SEA49" s="9"/>
      <c r="SEB49" s="9"/>
      <c r="SEC49" s="9"/>
      <c r="SED49" s="9"/>
      <c r="SEE49" s="9"/>
      <c r="SEF49" s="9"/>
      <c r="SEG49" s="9"/>
      <c r="SEH49" s="9"/>
      <c r="SEI49" s="9"/>
      <c r="SEJ49" s="9"/>
      <c r="SEK49" s="9"/>
      <c r="SEL49" s="9"/>
      <c r="SEM49" s="9"/>
      <c r="SEN49" s="9"/>
      <c r="SEO49" s="9"/>
      <c r="SEP49" s="9"/>
      <c r="SEQ49" s="9"/>
      <c r="SER49" s="9"/>
      <c r="SES49" s="9"/>
      <c r="SET49" s="9"/>
      <c r="SEU49" s="9"/>
      <c r="SEV49" s="9"/>
      <c r="SEW49" s="9"/>
      <c r="SEX49" s="9"/>
      <c r="SEY49" s="9"/>
      <c r="SEZ49" s="9"/>
      <c r="SFA49" s="9"/>
      <c r="SFB49" s="9"/>
      <c r="SFC49" s="9"/>
      <c r="SFD49" s="9"/>
      <c r="SFE49" s="9"/>
      <c r="SFF49" s="9"/>
      <c r="SFG49" s="9"/>
      <c r="SFH49" s="9"/>
      <c r="SFI49" s="9"/>
      <c r="SFJ49" s="9"/>
      <c r="SFK49" s="9"/>
      <c r="SFL49" s="9"/>
      <c r="SFM49" s="9"/>
      <c r="SFN49" s="9"/>
      <c r="SFO49" s="9"/>
      <c r="SFP49" s="9"/>
      <c r="SFQ49" s="9"/>
      <c r="SFR49" s="9"/>
      <c r="SFS49" s="9"/>
      <c r="SFT49" s="9"/>
      <c r="SFU49" s="9"/>
      <c r="SFV49" s="9"/>
      <c r="SFW49" s="9"/>
      <c r="SFX49" s="9"/>
      <c r="SFY49" s="9"/>
      <c r="SFZ49" s="9"/>
      <c r="SGA49" s="9"/>
      <c r="SGB49" s="9"/>
      <c r="SGC49" s="9"/>
      <c r="SGD49" s="9"/>
      <c r="SGE49" s="9"/>
      <c r="SGF49" s="9"/>
      <c r="SGG49" s="9"/>
      <c r="SGH49" s="9"/>
      <c r="SGI49" s="9"/>
      <c r="SGJ49" s="9"/>
      <c r="SGK49" s="9"/>
      <c r="SGL49" s="9"/>
      <c r="SGM49" s="9"/>
      <c r="SGN49" s="9"/>
      <c r="SGO49" s="9"/>
      <c r="SGP49" s="9"/>
      <c r="SGQ49" s="9"/>
      <c r="SGR49" s="9"/>
      <c r="SGS49" s="9"/>
      <c r="SGT49" s="9"/>
      <c r="SGU49" s="9"/>
      <c r="SGV49" s="9"/>
      <c r="SGW49" s="9"/>
      <c r="SGX49" s="9"/>
      <c r="SGY49" s="9"/>
      <c r="SGZ49" s="9"/>
      <c r="SHA49" s="9"/>
      <c r="SHB49" s="9"/>
      <c r="SHC49" s="9"/>
      <c r="SHD49" s="9"/>
      <c r="SHE49" s="9"/>
      <c r="SHF49" s="9"/>
      <c r="SHG49" s="9"/>
      <c r="SHH49" s="9"/>
      <c r="SHI49" s="9"/>
      <c r="SHJ49" s="9"/>
      <c r="SHK49" s="9"/>
      <c r="SHL49" s="9"/>
      <c r="SHM49" s="9"/>
      <c r="SHN49" s="9"/>
      <c r="SHO49" s="9"/>
      <c r="SHP49" s="9"/>
      <c r="SHQ49" s="9"/>
      <c r="SHR49" s="9"/>
      <c r="SHS49" s="9"/>
      <c r="SHT49" s="9"/>
      <c r="SHU49" s="9"/>
      <c r="SHV49" s="9"/>
      <c r="SHW49" s="9"/>
      <c r="SHX49" s="9"/>
      <c r="SHY49" s="9"/>
      <c r="SHZ49" s="9"/>
      <c r="SIA49" s="9"/>
      <c r="SIB49" s="9"/>
      <c r="SIC49" s="9"/>
      <c r="SID49" s="9"/>
      <c r="SIE49" s="9"/>
      <c r="SIF49" s="9"/>
      <c r="SIG49" s="9"/>
      <c r="SIH49" s="9"/>
      <c r="SII49" s="9"/>
      <c r="SIJ49" s="9"/>
      <c r="SIK49" s="9"/>
      <c r="SIL49" s="9"/>
      <c r="SIM49" s="9"/>
      <c r="SIN49" s="9"/>
      <c r="SIO49" s="9"/>
      <c r="SIP49" s="9"/>
      <c r="SIQ49" s="9"/>
      <c r="SIR49" s="9"/>
      <c r="SIS49" s="9"/>
      <c r="SIT49" s="9"/>
      <c r="SIU49" s="9"/>
      <c r="SIV49" s="9"/>
      <c r="SIW49" s="9"/>
      <c r="SIX49" s="9"/>
      <c r="SIY49" s="9"/>
      <c r="SIZ49" s="9"/>
      <c r="SJA49" s="9"/>
      <c r="SJB49" s="9"/>
      <c r="SJC49" s="9"/>
      <c r="SJD49" s="9"/>
      <c r="SJE49" s="9"/>
      <c r="SJF49" s="9"/>
      <c r="SJG49" s="9"/>
      <c r="SJH49" s="9"/>
      <c r="SJI49" s="9"/>
      <c r="SJJ49" s="9"/>
      <c r="SJK49" s="9"/>
      <c r="SJL49" s="9"/>
      <c r="SJM49" s="9"/>
      <c r="SJN49" s="9"/>
      <c r="SJO49" s="9"/>
      <c r="SJP49" s="9"/>
      <c r="SJQ49" s="9"/>
      <c r="SJR49" s="9"/>
      <c r="SJS49" s="9"/>
      <c r="SJT49" s="9"/>
      <c r="SJU49" s="9"/>
      <c r="SJV49" s="9"/>
      <c r="SJW49" s="9"/>
      <c r="SJX49" s="9"/>
      <c r="SJY49" s="9"/>
      <c r="SJZ49" s="9"/>
      <c r="SKA49" s="9"/>
      <c r="SKB49" s="9"/>
      <c r="SKC49" s="9"/>
      <c r="SKD49" s="9"/>
      <c r="SKE49" s="9"/>
      <c r="SKF49" s="9"/>
      <c r="SKG49" s="9"/>
      <c r="SKH49" s="9"/>
      <c r="SKI49" s="9"/>
      <c r="SKJ49" s="9"/>
      <c r="SKK49" s="9"/>
      <c r="SKL49" s="9"/>
      <c r="SKM49" s="9"/>
      <c r="SKN49" s="9"/>
      <c r="SKO49" s="9"/>
      <c r="SKP49" s="9"/>
      <c r="SKQ49" s="9"/>
      <c r="SKR49" s="9"/>
      <c r="SKS49" s="9"/>
      <c r="SKT49" s="9"/>
      <c r="SKU49" s="9"/>
      <c r="SKV49" s="9"/>
      <c r="SKW49" s="9"/>
      <c r="SKX49" s="9"/>
      <c r="SKY49" s="9"/>
      <c r="SKZ49" s="9"/>
      <c r="SLA49" s="9"/>
      <c r="SLB49" s="9"/>
      <c r="SLC49" s="9"/>
      <c r="SLD49" s="9"/>
      <c r="SLE49" s="9"/>
      <c r="SLF49" s="9"/>
      <c r="SLG49" s="9"/>
      <c r="SLH49" s="9"/>
      <c r="SLI49" s="9"/>
      <c r="SLJ49" s="9"/>
      <c r="SLK49" s="9"/>
      <c r="SLL49" s="9"/>
      <c r="SLM49" s="9"/>
      <c r="SLN49" s="9"/>
      <c r="SLO49" s="9"/>
      <c r="SLP49" s="9"/>
      <c r="SLQ49" s="9"/>
      <c r="SLR49" s="9"/>
      <c r="SLS49" s="9"/>
      <c r="SLT49" s="9"/>
      <c r="SLU49" s="9"/>
      <c r="SLV49" s="9"/>
      <c r="SLW49" s="9"/>
      <c r="SLX49" s="9"/>
      <c r="SLY49" s="9"/>
      <c r="SLZ49" s="9"/>
      <c r="SMA49" s="9"/>
      <c r="SMB49" s="9"/>
      <c r="SMC49" s="9"/>
      <c r="SMD49" s="9"/>
      <c r="SME49" s="9"/>
      <c r="SMF49" s="9"/>
      <c r="SMG49" s="9"/>
      <c r="SMH49" s="9"/>
      <c r="SMI49" s="9"/>
      <c r="SMJ49" s="9"/>
      <c r="SMK49" s="9"/>
      <c r="SML49" s="9"/>
      <c r="SMM49" s="9"/>
      <c r="SMN49" s="9"/>
      <c r="SMO49" s="9"/>
      <c r="SMP49" s="9"/>
      <c r="SMQ49" s="9"/>
      <c r="SMR49" s="9"/>
      <c r="SMS49" s="9"/>
      <c r="SMT49" s="9"/>
      <c r="SMU49" s="9"/>
      <c r="SMV49" s="9"/>
      <c r="SMW49" s="9"/>
      <c r="SMX49" s="9"/>
      <c r="SMY49" s="9"/>
      <c r="SMZ49" s="9"/>
      <c r="SNA49" s="9"/>
      <c r="SNB49" s="9"/>
      <c r="SNC49" s="9"/>
      <c r="SND49" s="9"/>
      <c r="SNE49" s="9"/>
      <c r="SNF49" s="9"/>
      <c r="SNG49" s="9"/>
      <c r="SNH49" s="9"/>
      <c r="SNI49" s="9"/>
      <c r="SNJ49" s="9"/>
      <c r="SNK49" s="9"/>
      <c r="SNL49" s="9"/>
      <c r="SNM49" s="9"/>
      <c r="SNN49" s="9"/>
      <c r="SNO49" s="9"/>
      <c r="SNP49" s="9"/>
      <c r="SNQ49" s="9"/>
      <c r="SNR49" s="9"/>
      <c r="SNS49" s="9"/>
      <c r="SNT49" s="9"/>
      <c r="SNU49" s="9"/>
      <c r="SNV49" s="9"/>
      <c r="SNW49" s="9"/>
      <c r="SNX49" s="9"/>
      <c r="SNY49" s="9"/>
      <c r="SNZ49" s="9"/>
      <c r="SOA49" s="9"/>
      <c r="SOB49" s="9"/>
      <c r="SOC49" s="9"/>
      <c r="SOD49" s="9"/>
      <c r="SOE49" s="9"/>
      <c r="SOF49" s="9"/>
      <c r="SOG49" s="9"/>
      <c r="SOH49" s="9"/>
      <c r="SOI49" s="9"/>
      <c r="SOJ49" s="9"/>
      <c r="SOK49" s="9"/>
      <c r="SOL49" s="9"/>
      <c r="SOM49" s="9"/>
      <c r="SON49" s="9"/>
      <c r="SOO49" s="9"/>
      <c r="SOP49" s="9"/>
      <c r="SOQ49" s="9"/>
      <c r="SOR49" s="9"/>
      <c r="SOS49" s="9"/>
      <c r="SOT49" s="9"/>
      <c r="SOU49" s="9"/>
      <c r="SOV49" s="9"/>
      <c r="SOW49" s="9"/>
      <c r="SOX49" s="9"/>
      <c r="SOY49" s="9"/>
      <c r="SOZ49" s="9"/>
      <c r="SPA49" s="9"/>
      <c r="SPB49" s="9"/>
      <c r="SPC49" s="9"/>
      <c r="SPD49" s="9"/>
      <c r="SPE49" s="9"/>
      <c r="SPF49" s="9"/>
      <c r="SPG49" s="9"/>
      <c r="SPH49" s="9"/>
      <c r="SPI49" s="9"/>
      <c r="SPJ49" s="9"/>
      <c r="SPK49" s="9"/>
      <c r="SPL49" s="9"/>
      <c r="SPM49" s="9"/>
      <c r="SPN49" s="9"/>
      <c r="SPO49" s="9"/>
      <c r="SPP49" s="9"/>
      <c r="SPQ49" s="9"/>
      <c r="SPR49" s="9"/>
      <c r="SPS49" s="9"/>
      <c r="SPT49" s="9"/>
      <c r="SPU49" s="9"/>
      <c r="SPV49" s="9"/>
      <c r="SPW49" s="9"/>
      <c r="SPX49" s="9"/>
      <c r="SPY49" s="9"/>
      <c r="SPZ49" s="9"/>
      <c r="SQA49" s="9"/>
      <c r="SQB49" s="9"/>
      <c r="SQC49" s="9"/>
      <c r="SQD49" s="9"/>
      <c r="SQE49" s="9"/>
      <c r="SQF49" s="9"/>
      <c r="SQG49" s="9"/>
      <c r="SQH49" s="9"/>
      <c r="SQI49" s="9"/>
      <c r="SQJ49" s="9"/>
      <c r="SQK49" s="9"/>
      <c r="SQL49" s="9"/>
      <c r="SQM49" s="9"/>
      <c r="SQN49" s="9"/>
      <c r="SQO49" s="9"/>
      <c r="SQP49" s="9"/>
      <c r="SQQ49" s="9"/>
      <c r="SQR49" s="9"/>
      <c r="SQS49" s="9"/>
      <c r="SQT49" s="9"/>
      <c r="SQU49" s="9"/>
      <c r="SQV49" s="9"/>
      <c r="SQW49" s="9"/>
      <c r="SQX49" s="9"/>
      <c r="SQY49" s="9"/>
      <c r="SQZ49" s="9"/>
      <c r="SRA49" s="9"/>
      <c r="SRB49" s="9"/>
      <c r="SRC49" s="9"/>
      <c r="SRD49" s="9"/>
      <c r="SRE49" s="9"/>
      <c r="SRF49" s="9"/>
      <c r="SRG49" s="9"/>
      <c r="SRH49" s="9"/>
      <c r="SRI49" s="9"/>
      <c r="SRJ49" s="9"/>
      <c r="SRK49" s="9"/>
      <c r="SRL49" s="9"/>
      <c r="SRM49" s="9"/>
      <c r="SRN49" s="9"/>
      <c r="SRO49" s="9"/>
      <c r="SRP49" s="9"/>
      <c r="SRQ49" s="9"/>
      <c r="SRR49" s="9"/>
      <c r="SRS49" s="9"/>
      <c r="SRT49" s="9"/>
      <c r="SRU49" s="9"/>
      <c r="SRV49" s="9"/>
      <c r="SRW49" s="9"/>
      <c r="SRX49" s="9"/>
      <c r="SRY49" s="9"/>
      <c r="SRZ49" s="9"/>
      <c r="SSA49" s="9"/>
      <c r="SSB49" s="9"/>
      <c r="SSC49" s="9"/>
      <c r="SSD49" s="9"/>
      <c r="SSE49" s="9"/>
      <c r="SSF49" s="9"/>
      <c r="SSG49" s="9"/>
      <c r="SSH49" s="9"/>
      <c r="SSI49" s="9"/>
      <c r="SSJ49" s="9"/>
      <c r="SSK49" s="9"/>
      <c r="SSL49" s="9"/>
      <c r="SSM49" s="9"/>
      <c r="SSN49" s="9"/>
      <c r="SSO49" s="9"/>
      <c r="SSP49" s="9"/>
      <c r="SSQ49" s="9"/>
      <c r="SSR49" s="9"/>
      <c r="SSS49" s="9"/>
      <c r="SST49" s="9"/>
      <c r="SSU49" s="9"/>
      <c r="SSV49" s="9"/>
      <c r="SSW49" s="9"/>
      <c r="SSX49" s="9"/>
      <c r="SSY49" s="9"/>
      <c r="SSZ49" s="9"/>
      <c r="STA49" s="9"/>
      <c r="STB49" s="9"/>
      <c r="STC49" s="9"/>
      <c r="STD49" s="9"/>
      <c r="STE49" s="9"/>
      <c r="STF49" s="9"/>
      <c r="STG49" s="9"/>
      <c r="STH49" s="9"/>
      <c r="STI49" s="9"/>
      <c r="STJ49" s="9"/>
      <c r="STK49" s="9"/>
      <c r="STL49" s="9"/>
      <c r="STM49" s="9"/>
      <c r="STN49" s="9"/>
      <c r="STO49" s="9"/>
      <c r="STP49" s="9"/>
      <c r="STQ49" s="9"/>
      <c r="STR49" s="9"/>
      <c r="STS49" s="9"/>
      <c r="STT49" s="9"/>
      <c r="STU49" s="9"/>
      <c r="STV49" s="9"/>
      <c r="STW49" s="9"/>
      <c r="STX49" s="9"/>
      <c r="STY49" s="9"/>
      <c r="STZ49" s="9"/>
      <c r="SUA49" s="9"/>
      <c r="SUB49" s="9"/>
      <c r="SUC49" s="9"/>
      <c r="SUD49" s="9"/>
      <c r="SUE49" s="9"/>
      <c r="SUF49" s="9"/>
      <c r="SUG49" s="9"/>
      <c r="SUH49" s="9"/>
      <c r="SUI49" s="9"/>
      <c r="SUJ49" s="9"/>
      <c r="SUK49" s="9"/>
      <c r="SUL49" s="9"/>
      <c r="SUM49" s="9"/>
      <c r="SUN49" s="9"/>
      <c r="SUO49" s="9"/>
      <c r="SUP49" s="9"/>
      <c r="SUQ49" s="9"/>
      <c r="SUR49" s="9"/>
      <c r="SUS49" s="9"/>
      <c r="SUT49" s="9"/>
      <c r="SUU49" s="9"/>
      <c r="SUV49" s="9"/>
      <c r="SUW49" s="9"/>
      <c r="SUX49" s="9"/>
      <c r="SUY49" s="9"/>
      <c r="SUZ49" s="9"/>
      <c r="SVA49" s="9"/>
      <c r="SVB49" s="9"/>
      <c r="SVC49" s="9"/>
      <c r="SVD49" s="9"/>
      <c r="SVE49" s="9"/>
      <c r="SVF49" s="9"/>
      <c r="SVG49" s="9"/>
      <c r="SVH49" s="9"/>
      <c r="SVI49" s="9"/>
      <c r="SVJ49" s="9"/>
      <c r="SVK49" s="9"/>
      <c r="SVL49" s="9"/>
      <c r="SVM49" s="9"/>
      <c r="SVN49" s="9"/>
      <c r="SVO49" s="9"/>
      <c r="SVP49" s="9"/>
      <c r="SVQ49" s="9"/>
      <c r="SVR49" s="9"/>
      <c r="SVS49" s="9"/>
      <c r="SVT49" s="9"/>
      <c r="SVU49" s="9"/>
      <c r="SVV49" s="9"/>
      <c r="SVW49" s="9"/>
      <c r="SVX49" s="9"/>
      <c r="SVY49" s="9"/>
      <c r="SVZ49" s="9"/>
      <c r="SWA49" s="9"/>
      <c r="SWB49" s="9"/>
      <c r="SWC49" s="9"/>
      <c r="SWD49" s="9"/>
      <c r="SWE49" s="9"/>
      <c r="SWF49" s="9"/>
      <c r="SWG49" s="9"/>
      <c r="SWH49" s="9"/>
      <c r="SWI49" s="9"/>
      <c r="SWJ49" s="9"/>
      <c r="SWK49" s="9"/>
      <c r="SWL49" s="9"/>
      <c r="SWM49" s="9"/>
      <c r="SWN49" s="9"/>
      <c r="SWO49" s="9"/>
      <c r="SWP49" s="9"/>
      <c r="SWQ49" s="9"/>
      <c r="SWR49" s="9"/>
      <c r="SWS49" s="9"/>
      <c r="SWT49" s="9"/>
      <c r="SWU49" s="9"/>
      <c r="SWV49" s="9"/>
      <c r="SWW49" s="9"/>
      <c r="SWX49" s="9"/>
      <c r="SWY49" s="9"/>
      <c r="SWZ49" s="9"/>
      <c r="SXA49" s="9"/>
      <c r="SXB49" s="9"/>
      <c r="SXC49" s="9"/>
      <c r="SXD49" s="9"/>
      <c r="SXE49" s="9"/>
      <c r="SXF49" s="9"/>
      <c r="SXG49" s="9"/>
      <c r="SXH49" s="9"/>
      <c r="SXI49" s="9"/>
      <c r="SXJ49" s="9"/>
      <c r="SXK49" s="9"/>
      <c r="SXL49" s="9"/>
      <c r="SXM49" s="9"/>
      <c r="SXN49" s="9"/>
      <c r="SXO49" s="9"/>
      <c r="SXP49" s="9"/>
      <c r="SXQ49" s="9"/>
      <c r="SXR49" s="9"/>
      <c r="SXS49" s="9"/>
      <c r="SXT49" s="9"/>
      <c r="SXU49" s="9"/>
      <c r="SXV49" s="9"/>
      <c r="SXW49" s="9"/>
      <c r="SXX49" s="9"/>
      <c r="SXY49" s="9"/>
      <c r="SXZ49" s="9"/>
      <c r="SYA49" s="9"/>
      <c r="SYB49" s="9"/>
      <c r="SYC49" s="9"/>
      <c r="SYD49" s="9"/>
      <c r="SYE49" s="9"/>
      <c r="SYF49" s="9"/>
      <c r="SYG49" s="9"/>
      <c r="SYH49" s="9"/>
      <c r="SYI49" s="9"/>
      <c r="SYJ49" s="9"/>
      <c r="SYK49" s="9"/>
      <c r="SYL49" s="9"/>
      <c r="SYM49" s="9"/>
      <c r="SYN49" s="9"/>
      <c r="SYO49" s="9"/>
      <c r="SYP49" s="9"/>
      <c r="SYQ49" s="9"/>
      <c r="SYR49" s="9"/>
      <c r="SYS49" s="9"/>
      <c r="SYT49" s="9"/>
      <c r="SYU49" s="9"/>
      <c r="SYV49" s="9"/>
      <c r="SYW49" s="9"/>
      <c r="SYX49" s="9"/>
      <c r="SYY49" s="9"/>
      <c r="SYZ49" s="9"/>
      <c r="SZA49" s="9"/>
      <c r="SZB49" s="9"/>
      <c r="SZC49" s="9"/>
      <c r="SZD49" s="9"/>
      <c r="SZE49" s="9"/>
      <c r="SZF49" s="9"/>
      <c r="SZG49" s="9"/>
      <c r="SZH49" s="9"/>
      <c r="SZI49" s="9"/>
      <c r="SZJ49" s="9"/>
      <c r="SZK49" s="9"/>
      <c r="SZL49" s="9"/>
      <c r="SZM49" s="9"/>
      <c r="SZN49" s="9"/>
      <c r="SZO49" s="9"/>
      <c r="SZP49" s="9"/>
      <c r="SZQ49" s="9"/>
      <c r="SZR49" s="9"/>
      <c r="SZS49" s="9"/>
      <c r="SZT49" s="9"/>
      <c r="SZU49" s="9"/>
      <c r="SZV49" s="9"/>
      <c r="SZW49" s="9"/>
      <c r="SZX49" s="9"/>
      <c r="SZY49" s="9"/>
      <c r="SZZ49" s="9"/>
      <c r="TAA49" s="9"/>
      <c r="TAB49" s="9"/>
      <c r="TAC49" s="9"/>
      <c r="TAD49" s="9"/>
      <c r="TAE49" s="9"/>
      <c r="TAF49" s="9"/>
      <c r="TAG49" s="9"/>
      <c r="TAH49" s="9"/>
      <c r="TAI49" s="9"/>
      <c r="TAJ49" s="9"/>
      <c r="TAK49" s="9"/>
      <c r="TAL49" s="9"/>
      <c r="TAM49" s="9"/>
      <c r="TAN49" s="9"/>
      <c r="TAO49" s="9"/>
      <c r="TAP49" s="9"/>
      <c r="TAQ49" s="9"/>
      <c r="TAR49" s="9"/>
      <c r="TAS49" s="9"/>
      <c r="TAT49" s="9"/>
      <c r="TAU49" s="9"/>
      <c r="TAV49" s="9"/>
      <c r="TAW49" s="9"/>
      <c r="TAX49" s="9"/>
      <c r="TAY49" s="9"/>
      <c r="TAZ49" s="9"/>
      <c r="TBA49" s="9"/>
      <c r="TBB49" s="9"/>
      <c r="TBC49" s="9"/>
      <c r="TBD49" s="9"/>
      <c r="TBE49" s="9"/>
      <c r="TBF49" s="9"/>
      <c r="TBG49" s="9"/>
      <c r="TBH49" s="9"/>
      <c r="TBI49" s="9"/>
      <c r="TBJ49" s="9"/>
      <c r="TBK49" s="9"/>
      <c r="TBL49" s="9"/>
      <c r="TBM49" s="9"/>
      <c r="TBN49" s="9"/>
      <c r="TBO49" s="9"/>
      <c r="TBP49" s="9"/>
      <c r="TBQ49" s="9"/>
      <c r="TBR49" s="9"/>
      <c r="TBS49" s="9"/>
      <c r="TBT49" s="9"/>
      <c r="TBU49" s="9"/>
      <c r="TBV49" s="9"/>
      <c r="TBW49" s="9"/>
      <c r="TBX49" s="9"/>
      <c r="TBY49" s="9"/>
      <c r="TBZ49" s="9"/>
      <c r="TCA49" s="9"/>
      <c r="TCB49" s="9"/>
      <c r="TCC49" s="9"/>
      <c r="TCD49" s="9"/>
      <c r="TCE49" s="9"/>
      <c r="TCF49" s="9"/>
      <c r="TCG49" s="9"/>
      <c r="TCH49" s="9"/>
      <c r="TCI49" s="9"/>
      <c r="TCJ49" s="9"/>
      <c r="TCK49" s="9"/>
      <c r="TCL49" s="9"/>
      <c r="TCM49" s="9"/>
      <c r="TCN49" s="9"/>
      <c r="TCO49" s="9"/>
      <c r="TCP49" s="9"/>
      <c r="TCQ49" s="9"/>
      <c r="TCR49" s="9"/>
      <c r="TCS49" s="9"/>
      <c r="TCT49" s="9"/>
      <c r="TCU49" s="9"/>
      <c r="TCV49" s="9"/>
      <c r="TCW49" s="9"/>
      <c r="TCX49" s="9"/>
      <c r="TCY49" s="9"/>
      <c r="TCZ49" s="9"/>
      <c r="TDA49" s="9"/>
      <c r="TDB49" s="9"/>
      <c r="TDC49" s="9"/>
      <c r="TDD49" s="9"/>
      <c r="TDE49" s="9"/>
      <c r="TDF49" s="9"/>
      <c r="TDG49" s="9"/>
      <c r="TDH49" s="9"/>
      <c r="TDI49" s="9"/>
      <c r="TDJ49" s="9"/>
      <c r="TDK49" s="9"/>
      <c r="TDL49" s="9"/>
      <c r="TDM49" s="9"/>
      <c r="TDN49" s="9"/>
      <c r="TDO49" s="9"/>
      <c r="TDP49" s="9"/>
      <c r="TDQ49" s="9"/>
      <c r="TDR49" s="9"/>
      <c r="TDS49" s="9"/>
      <c r="TDT49" s="9"/>
      <c r="TDU49" s="9"/>
      <c r="TDV49" s="9"/>
      <c r="TDW49" s="9"/>
      <c r="TDX49" s="9"/>
      <c r="TDY49" s="9"/>
      <c r="TDZ49" s="9"/>
      <c r="TEA49" s="9"/>
      <c r="TEB49" s="9"/>
      <c r="TEC49" s="9"/>
      <c r="TED49" s="9"/>
      <c r="TEE49" s="9"/>
      <c r="TEF49" s="9"/>
      <c r="TEG49" s="9"/>
      <c r="TEH49" s="9"/>
      <c r="TEI49" s="9"/>
      <c r="TEJ49" s="9"/>
      <c r="TEK49" s="9"/>
      <c r="TEL49" s="9"/>
      <c r="TEM49" s="9"/>
      <c r="TEN49" s="9"/>
      <c r="TEO49" s="9"/>
      <c r="TEP49" s="9"/>
      <c r="TEQ49" s="9"/>
      <c r="TER49" s="9"/>
      <c r="TES49" s="9"/>
      <c r="TET49" s="9"/>
      <c r="TEU49" s="9"/>
      <c r="TEV49" s="9"/>
      <c r="TEW49" s="9"/>
      <c r="TEX49" s="9"/>
      <c r="TEY49" s="9"/>
      <c r="TEZ49" s="9"/>
      <c r="TFA49" s="9"/>
      <c r="TFB49" s="9"/>
      <c r="TFC49" s="9"/>
      <c r="TFD49" s="9"/>
      <c r="TFE49" s="9"/>
      <c r="TFF49" s="9"/>
      <c r="TFG49" s="9"/>
      <c r="TFH49" s="9"/>
      <c r="TFI49" s="9"/>
      <c r="TFJ49" s="9"/>
      <c r="TFK49" s="9"/>
      <c r="TFL49" s="9"/>
      <c r="TFM49" s="9"/>
      <c r="TFN49" s="9"/>
      <c r="TFO49" s="9"/>
      <c r="TFP49" s="9"/>
      <c r="TFQ49" s="9"/>
      <c r="TFR49" s="9"/>
      <c r="TFS49" s="9"/>
      <c r="TFT49" s="9"/>
      <c r="TFU49" s="9"/>
      <c r="TFV49" s="9"/>
      <c r="TFW49" s="9"/>
      <c r="TFX49" s="9"/>
      <c r="TFY49" s="9"/>
      <c r="TFZ49" s="9"/>
      <c r="TGA49" s="9"/>
      <c r="TGB49" s="9"/>
      <c r="TGC49" s="9"/>
      <c r="TGD49" s="9"/>
      <c r="TGE49" s="9"/>
      <c r="TGF49" s="9"/>
      <c r="TGG49" s="9"/>
      <c r="TGH49" s="9"/>
      <c r="TGI49" s="9"/>
      <c r="TGJ49" s="9"/>
      <c r="TGK49" s="9"/>
      <c r="TGL49" s="9"/>
      <c r="TGM49" s="9"/>
      <c r="TGN49" s="9"/>
      <c r="TGO49" s="9"/>
      <c r="TGP49" s="9"/>
      <c r="TGQ49" s="9"/>
      <c r="TGR49" s="9"/>
      <c r="TGS49" s="9"/>
      <c r="TGT49" s="9"/>
      <c r="TGU49" s="9"/>
      <c r="TGV49" s="9"/>
      <c r="TGW49" s="9"/>
      <c r="TGX49" s="9"/>
      <c r="TGY49" s="9"/>
      <c r="TGZ49" s="9"/>
      <c r="THA49" s="9"/>
      <c r="THB49" s="9"/>
      <c r="THC49" s="9"/>
      <c r="THD49" s="9"/>
      <c r="THE49" s="9"/>
      <c r="THF49" s="9"/>
      <c r="THG49" s="9"/>
      <c r="THH49" s="9"/>
      <c r="THI49" s="9"/>
      <c r="THJ49" s="9"/>
      <c r="THK49" s="9"/>
      <c r="THL49" s="9"/>
      <c r="THM49" s="9"/>
      <c r="THN49" s="9"/>
      <c r="THO49" s="9"/>
      <c r="THP49" s="9"/>
      <c r="THQ49" s="9"/>
      <c r="THR49" s="9"/>
      <c r="THS49" s="9"/>
      <c r="THT49" s="9"/>
      <c r="THU49" s="9"/>
      <c r="THV49" s="9"/>
      <c r="THW49" s="9"/>
      <c r="THX49" s="9"/>
      <c r="THY49" s="9"/>
      <c r="THZ49" s="9"/>
      <c r="TIA49" s="9"/>
      <c r="TIB49" s="9"/>
      <c r="TIC49" s="9"/>
      <c r="TID49" s="9"/>
      <c r="TIE49" s="9"/>
      <c r="TIF49" s="9"/>
      <c r="TIG49" s="9"/>
      <c r="TIH49" s="9"/>
      <c r="TII49" s="9"/>
      <c r="TIJ49" s="9"/>
      <c r="TIK49" s="9"/>
      <c r="TIL49" s="9"/>
      <c r="TIM49" s="9"/>
      <c r="TIN49" s="9"/>
      <c r="TIO49" s="9"/>
      <c r="TIP49" s="9"/>
      <c r="TIQ49" s="9"/>
      <c r="TIR49" s="9"/>
      <c r="TIS49" s="9"/>
      <c r="TIT49" s="9"/>
      <c r="TIU49" s="9"/>
      <c r="TIV49" s="9"/>
      <c r="TIW49" s="9"/>
      <c r="TIX49" s="9"/>
      <c r="TIY49" s="9"/>
      <c r="TIZ49" s="9"/>
      <c r="TJA49" s="9"/>
      <c r="TJB49" s="9"/>
      <c r="TJC49" s="9"/>
      <c r="TJD49" s="9"/>
      <c r="TJE49" s="9"/>
      <c r="TJF49" s="9"/>
      <c r="TJG49" s="9"/>
      <c r="TJH49" s="9"/>
      <c r="TJI49" s="9"/>
      <c r="TJJ49" s="9"/>
      <c r="TJK49" s="9"/>
      <c r="TJL49" s="9"/>
      <c r="TJM49" s="9"/>
      <c r="TJN49" s="9"/>
      <c r="TJO49" s="9"/>
      <c r="TJP49" s="9"/>
      <c r="TJQ49" s="9"/>
      <c r="TJR49" s="9"/>
      <c r="TJS49" s="9"/>
      <c r="TJT49" s="9"/>
      <c r="TJU49" s="9"/>
      <c r="TJV49" s="9"/>
      <c r="TJW49" s="9"/>
      <c r="TJX49" s="9"/>
      <c r="TJY49" s="9"/>
      <c r="TJZ49" s="9"/>
      <c r="TKA49" s="9"/>
      <c r="TKB49" s="9"/>
      <c r="TKC49" s="9"/>
      <c r="TKD49" s="9"/>
      <c r="TKE49" s="9"/>
      <c r="TKF49" s="9"/>
      <c r="TKG49" s="9"/>
      <c r="TKH49" s="9"/>
      <c r="TKI49" s="9"/>
      <c r="TKJ49" s="9"/>
      <c r="TKK49" s="9"/>
      <c r="TKL49" s="9"/>
      <c r="TKM49" s="9"/>
      <c r="TKN49" s="9"/>
      <c r="TKO49" s="9"/>
      <c r="TKP49" s="9"/>
      <c r="TKQ49" s="9"/>
      <c r="TKR49" s="9"/>
      <c r="TKS49" s="9"/>
      <c r="TKT49" s="9"/>
      <c r="TKU49" s="9"/>
      <c r="TKV49" s="9"/>
      <c r="TKW49" s="9"/>
      <c r="TKX49" s="9"/>
      <c r="TKY49" s="9"/>
      <c r="TKZ49" s="9"/>
      <c r="TLA49" s="9"/>
      <c r="TLB49" s="9"/>
      <c r="TLC49" s="9"/>
      <c r="TLD49" s="9"/>
      <c r="TLE49" s="9"/>
      <c r="TLF49" s="9"/>
      <c r="TLG49" s="9"/>
      <c r="TLH49" s="9"/>
      <c r="TLI49" s="9"/>
      <c r="TLJ49" s="9"/>
      <c r="TLK49" s="9"/>
      <c r="TLL49" s="9"/>
      <c r="TLM49" s="9"/>
      <c r="TLN49" s="9"/>
      <c r="TLO49" s="9"/>
      <c r="TLP49" s="9"/>
      <c r="TLQ49" s="9"/>
      <c r="TLR49" s="9"/>
      <c r="TLS49" s="9"/>
      <c r="TLT49" s="9"/>
      <c r="TLU49" s="9"/>
      <c r="TLV49" s="9"/>
      <c r="TLW49" s="9"/>
      <c r="TLX49" s="9"/>
      <c r="TLY49" s="9"/>
      <c r="TLZ49" s="9"/>
      <c r="TMA49" s="9"/>
      <c r="TMB49" s="9"/>
      <c r="TMC49" s="9"/>
      <c r="TMD49" s="9"/>
      <c r="TME49" s="9"/>
      <c r="TMF49" s="9"/>
      <c r="TMG49" s="9"/>
      <c r="TMH49" s="9"/>
      <c r="TMI49" s="9"/>
      <c r="TMJ49" s="9"/>
      <c r="TMK49" s="9"/>
      <c r="TML49" s="9"/>
      <c r="TMM49" s="9"/>
      <c r="TMN49" s="9"/>
      <c r="TMO49" s="9"/>
      <c r="TMP49" s="9"/>
      <c r="TMQ49" s="9"/>
      <c r="TMR49" s="9"/>
      <c r="TMS49" s="9"/>
      <c r="TMT49" s="9"/>
      <c r="TMU49" s="9"/>
      <c r="TMV49" s="9"/>
      <c r="TMW49" s="9"/>
      <c r="TMX49" s="9"/>
      <c r="TMY49" s="9"/>
      <c r="TMZ49" s="9"/>
      <c r="TNA49" s="9"/>
      <c r="TNB49" s="9"/>
      <c r="TNC49" s="9"/>
      <c r="TND49" s="9"/>
      <c r="TNE49" s="9"/>
      <c r="TNF49" s="9"/>
      <c r="TNG49" s="9"/>
      <c r="TNH49" s="9"/>
      <c r="TNI49" s="9"/>
      <c r="TNJ49" s="9"/>
      <c r="TNK49" s="9"/>
      <c r="TNL49" s="9"/>
      <c r="TNM49" s="9"/>
      <c r="TNN49" s="9"/>
      <c r="TNO49" s="9"/>
      <c r="TNP49" s="9"/>
      <c r="TNQ49" s="9"/>
      <c r="TNR49" s="9"/>
      <c r="TNS49" s="9"/>
      <c r="TNT49" s="9"/>
      <c r="TNU49" s="9"/>
      <c r="TNV49" s="9"/>
      <c r="TNW49" s="9"/>
      <c r="TNX49" s="9"/>
      <c r="TNY49" s="9"/>
      <c r="TNZ49" s="9"/>
      <c r="TOA49" s="9"/>
      <c r="TOB49" s="9"/>
      <c r="TOC49" s="9"/>
      <c r="TOD49" s="9"/>
      <c r="TOE49" s="9"/>
      <c r="TOF49" s="9"/>
      <c r="TOG49" s="9"/>
      <c r="TOH49" s="9"/>
      <c r="TOI49" s="9"/>
      <c r="TOJ49" s="9"/>
      <c r="TOK49" s="9"/>
      <c r="TOL49" s="9"/>
      <c r="TOM49" s="9"/>
      <c r="TON49" s="9"/>
      <c r="TOO49" s="9"/>
      <c r="TOP49" s="9"/>
      <c r="TOQ49" s="9"/>
      <c r="TOR49" s="9"/>
      <c r="TOS49" s="9"/>
      <c r="TOT49" s="9"/>
      <c r="TOU49" s="9"/>
      <c r="TOV49" s="9"/>
      <c r="TOW49" s="9"/>
      <c r="TOX49" s="9"/>
      <c r="TOY49" s="9"/>
      <c r="TOZ49" s="9"/>
      <c r="TPA49" s="9"/>
      <c r="TPB49" s="9"/>
      <c r="TPC49" s="9"/>
      <c r="TPD49" s="9"/>
      <c r="TPE49" s="9"/>
      <c r="TPF49" s="9"/>
      <c r="TPG49" s="9"/>
      <c r="TPH49" s="9"/>
      <c r="TPI49" s="9"/>
      <c r="TPJ49" s="9"/>
      <c r="TPK49" s="9"/>
      <c r="TPL49" s="9"/>
      <c r="TPM49" s="9"/>
      <c r="TPN49" s="9"/>
      <c r="TPO49" s="9"/>
      <c r="TPP49" s="9"/>
      <c r="TPQ49" s="9"/>
      <c r="TPR49" s="9"/>
      <c r="TPS49" s="9"/>
      <c r="TPT49" s="9"/>
      <c r="TPU49" s="9"/>
      <c r="TPV49" s="9"/>
      <c r="TPW49" s="9"/>
      <c r="TPX49" s="9"/>
      <c r="TPY49" s="9"/>
      <c r="TPZ49" s="9"/>
      <c r="TQA49" s="9"/>
      <c r="TQB49" s="9"/>
      <c r="TQC49" s="9"/>
      <c r="TQD49" s="9"/>
      <c r="TQE49" s="9"/>
      <c r="TQF49" s="9"/>
      <c r="TQG49" s="9"/>
      <c r="TQH49" s="9"/>
      <c r="TQI49" s="9"/>
      <c r="TQJ49" s="9"/>
      <c r="TQK49" s="9"/>
      <c r="TQL49" s="9"/>
      <c r="TQM49" s="9"/>
      <c r="TQN49" s="9"/>
      <c r="TQO49" s="9"/>
      <c r="TQP49" s="9"/>
      <c r="TQQ49" s="9"/>
      <c r="TQR49" s="9"/>
      <c r="TQS49" s="9"/>
      <c r="TQT49" s="9"/>
      <c r="TQU49" s="9"/>
      <c r="TQV49" s="9"/>
      <c r="TQW49" s="9"/>
      <c r="TQX49" s="9"/>
      <c r="TQY49" s="9"/>
      <c r="TQZ49" s="9"/>
      <c r="TRA49" s="9"/>
      <c r="TRB49" s="9"/>
      <c r="TRC49" s="9"/>
      <c r="TRD49" s="9"/>
      <c r="TRE49" s="9"/>
      <c r="TRF49" s="9"/>
      <c r="TRG49" s="9"/>
      <c r="TRH49" s="9"/>
      <c r="TRI49" s="9"/>
      <c r="TRJ49" s="9"/>
      <c r="TRK49" s="9"/>
      <c r="TRL49" s="9"/>
      <c r="TRM49" s="9"/>
      <c r="TRN49" s="9"/>
      <c r="TRO49" s="9"/>
      <c r="TRP49" s="9"/>
      <c r="TRQ49" s="9"/>
      <c r="TRR49" s="9"/>
      <c r="TRS49" s="9"/>
      <c r="TRT49" s="9"/>
      <c r="TRU49" s="9"/>
      <c r="TRV49" s="9"/>
      <c r="TRW49" s="9"/>
      <c r="TRX49" s="9"/>
      <c r="TRY49" s="9"/>
      <c r="TRZ49" s="9"/>
      <c r="TSA49" s="9"/>
      <c r="TSB49" s="9"/>
      <c r="TSC49" s="9"/>
      <c r="TSD49" s="9"/>
      <c r="TSE49" s="9"/>
      <c r="TSF49" s="9"/>
      <c r="TSG49" s="9"/>
      <c r="TSH49" s="9"/>
      <c r="TSI49" s="9"/>
      <c r="TSJ49" s="9"/>
      <c r="TSK49" s="9"/>
      <c r="TSL49" s="9"/>
      <c r="TSM49" s="9"/>
      <c r="TSN49" s="9"/>
      <c r="TSO49" s="9"/>
      <c r="TSP49" s="9"/>
      <c r="TSQ49" s="9"/>
      <c r="TSR49" s="9"/>
      <c r="TSS49" s="9"/>
      <c r="TST49" s="9"/>
      <c r="TSU49" s="9"/>
      <c r="TSV49" s="9"/>
      <c r="TSW49" s="9"/>
      <c r="TSX49" s="9"/>
      <c r="TSY49" s="9"/>
      <c r="TSZ49" s="9"/>
      <c r="TTA49" s="9"/>
      <c r="TTB49" s="9"/>
      <c r="TTC49" s="9"/>
      <c r="TTD49" s="9"/>
      <c r="TTE49" s="9"/>
      <c r="TTF49" s="9"/>
      <c r="TTG49" s="9"/>
      <c r="TTH49" s="9"/>
      <c r="TTI49" s="9"/>
      <c r="TTJ49" s="9"/>
      <c r="TTK49" s="9"/>
      <c r="TTL49" s="9"/>
      <c r="TTM49" s="9"/>
      <c r="TTN49" s="9"/>
      <c r="TTO49" s="9"/>
      <c r="TTP49" s="9"/>
      <c r="TTQ49" s="9"/>
      <c r="TTR49" s="9"/>
      <c r="TTS49" s="9"/>
      <c r="TTT49" s="9"/>
      <c r="TTU49" s="9"/>
      <c r="TTV49" s="9"/>
      <c r="TTW49" s="9"/>
      <c r="TTX49" s="9"/>
      <c r="TTY49" s="9"/>
      <c r="TTZ49" s="9"/>
      <c r="TUA49" s="9"/>
      <c r="TUB49" s="9"/>
      <c r="TUC49" s="9"/>
      <c r="TUD49" s="9"/>
      <c r="TUE49" s="9"/>
      <c r="TUF49" s="9"/>
      <c r="TUG49" s="9"/>
      <c r="TUH49" s="9"/>
      <c r="TUI49" s="9"/>
      <c r="TUJ49" s="9"/>
      <c r="TUK49" s="9"/>
      <c r="TUL49" s="9"/>
      <c r="TUM49" s="9"/>
      <c r="TUN49" s="9"/>
      <c r="TUO49" s="9"/>
      <c r="TUP49" s="9"/>
      <c r="TUQ49" s="9"/>
      <c r="TUR49" s="9"/>
      <c r="TUS49" s="9"/>
      <c r="TUT49" s="9"/>
      <c r="TUU49" s="9"/>
      <c r="TUV49" s="9"/>
      <c r="TUW49" s="9"/>
      <c r="TUX49" s="9"/>
      <c r="TUY49" s="9"/>
      <c r="TUZ49" s="9"/>
      <c r="TVA49" s="9"/>
      <c r="TVB49" s="9"/>
      <c r="TVC49" s="9"/>
      <c r="TVD49" s="9"/>
      <c r="TVE49" s="9"/>
      <c r="TVF49" s="9"/>
      <c r="TVG49" s="9"/>
      <c r="TVH49" s="9"/>
      <c r="TVI49" s="9"/>
      <c r="TVJ49" s="9"/>
      <c r="TVK49" s="9"/>
      <c r="TVL49" s="9"/>
      <c r="TVM49" s="9"/>
      <c r="TVN49" s="9"/>
      <c r="TVO49" s="9"/>
      <c r="TVP49" s="9"/>
      <c r="TVQ49" s="9"/>
      <c r="TVR49" s="9"/>
      <c r="TVS49" s="9"/>
      <c r="TVT49" s="9"/>
      <c r="TVU49" s="9"/>
      <c r="TVV49" s="9"/>
      <c r="TVW49" s="9"/>
      <c r="TVX49" s="9"/>
      <c r="TVY49" s="9"/>
      <c r="TVZ49" s="9"/>
      <c r="TWA49" s="9"/>
      <c r="TWB49" s="9"/>
      <c r="TWC49" s="9"/>
      <c r="TWD49" s="9"/>
      <c r="TWE49" s="9"/>
      <c r="TWF49" s="9"/>
      <c r="TWG49" s="9"/>
      <c r="TWH49" s="9"/>
      <c r="TWI49" s="9"/>
      <c r="TWJ49" s="9"/>
      <c r="TWK49" s="9"/>
      <c r="TWL49" s="9"/>
      <c r="TWM49" s="9"/>
      <c r="TWN49" s="9"/>
      <c r="TWO49" s="9"/>
      <c r="TWP49" s="9"/>
      <c r="TWQ49" s="9"/>
      <c r="TWR49" s="9"/>
      <c r="TWS49" s="9"/>
      <c r="TWT49" s="9"/>
      <c r="TWU49" s="9"/>
      <c r="TWV49" s="9"/>
      <c r="TWW49" s="9"/>
      <c r="TWX49" s="9"/>
      <c r="TWY49" s="9"/>
      <c r="TWZ49" s="9"/>
      <c r="TXA49" s="9"/>
      <c r="TXB49" s="9"/>
      <c r="TXC49" s="9"/>
      <c r="TXD49" s="9"/>
      <c r="TXE49" s="9"/>
      <c r="TXF49" s="9"/>
      <c r="TXG49" s="9"/>
      <c r="TXH49" s="9"/>
      <c r="TXI49" s="9"/>
      <c r="TXJ49" s="9"/>
      <c r="TXK49" s="9"/>
      <c r="TXL49" s="9"/>
      <c r="TXM49" s="9"/>
      <c r="TXN49" s="9"/>
      <c r="TXO49" s="9"/>
      <c r="TXP49" s="9"/>
      <c r="TXQ49" s="9"/>
      <c r="TXR49" s="9"/>
      <c r="TXS49" s="9"/>
      <c r="TXT49" s="9"/>
      <c r="TXU49" s="9"/>
      <c r="TXV49" s="9"/>
      <c r="TXW49" s="9"/>
      <c r="TXX49" s="9"/>
      <c r="TXY49" s="9"/>
      <c r="TXZ49" s="9"/>
      <c r="TYA49" s="9"/>
      <c r="TYB49" s="9"/>
      <c r="TYC49" s="9"/>
      <c r="TYD49" s="9"/>
      <c r="TYE49" s="9"/>
      <c r="TYF49" s="9"/>
      <c r="TYG49" s="9"/>
      <c r="TYH49" s="9"/>
      <c r="TYI49" s="9"/>
      <c r="TYJ49" s="9"/>
      <c r="TYK49" s="9"/>
      <c r="TYL49" s="9"/>
      <c r="TYM49" s="9"/>
      <c r="TYN49" s="9"/>
      <c r="TYO49" s="9"/>
      <c r="TYP49" s="9"/>
      <c r="TYQ49" s="9"/>
      <c r="TYR49" s="9"/>
      <c r="TYS49" s="9"/>
      <c r="TYT49" s="9"/>
      <c r="TYU49" s="9"/>
      <c r="TYV49" s="9"/>
      <c r="TYW49" s="9"/>
      <c r="TYX49" s="9"/>
      <c r="TYY49" s="9"/>
      <c r="TYZ49" s="9"/>
      <c r="TZA49" s="9"/>
      <c r="TZB49" s="9"/>
      <c r="TZC49" s="9"/>
      <c r="TZD49" s="9"/>
      <c r="TZE49" s="9"/>
      <c r="TZF49" s="9"/>
      <c r="TZG49" s="9"/>
      <c r="TZH49" s="9"/>
      <c r="TZI49" s="9"/>
      <c r="TZJ49" s="9"/>
      <c r="TZK49" s="9"/>
      <c r="TZL49" s="9"/>
      <c r="TZM49" s="9"/>
      <c r="TZN49" s="9"/>
      <c r="TZO49" s="9"/>
      <c r="TZP49" s="9"/>
      <c r="TZQ49" s="9"/>
      <c r="TZR49" s="9"/>
      <c r="TZS49" s="9"/>
      <c r="TZT49" s="9"/>
      <c r="TZU49" s="9"/>
      <c r="TZV49" s="9"/>
      <c r="TZW49" s="9"/>
      <c r="TZX49" s="9"/>
      <c r="TZY49" s="9"/>
      <c r="TZZ49" s="9"/>
      <c r="UAA49" s="9"/>
      <c r="UAB49" s="9"/>
      <c r="UAC49" s="9"/>
      <c r="UAD49" s="9"/>
      <c r="UAE49" s="9"/>
      <c r="UAF49" s="9"/>
      <c r="UAG49" s="9"/>
      <c r="UAH49" s="9"/>
      <c r="UAI49" s="9"/>
      <c r="UAJ49" s="9"/>
      <c r="UAK49" s="9"/>
      <c r="UAL49" s="9"/>
      <c r="UAM49" s="9"/>
      <c r="UAN49" s="9"/>
      <c r="UAO49" s="9"/>
      <c r="UAP49" s="9"/>
      <c r="UAQ49" s="9"/>
      <c r="UAR49" s="9"/>
      <c r="UAS49" s="9"/>
      <c r="UAT49" s="9"/>
      <c r="UAU49" s="9"/>
      <c r="UAV49" s="9"/>
      <c r="UAW49" s="9"/>
      <c r="UAX49" s="9"/>
      <c r="UAY49" s="9"/>
      <c r="UAZ49" s="9"/>
      <c r="UBA49" s="9"/>
      <c r="UBB49" s="9"/>
      <c r="UBC49" s="9"/>
      <c r="UBD49" s="9"/>
      <c r="UBE49" s="9"/>
      <c r="UBF49" s="9"/>
      <c r="UBG49" s="9"/>
      <c r="UBH49" s="9"/>
      <c r="UBI49" s="9"/>
      <c r="UBJ49" s="9"/>
      <c r="UBK49" s="9"/>
      <c r="UBL49" s="9"/>
      <c r="UBM49" s="9"/>
      <c r="UBN49" s="9"/>
      <c r="UBO49" s="9"/>
      <c r="UBP49" s="9"/>
      <c r="UBQ49" s="9"/>
      <c r="UBR49" s="9"/>
      <c r="UBS49" s="9"/>
      <c r="UBT49" s="9"/>
      <c r="UBU49" s="9"/>
      <c r="UBV49" s="9"/>
      <c r="UBW49" s="9"/>
      <c r="UBX49" s="9"/>
      <c r="UBY49" s="9"/>
      <c r="UBZ49" s="9"/>
      <c r="UCA49" s="9"/>
      <c r="UCB49" s="9"/>
      <c r="UCC49" s="9"/>
      <c r="UCD49" s="9"/>
      <c r="UCE49" s="9"/>
      <c r="UCF49" s="9"/>
      <c r="UCG49" s="9"/>
      <c r="UCH49" s="9"/>
      <c r="UCI49" s="9"/>
      <c r="UCJ49" s="9"/>
      <c r="UCK49" s="9"/>
      <c r="UCL49" s="9"/>
      <c r="UCM49" s="9"/>
      <c r="UCN49" s="9"/>
      <c r="UCO49" s="9"/>
      <c r="UCP49" s="9"/>
      <c r="UCQ49" s="9"/>
      <c r="UCR49" s="9"/>
      <c r="UCS49" s="9"/>
      <c r="UCT49" s="9"/>
      <c r="UCU49" s="9"/>
      <c r="UCV49" s="9"/>
      <c r="UCW49" s="9"/>
      <c r="UCX49" s="9"/>
      <c r="UCY49" s="9"/>
      <c r="UCZ49" s="9"/>
      <c r="UDA49" s="9"/>
      <c r="UDB49" s="9"/>
      <c r="UDC49" s="9"/>
      <c r="UDD49" s="9"/>
      <c r="UDE49" s="9"/>
      <c r="UDF49" s="9"/>
      <c r="UDG49" s="9"/>
      <c r="UDH49" s="9"/>
      <c r="UDI49" s="9"/>
      <c r="UDJ49" s="9"/>
      <c r="UDK49" s="9"/>
      <c r="UDL49" s="9"/>
      <c r="UDM49" s="9"/>
      <c r="UDN49" s="9"/>
      <c r="UDO49" s="9"/>
      <c r="UDP49" s="9"/>
      <c r="UDQ49" s="9"/>
      <c r="UDR49" s="9"/>
      <c r="UDS49" s="9"/>
      <c r="UDT49" s="9"/>
      <c r="UDU49" s="9"/>
      <c r="UDV49" s="9"/>
      <c r="UDW49" s="9"/>
      <c r="UDX49" s="9"/>
      <c r="UDY49" s="9"/>
      <c r="UDZ49" s="9"/>
      <c r="UEA49" s="9"/>
      <c r="UEB49" s="9"/>
      <c r="UEC49" s="9"/>
      <c r="UED49" s="9"/>
      <c r="UEE49" s="9"/>
      <c r="UEF49" s="9"/>
      <c r="UEG49" s="9"/>
      <c r="UEH49" s="9"/>
      <c r="UEI49" s="9"/>
      <c r="UEJ49" s="9"/>
      <c r="UEK49" s="9"/>
      <c r="UEL49" s="9"/>
      <c r="UEM49" s="9"/>
      <c r="UEN49" s="9"/>
      <c r="UEO49" s="9"/>
      <c r="UEP49" s="9"/>
      <c r="UEQ49" s="9"/>
      <c r="UER49" s="9"/>
      <c r="UES49" s="9"/>
      <c r="UET49" s="9"/>
      <c r="UEU49" s="9"/>
      <c r="UEV49" s="9"/>
      <c r="UEW49" s="9"/>
      <c r="UEX49" s="9"/>
      <c r="UEY49" s="9"/>
      <c r="UEZ49" s="9"/>
      <c r="UFA49" s="9"/>
      <c r="UFB49" s="9"/>
      <c r="UFC49" s="9"/>
      <c r="UFD49" s="9"/>
      <c r="UFE49" s="9"/>
      <c r="UFF49" s="9"/>
      <c r="UFG49" s="9"/>
      <c r="UFH49" s="9"/>
      <c r="UFI49" s="9"/>
      <c r="UFJ49" s="9"/>
      <c r="UFK49" s="9"/>
      <c r="UFL49" s="9"/>
      <c r="UFM49" s="9"/>
      <c r="UFN49" s="9"/>
      <c r="UFO49" s="9"/>
      <c r="UFP49" s="9"/>
      <c r="UFQ49" s="9"/>
      <c r="UFR49" s="9"/>
      <c r="UFS49" s="9"/>
      <c r="UFT49" s="9"/>
      <c r="UFU49" s="9"/>
      <c r="UFV49" s="9"/>
      <c r="UFW49" s="9"/>
      <c r="UFX49" s="9"/>
      <c r="UFY49" s="9"/>
      <c r="UFZ49" s="9"/>
      <c r="UGA49" s="9"/>
      <c r="UGB49" s="9"/>
      <c r="UGC49" s="9"/>
      <c r="UGD49" s="9"/>
      <c r="UGE49" s="9"/>
      <c r="UGF49" s="9"/>
      <c r="UGG49" s="9"/>
      <c r="UGH49" s="9"/>
      <c r="UGI49" s="9"/>
      <c r="UGJ49" s="9"/>
      <c r="UGK49" s="9"/>
      <c r="UGL49" s="9"/>
      <c r="UGM49" s="9"/>
      <c r="UGN49" s="9"/>
      <c r="UGO49" s="9"/>
      <c r="UGP49" s="9"/>
      <c r="UGQ49" s="9"/>
      <c r="UGR49" s="9"/>
      <c r="UGS49" s="9"/>
      <c r="UGT49" s="9"/>
      <c r="UGU49" s="9"/>
      <c r="UGV49" s="9"/>
      <c r="UGW49" s="9"/>
      <c r="UGX49" s="9"/>
      <c r="UGY49" s="9"/>
      <c r="UGZ49" s="9"/>
      <c r="UHA49" s="9"/>
      <c r="UHB49" s="9"/>
      <c r="UHC49" s="9"/>
      <c r="UHD49" s="9"/>
      <c r="UHE49" s="9"/>
      <c r="UHF49" s="9"/>
      <c r="UHG49" s="9"/>
      <c r="UHH49" s="9"/>
      <c r="UHI49" s="9"/>
      <c r="UHJ49" s="9"/>
      <c r="UHK49" s="9"/>
      <c r="UHL49" s="9"/>
      <c r="UHM49" s="9"/>
      <c r="UHN49" s="9"/>
      <c r="UHO49" s="9"/>
      <c r="UHP49" s="9"/>
      <c r="UHQ49" s="9"/>
      <c r="UHR49" s="9"/>
      <c r="UHS49" s="9"/>
      <c r="UHT49" s="9"/>
      <c r="UHU49" s="9"/>
      <c r="UHV49" s="9"/>
      <c r="UHW49" s="9"/>
      <c r="UHX49" s="9"/>
      <c r="UHY49" s="9"/>
      <c r="UHZ49" s="9"/>
      <c r="UIA49" s="9"/>
      <c r="UIB49" s="9"/>
      <c r="UIC49" s="9"/>
      <c r="UID49" s="9"/>
      <c r="UIE49" s="9"/>
      <c r="UIF49" s="9"/>
      <c r="UIG49" s="9"/>
      <c r="UIH49" s="9"/>
      <c r="UII49" s="9"/>
      <c r="UIJ49" s="9"/>
      <c r="UIK49" s="9"/>
      <c r="UIL49" s="9"/>
      <c r="UIM49" s="9"/>
      <c r="UIN49" s="9"/>
      <c r="UIO49" s="9"/>
      <c r="UIP49" s="9"/>
      <c r="UIQ49" s="9"/>
      <c r="UIR49" s="9"/>
      <c r="UIS49" s="9"/>
      <c r="UIT49" s="9"/>
      <c r="UIU49" s="9"/>
      <c r="UIV49" s="9"/>
      <c r="UIW49" s="9"/>
      <c r="UIX49" s="9"/>
      <c r="UIY49" s="9"/>
      <c r="UIZ49" s="9"/>
      <c r="UJA49" s="9"/>
      <c r="UJB49" s="9"/>
      <c r="UJC49" s="9"/>
      <c r="UJD49" s="9"/>
      <c r="UJE49" s="9"/>
      <c r="UJF49" s="9"/>
      <c r="UJG49" s="9"/>
      <c r="UJH49" s="9"/>
      <c r="UJI49" s="9"/>
      <c r="UJJ49" s="9"/>
      <c r="UJK49" s="9"/>
      <c r="UJL49" s="9"/>
      <c r="UJM49" s="9"/>
      <c r="UJN49" s="9"/>
      <c r="UJO49" s="9"/>
      <c r="UJP49" s="9"/>
      <c r="UJQ49" s="9"/>
      <c r="UJR49" s="9"/>
      <c r="UJS49" s="9"/>
      <c r="UJT49" s="9"/>
      <c r="UJU49" s="9"/>
      <c r="UJV49" s="9"/>
      <c r="UJW49" s="9"/>
      <c r="UJX49" s="9"/>
      <c r="UJY49" s="9"/>
      <c r="UJZ49" s="9"/>
      <c r="UKA49" s="9"/>
      <c r="UKB49" s="9"/>
      <c r="UKC49" s="9"/>
      <c r="UKD49" s="9"/>
      <c r="UKE49" s="9"/>
      <c r="UKF49" s="9"/>
      <c r="UKG49" s="9"/>
      <c r="UKH49" s="9"/>
      <c r="UKI49" s="9"/>
      <c r="UKJ49" s="9"/>
      <c r="UKK49" s="9"/>
      <c r="UKL49" s="9"/>
      <c r="UKM49" s="9"/>
      <c r="UKN49" s="9"/>
      <c r="UKO49" s="9"/>
      <c r="UKP49" s="9"/>
      <c r="UKQ49" s="9"/>
      <c r="UKR49" s="9"/>
      <c r="UKS49" s="9"/>
      <c r="UKT49" s="9"/>
      <c r="UKU49" s="9"/>
      <c r="UKV49" s="9"/>
      <c r="UKW49" s="9"/>
      <c r="UKX49" s="9"/>
      <c r="UKY49" s="9"/>
      <c r="UKZ49" s="9"/>
      <c r="ULA49" s="9"/>
      <c r="ULB49" s="9"/>
      <c r="ULC49" s="9"/>
      <c r="ULD49" s="9"/>
      <c r="ULE49" s="9"/>
      <c r="ULF49" s="9"/>
      <c r="ULG49" s="9"/>
      <c r="ULH49" s="9"/>
      <c r="ULI49" s="9"/>
      <c r="ULJ49" s="9"/>
      <c r="ULK49" s="9"/>
      <c r="ULL49" s="9"/>
      <c r="ULM49" s="9"/>
      <c r="ULN49" s="9"/>
      <c r="ULO49" s="9"/>
      <c r="ULP49" s="9"/>
      <c r="ULQ49" s="9"/>
      <c r="ULR49" s="9"/>
      <c r="ULS49" s="9"/>
      <c r="ULT49" s="9"/>
      <c r="ULU49" s="9"/>
      <c r="ULV49" s="9"/>
      <c r="ULW49" s="9"/>
      <c r="ULX49" s="9"/>
      <c r="ULY49" s="9"/>
      <c r="ULZ49" s="9"/>
      <c r="UMA49" s="9"/>
      <c r="UMB49" s="9"/>
      <c r="UMC49" s="9"/>
      <c r="UMD49" s="9"/>
      <c r="UME49" s="9"/>
      <c r="UMF49" s="9"/>
      <c r="UMG49" s="9"/>
      <c r="UMH49" s="9"/>
      <c r="UMI49" s="9"/>
      <c r="UMJ49" s="9"/>
      <c r="UMK49" s="9"/>
      <c r="UML49" s="9"/>
      <c r="UMM49" s="9"/>
      <c r="UMN49" s="9"/>
      <c r="UMO49" s="9"/>
      <c r="UMP49" s="9"/>
      <c r="UMQ49" s="9"/>
      <c r="UMR49" s="9"/>
      <c r="UMS49" s="9"/>
      <c r="UMT49" s="9"/>
      <c r="UMU49" s="9"/>
      <c r="UMV49" s="9"/>
      <c r="UMW49" s="9"/>
      <c r="UMX49" s="9"/>
      <c r="UMY49" s="9"/>
      <c r="UMZ49" s="9"/>
      <c r="UNA49" s="9"/>
      <c r="UNB49" s="9"/>
      <c r="UNC49" s="9"/>
      <c r="UND49" s="9"/>
      <c r="UNE49" s="9"/>
      <c r="UNF49" s="9"/>
      <c r="UNG49" s="9"/>
      <c r="UNH49" s="9"/>
      <c r="UNI49" s="9"/>
      <c r="UNJ49" s="9"/>
      <c r="UNK49" s="9"/>
      <c r="UNL49" s="9"/>
      <c r="UNM49" s="9"/>
      <c r="UNN49" s="9"/>
      <c r="UNO49" s="9"/>
      <c r="UNP49" s="9"/>
      <c r="UNQ49" s="9"/>
      <c r="UNR49" s="9"/>
      <c r="UNS49" s="9"/>
      <c r="UNT49" s="9"/>
      <c r="UNU49" s="9"/>
      <c r="UNV49" s="9"/>
      <c r="UNW49" s="9"/>
      <c r="UNX49" s="9"/>
      <c r="UNY49" s="9"/>
      <c r="UNZ49" s="9"/>
      <c r="UOA49" s="9"/>
      <c r="UOB49" s="9"/>
      <c r="UOC49" s="9"/>
      <c r="UOD49" s="9"/>
      <c r="UOE49" s="9"/>
      <c r="UOF49" s="9"/>
      <c r="UOG49" s="9"/>
      <c r="UOH49" s="9"/>
      <c r="UOI49" s="9"/>
      <c r="UOJ49" s="9"/>
      <c r="UOK49" s="9"/>
      <c r="UOL49" s="9"/>
      <c r="UOM49" s="9"/>
      <c r="UON49" s="9"/>
      <c r="UOO49" s="9"/>
      <c r="UOP49" s="9"/>
      <c r="UOQ49" s="9"/>
      <c r="UOR49" s="9"/>
      <c r="UOS49" s="9"/>
      <c r="UOT49" s="9"/>
      <c r="UOU49" s="9"/>
      <c r="UOV49" s="9"/>
      <c r="UOW49" s="9"/>
      <c r="UOX49" s="9"/>
      <c r="UOY49" s="9"/>
      <c r="UOZ49" s="9"/>
      <c r="UPA49" s="9"/>
      <c r="UPB49" s="9"/>
      <c r="UPC49" s="9"/>
      <c r="UPD49" s="9"/>
      <c r="UPE49" s="9"/>
      <c r="UPF49" s="9"/>
      <c r="UPG49" s="9"/>
      <c r="UPH49" s="9"/>
      <c r="UPI49" s="9"/>
      <c r="UPJ49" s="9"/>
      <c r="UPK49" s="9"/>
      <c r="UPL49" s="9"/>
      <c r="UPM49" s="9"/>
      <c r="UPN49" s="9"/>
      <c r="UPO49" s="9"/>
      <c r="UPP49" s="9"/>
      <c r="UPQ49" s="9"/>
      <c r="UPR49" s="9"/>
      <c r="UPS49" s="9"/>
      <c r="UPT49" s="9"/>
      <c r="UPU49" s="9"/>
      <c r="UPV49" s="9"/>
      <c r="UPW49" s="9"/>
      <c r="UPX49" s="9"/>
      <c r="UPY49" s="9"/>
      <c r="UPZ49" s="9"/>
      <c r="UQA49" s="9"/>
      <c r="UQB49" s="9"/>
      <c r="UQC49" s="9"/>
      <c r="UQD49" s="9"/>
      <c r="UQE49" s="9"/>
      <c r="UQF49" s="9"/>
      <c r="UQG49" s="9"/>
      <c r="UQH49" s="9"/>
      <c r="UQI49" s="9"/>
      <c r="UQJ49" s="9"/>
      <c r="UQK49" s="9"/>
      <c r="UQL49" s="9"/>
      <c r="UQM49" s="9"/>
      <c r="UQN49" s="9"/>
      <c r="UQO49" s="9"/>
      <c r="UQP49" s="9"/>
      <c r="UQQ49" s="9"/>
      <c r="UQR49" s="9"/>
      <c r="UQS49" s="9"/>
      <c r="UQT49" s="9"/>
      <c r="UQU49" s="9"/>
      <c r="UQV49" s="9"/>
      <c r="UQW49" s="9"/>
      <c r="UQX49" s="9"/>
      <c r="UQY49" s="9"/>
      <c r="UQZ49" s="9"/>
      <c r="URA49" s="9"/>
      <c r="URB49" s="9"/>
      <c r="URC49" s="9"/>
      <c r="URD49" s="9"/>
      <c r="URE49" s="9"/>
      <c r="URF49" s="9"/>
      <c r="URG49" s="9"/>
      <c r="URH49" s="9"/>
      <c r="URI49" s="9"/>
      <c r="URJ49" s="9"/>
      <c r="URK49" s="9"/>
      <c r="URL49" s="9"/>
      <c r="URM49" s="9"/>
      <c r="URN49" s="9"/>
      <c r="URO49" s="9"/>
      <c r="URP49" s="9"/>
      <c r="URQ49" s="9"/>
      <c r="URR49" s="9"/>
      <c r="URS49" s="9"/>
      <c r="URT49" s="9"/>
      <c r="URU49" s="9"/>
      <c r="URV49" s="9"/>
      <c r="URW49" s="9"/>
      <c r="URX49" s="9"/>
      <c r="URY49" s="9"/>
      <c r="URZ49" s="9"/>
      <c r="USA49" s="9"/>
      <c r="USB49" s="9"/>
      <c r="USC49" s="9"/>
      <c r="USD49" s="9"/>
      <c r="USE49" s="9"/>
      <c r="USF49" s="9"/>
      <c r="USG49" s="9"/>
      <c r="USH49" s="9"/>
      <c r="USI49" s="9"/>
      <c r="USJ49" s="9"/>
      <c r="USK49" s="9"/>
      <c r="USL49" s="9"/>
      <c r="USM49" s="9"/>
      <c r="USN49" s="9"/>
      <c r="USO49" s="9"/>
      <c r="USP49" s="9"/>
      <c r="USQ49" s="9"/>
      <c r="USR49" s="9"/>
      <c r="USS49" s="9"/>
      <c r="UST49" s="9"/>
      <c r="USU49" s="9"/>
      <c r="USV49" s="9"/>
      <c r="USW49" s="9"/>
      <c r="USX49" s="9"/>
      <c r="USY49" s="9"/>
      <c r="USZ49" s="9"/>
      <c r="UTA49" s="9"/>
      <c r="UTB49" s="9"/>
      <c r="UTC49" s="9"/>
      <c r="UTD49" s="9"/>
      <c r="UTE49" s="9"/>
      <c r="UTF49" s="9"/>
      <c r="UTG49" s="9"/>
      <c r="UTH49" s="9"/>
      <c r="UTI49" s="9"/>
      <c r="UTJ49" s="9"/>
      <c r="UTK49" s="9"/>
      <c r="UTL49" s="9"/>
      <c r="UTM49" s="9"/>
      <c r="UTN49" s="9"/>
      <c r="UTO49" s="9"/>
      <c r="UTP49" s="9"/>
      <c r="UTQ49" s="9"/>
      <c r="UTR49" s="9"/>
      <c r="UTS49" s="9"/>
      <c r="UTT49" s="9"/>
      <c r="UTU49" s="9"/>
      <c r="UTV49" s="9"/>
      <c r="UTW49" s="9"/>
      <c r="UTX49" s="9"/>
      <c r="UTY49" s="9"/>
      <c r="UTZ49" s="9"/>
      <c r="UUA49" s="9"/>
      <c r="UUB49" s="9"/>
      <c r="UUC49" s="9"/>
      <c r="UUD49" s="9"/>
      <c r="UUE49" s="9"/>
      <c r="UUF49" s="9"/>
      <c r="UUG49" s="9"/>
      <c r="UUH49" s="9"/>
      <c r="UUI49" s="9"/>
      <c r="UUJ49" s="9"/>
      <c r="UUK49" s="9"/>
      <c r="UUL49" s="9"/>
      <c r="UUM49" s="9"/>
      <c r="UUN49" s="9"/>
      <c r="UUO49" s="9"/>
      <c r="UUP49" s="9"/>
      <c r="UUQ49" s="9"/>
      <c r="UUR49" s="9"/>
      <c r="UUS49" s="9"/>
      <c r="UUT49" s="9"/>
      <c r="UUU49" s="9"/>
      <c r="UUV49" s="9"/>
      <c r="UUW49" s="9"/>
      <c r="UUX49" s="9"/>
      <c r="UUY49" s="9"/>
      <c r="UUZ49" s="9"/>
      <c r="UVA49" s="9"/>
      <c r="UVB49" s="9"/>
      <c r="UVC49" s="9"/>
      <c r="UVD49" s="9"/>
      <c r="UVE49" s="9"/>
      <c r="UVF49" s="9"/>
      <c r="UVG49" s="9"/>
      <c r="UVH49" s="9"/>
      <c r="UVI49" s="9"/>
      <c r="UVJ49" s="9"/>
      <c r="UVK49" s="9"/>
      <c r="UVL49" s="9"/>
      <c r="UVM49" s="9"/>
      <c r="UVN49" s="9"/>
      <c r="UVO49" s="9"/>
      <c r="UVP49" s="9"/>
      <c r="UVQ49" s="9"/>
      <c r="UVR49" s="9"/>
      <c r="UVS49" s="9"/>
      <c r="UVT49" s="9"/>
      <c r="UVU49" s="9"/>
      <c r="UVV49" s="9"/>
      <c r="UVW49" s="9"/>
      <c r="UVX49" s="9"/>
      <c r="UVY49" s="9"/>
      <c r="UVZ49" s="9"/>
      <c r="UWA49" s="9"/>
      <c r="UWB49" s="9"/>
      <c r="UWC49" s="9"/>
      <c r="UWD49" s="9"/>
      <c r="UWE49" s="9"/>
      <c r="UWF49" s="9"/>
      <c r="UWG49" s="9"/>
      <c r="UWH49" s="9"/>
      <c r="UWI49" s="9"/>
      <c r="UWJ49" s="9"/>
      <c r="UWK49" s="9"/>
      <c r="UWL49" s="9"/>
      <c r="UWM49" s="9"/>
      <c r="UWN49" s="9"/>
      <c r="UWO49" s="9"/>
      <c r="UWP49" s="9"/>
      <c r="UWQ49" s="9"/>
      <c r="UWR49" s="9"/>
      <c r="UWS49" s="9"/>
      <c r="UWT49" s="9"/>
      <c r="UWU49" s="9"/>
      <c r="UWV49" s="9"/>
      <c r="UWW49" s="9"/>
      <c r="UWX49" s="9"/>
      <c r="UWY49" s="9"/>
      <c r="UWZ49" s="9"/>
      <c r="UXA49" s="9"/>
      <c r="UXB49" s="9"/>
      <c r="UXC49" s="9"/>
      <c r="UXD49" s="9"/>
      <c r="UXE49" s="9"/>
      <c r="UXF49" s="9"/>
      <c r="UXG49" s="9"/>
      <c r="UXH49" s="9"/>
      <c r="UXI49" s="9"/>
      <c r="UXJ49" s="9"/>
      <c r="UXK49" s="9"/>
      <c r="UXL49" s="9"/>
      <c r="UXM49" s="9"/>
      <c r="UXN49" s="9"/>
      <c r="UXO49" s="9"/>
      <c r="UXP49" s="9"/>
      <c r="UXQ49" s="9"/>
      <c r="UXR49" s="9"/>
      <c r="UXS49" s="9"/>
      <c r="UXT49" s="9"/>
      <c r="UXU49" s="9"/>
      <c r="UXV49" s="9"/>
      <c r="UXW49" s="9"/>
      <c r="UXX49" s="9"/>
      <c r="UXY49" s="9"/>
      <c r="UXZ49" s="9"/>
      <c r="UYA49" s="9"/>
      <c r="UYB49" s="9"/>
      <c r="UYC49" s="9"/>
      <c r="UYD49" s="9"/>
      <c r="UYE49" s="9"/>
      <c r="UYF49" s="9"/>
      <c r="UYG49" s="9"/>
      <c r="UYH49" s="9"/>
      <c r="UYI49" s="9"/>
      <c r="UYJ49" s="9"/>
      <c r="UYK49" s="9"/>
      <c r="UYL49" s="9"/>
      <c r="UYM49" s="9"/>
      <c r="UYN49" s="9"/>
      <c r="UYO49" s="9"/>
      <c r="UYP49" s="9"/>
      <c r="UYQ49" s="9"/>
      <c r="UYR49" s="9"/>
      <c r="UYS49" s="9"/>
      <c r="UYT49" s="9"/>
      <c r="UYU49" s="9"/>
      <c r="UYV49" s="9"/>
      <c r="UYW49" s="9"/>
      <c r="UYX49" s="9"/>
      <c r="UYY49" s="9"/>
      <c r="UYZ49" s="9"/>
      <c r="UZA49" s="9"/>
      <c r="UZB49" s="9"/>
      <c r="UZC49" s="9"/>
      <c r="UZD49" s="9"/>
      <c r="UZE49" s="9"/>
      <c r="UZF49" s="9"/>
      <c r="UZG49" s="9"/>
      <c r="UZH49" s="9"/>
      <c r="UZI49" s="9"/>
      <c r="UZJ49" s="9"/>
      <c r="UZK49" s="9"/>
      <c r="UZL49" s="9"/>
      <c r="UZM49" s="9"/>
      <c r="UZN49" s="9"/>
      <c r="UZO49" s="9"/>
      <c r="UZP49" s="9"/>
      <c r="UZQ49" s="9"/>
      <c r="UZR49" s="9"/>
      <c r="UZS49" s="9"/>
      <c r="UZT49" s="9"/>
      <c r="UZU49" s="9"/>
      <c r="UZV49" s="9"/>
      <c r="UZW49" s="9"/>
      <c r="UZX49" s="9"/>
      <c r="UZY49" s="9"/>
      <c r="UZZ49" s="9"/>
      <c r="VAA49" s="9"/>
      <c r="VAB49" s="9"/>
      <c r="VAC49" s="9"/>
      <c r="VAD49" s="9"/>
      <c r="VAE49" s="9"/>
      <c r="VAF49" s="9"/>
      <c r="VAG49" s="9"/>
      <c r="VAH49" s="9"/>
      <c r="VAI49" s="9"/>
      <c r="VAJ49" s="9"/>
      <c r="VAK49" s="9"/>
      <c r="VAL49" s="9"/>
      <c r="VAM49" s="9"/>
      <c r="VAN49" s="9"/>
      <c r="VAO49" s="9"/>
      <c r="VAP49" s="9"/>
      <c r="VAQ49" s="9"/>
      <c r="VAR49" s="9"/>
      <c r="VAS49" s="9"/>
      <c r="VAT49" s="9"/>
      <c r="VAU49" s="9"/>
      <c r="VAV49" s="9"/>
      <c r="VAW49" s="9"/>
      <c r="VAX49" s="9"/>
      <c r="VAY49" s="9"/>
      <c r="VAZ49" s="9"/>
      <c r="VBA49" s="9"/>
      <c r="VBB49" s="9"/>
      <c r="VBC49" s="9"/>
      <c r="VBD49" s="9"/>
      <c r="VBE49" s="9"/>
      <c r="VBF49" s="9"/>
      <c r="VBG49" s="9"/>
      <c r="VBH49" s="9"/>
      <c r="VBI49" s="9"/>
      <c r="VBJ49" s="9"/>
      <c r="VBK49" s="9"/>
      <c r="VBL49" s="9"/>
      <c r="VBM49" s="9"/>
      <c r="VBN49" s="9"/>
      <c r="VBO49" s="9"/>
      <c r="VBP49" s="9"/>
      <c r="VBQ49" s="9"/>
      <c r="VBR49" s="9"/>
      <c r="VBS49" s="9"/>
      <c r="VBT49" s="9"/>
      <c r="VBU49" s="9"/>
      <c r="VBV49" s="9"/>
      <c r="VBW49" s="9"/>
      <c r="VBX49" s="9"/>
      <c r="VBY49" s="9"/>
      <c r="VBZ49" s="9"/>
      <c r="VCA49" s="9"/>
      <c r="VCB49" s="9"/>
      <c r="VCC49" s="9"/>
      <c r="VCD49" s="9"/>
      <c r="VCE49" s="9"/>
      <c r="VCF49" s="9"/>
      <c r="VCG49" s="9"/>
      <c r="VCH49" s="9"/>
      <c r="VCI49" s="9"/>
      <c r="VCJ49" s="9"/>
      <c r="VCK49" s="9"/>
      <c r="VCL49" s="9"/>
      <c r="VCM49" s="9"/>
      <c r="VCN49" s="9"/>
      <c r="VCO49" s="9"/>
      <c r="VCP49" s="9"/>
      <c r="VCQ49" s="9"/>
      <c r="VCR49" s="9"/>
      <c r="VCS49" s="9"/>
      <c r="VCT49" s="9"/>
      <c r="VCU49" s="9"/>
      <c r="VCV49" s="9"/>
      <c r="VCW49" s="9"/>
      <c r="VCX49" s="9"/>
      <c r="VCY49" s="9"/>
      <c r="VCZ49" s="9"/>
      <c r="VDA49" s="9"/>
      <c r="VDB49" s="9"/>
      <c r="VDC49" s="9"/>
      <c r="VDD49" s="9"/>
      <c r="VDE49" s="9"/>
      <c r="VDF49" s="9"/>
      <c r="VDG49" s="9"/>
      <c r="VDH49" s="9"/>
      <c r="VDI49" s="9"/>
      <c r="VDJ49" s="9"/>
      <c r="VDK49" s="9"/>
      <c r="VDL49" s="9"/>
      <c r="VDM49" s="9"/>
      <c r="VDN49" s="9"/>
      <c r="VDO49" s="9"/>
      <c r="VDP49" s="9"/>
      <c r="VDQ49" s="9"/>
      <c r="VDR49" s="9"/>
      <c r="VDS49" s="9"/>
      <c r="VDT49" s="9"/>
      <c r="VDU49" s="9"/>
      <c r="VDV49" s="9"/>
      <c r="VDW49" s="9"/>
      <c r="VDX49" s="9"/>
      <c r="VDY49" s="9"/>
      <c r="VDZ49" s="9"/>
      <c r="VEA49" s="9"/>
      <c r="VEB49" s="9"/>
      <c r="VEC49" s="9"/>
      <c r="VED49" s="9"/>
      <c r="VEE49" s="9"/>
      <c r="VEF49" s="9"/>
      <c r="VEG49" s="9"/>
      <c r="VEH49" s="9"/>
      <c r="VEI49" s="9"/>
      <c r="VEJ49" s="9"/>
      <c r="VEK49" s="9"/>
      <c r="VEL49" s="9"/>
      <c r="VEM49" s="9"/>
      <c r="VEN49" s="9"/>
      <c r="VEO49" s="9"/>
      <c r="VEP49" s="9"/>
      <c r="VEQ49" s="9"/>
      <c r="VER49" s="9"/>
      <c r="VES49" s="9"/>
      <c r="VET49" s="9"/>
      <c r="VEU49" s="9"/>
      <c r="VEV49" s="9"/>
      <c r="VEW49" s="9"/>
      <c r="VEX49" s="9"/>
      <c r="VEY49" s="9"/>
      <c r="VEZ49" s="9"/>
      <c r="VFA49" s="9"/>
      <c r="VFB49" s="9"/>
      <c r="VFC49" s="9"/>
      <c r="VFD49" s="9"/>
      <c r="VFE49" s="9"/>
      <c r="VFF49" s="9"/>
      <c r="VFG49" s="9"/>
      <c r="VFH49" s="9"/>
      <c r="VFI49" s="9"/>
      <c r="VFJ49" s="9"/>
      <c r="VFK49" s="9"/>
      <c r="VFL49" s="9"/>
      <c r="VFM49" s="9"/>
      <c r="VFN49" s="9"/>
      <c r="VFO49" s="9"/>
      <c r="VFP49" s="9"/>
      <c r="VFQ49" s="9"/>
      <c r="VFR49" s="9"/>
      <c r="VFS49" s="9"/>
      <c r="VFT49" s="9"/>
      <c r="VFU49" s="9"/>
      <c r="VFV49" s="9"/>
      <c r="VFW49" s="9"/>
      <c r="VFX49" s="9"/>
      <c r="VFY49" s="9"/>
      <c r="VFZ49" s="9"/>
      <c r="VGA49" s="9"/>
      <c r="VGB49" s="9"/>
      <c r="VGC49" s="9"/>
      <c r="VGD49" s="9"/>
      <c r="VGE49" s="9"/>
      <c r="VGF49" s="9"/>
      <c r="VGG49" s="9"/>
      <c r="VGH49" s="9"/>
      <c r="VGI49" s="9"/>
      <c r="VGJ49" s="9"/>
      <c r="VGK49" s="9"/>
      <c r="VGL49" s="9"/>
      <c r="VGM49" s="9"/>
      <c r="VGN49" s="9"/>
      <c r="VGO49" s="9"/>
      <c r="VGP49" s="9"/>
      <c r="VGQ49" s="9"/>
      <c r="VGR49" s="9"/>
      <c r="VGS49" s="9"/>
      <c r="VGT49" s="9"/>
      <c r="VGU49" s="9"/>
      <c r="VGV49" s="9"/>
      <c r="VGW49" s="9"/>
      <c r="VGX49" s="9"/>
      <c r="VGY49" s="9"/>
      <c r="VGZ49" s="9"/>
      <c r="VHA49" s="9"/>
      <c r="VHB49" s="9"/>
      <c r="VHC49" s="9"/>
      <c r="VHD49" s="9"/>
      <c r="VHE49" s="9"/>
      <c r="VHF49" s="9"/>
      <c r="VHG49" s="9"/>
      <c r="VHH49" s="9"/>
      <c r="VHI49" s="9"/>
    </row>
    <row r="50" spans="1:15089" s="1" customFormat="1" ht="14.25">
      <c r="B50" s="328"/>
      <c r="C50" s="220" t="s">
        <v>41</v>
      </c>
      <c r="D50" s="294">
        <f>SUM(D52:D53)</f>
        <v>3242307.3</v>
      </c>
      <c r="E50" s="221" t="s">
        <v>9</v>
      </c>
      <c r="F50" s="69">
        <f>SUM(F52:F53)</f>
        <v>995700.00000001199</v>
      </c>
      <c r="G50" s="69">
        <f>SUM(G52:G53)</f>
        <v>225800</v>
      </c>
      <c r="H50" s="69">
        <f t="shared" ref="H50:K50" si="17">SUM(H52:H53)</f>
        <v>0</v>
      </c>
      <c r="I50" s="69">
        <f t="shared" si="17"/>
        <v>38299.999999988402</v>
      </c>
      <c r="J50" s="69">
        <f t="shared" si="17"/>
        <v>315399.99999993603</v>
      </c>
      <c r="K50" s="69">
        <f t="shared" si="17"/>
        <v>0</v>
      </c>
      <c r="L50" s="69">
        <f t="shared" ref="L50:M50" si="18">SUM(L52:L53)</f>
        <v>0</v>
      </c>
      <c r="M50" s="69">
        <f t="shared" si="18"/>
        <v>0</v>
      </c>
      <c r="N50" s="69">
        <f t="shared" ref="N50:R50" si="19">SUM(N52:N53)</f>
        <v>0</v>
      </c>
      <c r="O50" s="69">
        <f t="shared" si="19"/>
        <v>0</v>
      </c>
      <c r="P50" s="69">
        <f t="shared" si="19"/>
        <v>0</v>
      </c>
      <c r="Q50" s="69">
        <f t="shared" si="19"/>
        <v>0</v>
      </c>
      <c r="R50" s="69">
        <f t="shared" si="19"/>
        <v>0</v>
      </c>
      <c r="S50" s="69">
        <f t="shared" ref="S50:T50" si="20">SUM(S52:S53)</f>
        <v>0</v>
      </c>
      <c r="T50" s="69">
        <f t="shared" si="20"/>
        <v>0</v>
      </c>
      <c r="U50" s="69">
        <f t="shared" ref="U50:V50" si="21">SUM(U52:U53)</f>
        <v>0</v>
      </c>
      <c r="V50" s="69">
        <f t="shared" si="21"/>
        <v>0</v>
      </c>
      <c r="W50" s="69">
        <f t="shared" ref="W50:Y50" si="22">SUM(W52:W53)</f>
        <v>0</v>
      </c>
      <c r="X50" s="69">
        <f t="shared" si="22"/>
        <v>0</v>
      </c>
      <c r="Y50" s="69">
        <f t="shared" si="22"/>
        <v>0</v>
      </c>
      <c r="Z50" s="69">
        <f>SUM(Z52:Z53)</f>
        <v>198399.99999999453</v>
      </c>
      <c r="AA50" s="69">
        <f>SUM(AA52:AA53)</f>
        <v>785700.00000004005</v>
      </c>
      <c r="AB50" s="69">
        <f>SUM(AB52:AB53)</f>
        <v>986000</v>
      </c>
      <c r="AC50" s="69">
        <f>SUM(AC52:AC53)</f>
        <v>1121000</v>
      </c>
      <c r="AD50" s="69">
        <f t="shared" ref="AD50:AG50" si="23">SUM(AD52:AD53)</f>
        <v>808799.99999995902</v>
      </c>
      <c r="AE50" s="69">
        <f t="shared" si="23"/>
        <v>885200.00000004005</v>
      </c>
      <c r="AF50" s="69">
        <f t="shared" si="23"/>
        <v>88300.000000046508</v>
      </c>
      <c r="AG50" s="324">
        <f t="shared" si="23"/>
        <v>0</v>
      </c>
      <c r="AH50" s="125"/>
      <c r="AI50" s="124">
        <f>SUM(F50:AG50)</f>
        <v>6448600.0000000168</v>
      </c>
      <c r="AK50" s="126"/>
      <c r="BH50" s="253"/>
      <c r="BI50" s="262"/>
      <c r="CM50" s="256"/>
      <c r="DT50" s="253"/>
    </row>
    <row r="51" spans="1:15089" s="1" customFormat="1" ht="14.25" hidden="1">
      <c r="B51" s="328"/>
      <c r="C51" s="220" t="s">
        <v>45</v>
      </c>
      <c r="D51" s="294"/>
      <c r="E51" s="221" t="s">
        <v>9</v>
      </c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324"/>
      <c r="AH51" s="125"/>
      <c r="AI51" s="124">
        <f>SUM(F51:AG51)</f>
        <v>0</v>
      </c>
      <c r="AK51" s="126"/>
      <c r="BH51" s="253"/>
      <c r="BI51" s="253"/>
      <c r="DT51" s="253"/>
    </row>
    <row r="52" spans="1:15089" s="1" customFormat="1">
      <c r="B52" s="328"/>
      <c r="C52" s="220" t="s">
        <v>46</v>
      </c>
      <c r="D52" s="294">
        <v>1945384.38</v>
      </c>
      <c r="E52" s="221" t="s">
        <v>9</v>
      </c>
      <c r="F52" s="69">
        <v>625000</v>
      </c>
      <c r="G52" s="69">
        <f>75800+66400</f>
        <v>142200</v>
      </c>
      <c r="H52" s="69">
        <v>0</v>
      </c>
      <c r="I52" s="69">
        <v>23000</v>
      </c>
      <c r="J52" s="69">
        <f>190.29999999993*1000</f>
        <v>190299.99999993001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f>119.599999999977*1000</f>
        <v>119599.99999997701</v>
      </c>
      <c r="AA52" s="69">
        <f>455.800000000046*1000</f>
        <v>455800.00000004598</v>
      </c>
      <c r="AB52" s="69">
        <v>597000</v>
      </c>
      <c r="AC52" s="69">
        <v>686000</v>
      </c>
      <c r="AD52" s="69">
        <f>465.699999999953*1000</f>
        <v>465699.99999995297</v>
      </c>
      <c r="AE52" s="69">
        <f>548.300000000046*1000</f>
        <v>548300.00000004598</v>
      </c>
      <c r="AF52" s="69">
        <f>53.3000000000465*1000</f>
        <v>53300.000000046501</v>
      </c>
      <c r="AG52" s="324">
        <v>0</v>
      </c>
      <c r="AH52" s="125"/>
      <c r="AI52" s="124">
        <f>SUM(F52:AG52)</f>
        <v>3906199.9999999986</v>
      </c>
      <c r="AK52" s="126"/>
      <c r="BH52" s="253"/>
      <c r="BI52" s="265"/>
      <c r="CM52" s="253"/>
      <c r="DT52" s="253"/>
    </row>
    <row r="53" spans="1:15089" s="1" customFormat="1" ht="14.25">
      <c r="B53" s="328"/>
      <c r="C53" s="220" t="s">
        <v>47</v>
      </c>
      <c r="D53" s="294">
        <v>1296922.92</v>
      </c>
      <c r="E53" s="221" t="s">
        <v>9</v>
      </c>
      <c r="F53" s="69">
        <f>370.700000000012*1000</f>
        <v>370700.00000001199</v>
      </c>
      <c r="G53" s="69">
        <f>45300+38300</f>
        <v>83600</v>
      </c>
      <c r="H53" s="69">
        <v>0</v>
      </c>
      <c r="I53" s="69">
        <f>15.2999999999884*1000</f>
        <v>15299.999999988398</v>
      </c>
      <c r="J53" s="69">
        <f>125.100000000006*1000</f>
        <v>125100.00000000601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f>78.8000000000175*1000</f>
        <v>78800.000000017506</v>
      </c>
      <c r="AA53" s="69">
        <f>329.899999999994*1000</f>
        <v>329899.999999994</v>
      </c>
      <c r="AB53" s="69">
        <v>389000</v>
      </c>
      <c r="AC53" s="69">
        <v>435000</v>
      </c>
      <c r="AD53" s="69">
        <f>343.100000000006*1000</f>
        <v>343100.000000006</v>
      </c>
      <c r="AE53" s="69">
        <f>336.899999999994*1000</f>
        <v>336899.999999994</v>
      </c>
      <c r="AF53" s="69">
        <v>35000</v>
      </c>
      <c r="AG53" s="324">
        <v>0</v>
      </c>
      <c r="AH53" s="125"/>
      <c r="AI53" s="124">
        <f>SUM(F53:AG53)</f>
        <v>2542400.0000000177</v>
      </c>
      <c r="AK53" s="126"/>
      <c r="DT53" s="253"/>
    </row>
    <row r="54" spans="1:15089">
      <c r="B54" s="320"/>
      <c r="C54" s="222" t="s">
        <v>48</v>
      </c>
      <c r="D54" s="88"/>
      <c r="E54" s="88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319"/>
      <c r="AH54" s="137"/>
      <c r="AI54" s="223" t="s">
        <v>49</v>
      </c>
    </row>
    <row r="55" spans="1:15089">
      <c r="B55" s="327"/>
      <c r="C55" s="224" t="s">
        <v>50</v>
      </c>
      <c r="D55" s="74">
        <v>94.2</v>
      </c>
      <c r="E55" s="225" t="s">
        <v>12</v>
      </c>
      <c r="F55" s="90">
        <f t="shared" ref="F55:AG55" si="24">(F37/(F31+F32))*100</f>
        <v>94.875782786514264</v>
      </c>
      <c r="G55" s="90">
        <f t="shared" si="24"/>
        <v>94.710898754082493</v>
      </c>
      <c r="H55" s="90">
        <f t="shared" si="24"/>
        <v>94.9380549795289</v>
      </c>
      <c r="I55" s="90">
        <f t="shared" si="24"/>
        <v>95.051674009886881</v>
      </c>
      <c r="J55" s="90">
        <f t="shared" si="24"/>
        <v>94.998978079811963</v>
      </c>
      <c r="K55" s="90">
        <f t="shared" si="24"/>
        <v>94.786064998830952</v>
      </c>
      <c r="L55" s="90">
        <f t="shared" si="24"/>
        <v>94.791635164968085</v>
      </c>
      <c r="M55" s="90">
        <f t="shared" si="24"/>
        <v>95.001902364785764</v>
      </c>
      <c r="N55" s="90">
        <f t="shared" si="24"/>
        <v>95.343966703677353</v>
      </c>
      <c r="O55" s="90">
        <f t="shared" si="24"/>
        <v>95.08283638788528</v>
      </c>
      <c r="P55" s="90">
        <f t="shared" si="24"/>
        <v>95.251163904887875</v>
      </c>
      <c r="Q55" s="90">
        <f t="shared" si="24"/>
        <v>95.090889186610852</v>
      </c>
      <c r="R55" s="90">
        <f t="shared" si="24"/>
        <v>94.867524101568534</v>
      </c>
      <c r="S55" s="90">
        <f t="shared" si="24"/>
        <v>94.971938313665461</v>
      </c>
      <c r="T55" s="90">
        <f t="shared" si="24"/>
        <v>94.864553756426986</v>
      </c>
      <c r="U55" s="90">
        <f t="shared" si="24"/>
        <v>95.60670071982689</v>
      </c>
      <c r="V55" s="90">
        <f t="shared" si="24"/>
        <v>94.886020400369404</v>
      </c>
      <c r="W55" s="90">
        <f t="shared" si="24"/>
        <v>94.949082092137175</v>
      </c>
      <c r="X55" s="90">
        <f t="shared" si="24"/>
        <v>94.941793096823389</v>
      </c>
      <c r="Y55" s="90">
        <f t="shared" si="24"/>
        <v>94.840128877225922</v>
      </c>
      <c r="Z55" s="90">
        <f t="shared" si="24"/>
        <v>94.717305625223929</v>
      </c>
      <c r="AA55" s="90">
        <f t="shared" si="24"/>
        <v>94.892940428238276</v>
      </c>
      <c r="AB55" s="90">
        <f t="shared" si="24"/>
        <v>94.565048744537251</v>
      </c>
      <c r="AC55" s="90">
        <f t="shared" si="24"/>
        <v>94.785522701982998</v>
      </c>
      <c r="AD55" s="90">
        <f t="shared" si="24"/>
        <v>94.676072639091728</v>
      </c>
      <c r="AE55" s="90">
        <f t="shared" si="24"/>
        <v>94.583114413207724</v>
      </c>
      <c r="AF55" s="90">
        <f t="shared" si="24"/>
        <v>94.654536645762789</v>
      </c>
      <c r="AG55" s="332">
        <f t="shared" si="24"/>
        <v>94.793376769956907</v>
      </c>
      <c r="AH55" s="129"/>
      <c r="AI55" s="139">
        <f>AI37/(SUM(AI31:AI32))*100</f>
        <v>94.91897968677317</v>
      </c>
      <c r="AJ55" s="280"/>
    </row>
    <row r="56" spans="1:15089">
      <c r="B56" s="327"/>
      <c r="C56" s="224" t="s">
        <v>33</v>
      </c>
      <c r="D56" s="74">
        <v>5</v>
      </c>
      <c r="E56" s="225" t="s">
        <v>12</v>
      </c>
      <c r="F56" s="90">
        <f t="shared" ref="F56:AG56" si="25">(F38/(F31+F32))*100</f>
        <v>4.3260012672706774</v>
      </c>
      <c r="G56" s="90">
        <f t="shared" si="25"/>
        <v>4.4990625378008948</v>
      </c>
      <c r="H56" s="90">
        <f t="shared" si="25"/>
        <v>4.277282774650776</v>
      </c>
      <c r="I56" s="90">
        <f t="shared" si="25"/>
        <v>4.1664969989168412</v>
      </c>
      <c r="J56" s="90">
        <f t="shared" si="25"/>
        <v>4.219891676460068</v>
      </c>
      <c r="K56" s="90">
        <f t="shared" si="25"/>
        <v>4.4155469061601718</v>
      </c>
      <c r="L56" s="90">
        <f t="shared" si="25"/>
        <v>4.564974143405812</v>
      </c>
      <c r="M56" s="90">
        <f t="shared" si="25"/>
        <v>4.3783657223132755</v>
      </c>
      <c r="N56" s="90">
        <f t="shared" si="25"/>
        <v>3.8681710292739035</v>
      </c>
      <c r="O56" s="90">
        <f t="shared" si="25"/>
        <v>4.1388131248257727</v>
      </c>
      <c r="P56" s="90">
        <f t="shared" si="25"/>
        <v>3.9671711122452118</v>
      </c>
      <c r="Q56" s="90">
        <f t="shared" si="25"/>
        <v>4.1318479671787607</v>
      </c>
      <c r="R56" s="90">
        <f t="shared" si="25"/>
        <v>4.4000529462375075</v>
      </c>
      <c r="S56" s="90">
        <f t="shared" si="25"/>
        <v>4.4051087081749287</v>
      </c>
      <c r="T56" s="90">
        <f t="shared" si="25"/>
        <v>4.3565344179264827</v>
      </c>
      <c r="U56" s="90">
        <f t="shared" si="25"/>
        <v>3.613854827550675</v>
      </c>
      <c r="V56" s="90">
        <f t="shared" si="25"/>
        <v>4.3203232951665358</v>
      </c>
      <c r="W56" s="90">
        <f t="shared" si="25"/>
        <v>4.2563214409421608</v>
      </c>
      <c r="X56" s="90">
        <f t="shared" si="25"/>
        <v>4.3125341466489688</v>
      </c>
      <c r="Y56" s="90">
        <f t="shared" si="25"/>
        <v>4.4228320710618023</v>
      </c>
      <c r="Z56" s="90">
        <f t="shared" si="25"/>
        <v>4.6176997491938439</v>
      </c>
      <c r="AA56" s="90">
        <f t="shared" si="25"/>
        <v>4.3318493392693096</v>
      </c>
      <c r="AB56" s="90">
        <f t="shared" si="25"/>
        <v>4.8188565074603709</v>
      </c>
      <c r="AC56" s="90">
        <f t="shared" si="25"/>
        <v>4.5937827633449393</v>
      </c>
      <c r="AD56" s="90">
        <f t="shared" si="25"/>
        <v>4.707578972507739</v>
      </c>
      <c r="AE56" s="90">
        <f t="shared" si="25"/>
        <v>4.803415893971132</v>
      </c>
      <c r="AF56" s="90">
        <f t="shared" si="25"/>
        <v>4.7210184911043456</v>
      </c>
      <c r="AG56" s="332">
        <f t="shared" si="25"/>
        <v>4.5852144469525955</v>
      </c>
      <c r="AH56" s="129"/>
      <c r="AI56" s="139">
        <f>AI38/(AI31+AI32)*100</f>
        <v>4.3552537215072098</v>
      </c>
      <c r="CI56" s="115"/>
    </row>
    <row r="57" spans="1:15089">
      <c r="B57" s="327"/>
      <c r="C57" s="224" t="s">
        <v>35</v>
      </c>
      <c r="D57" s="74">
        <v>82</v>
      </c>
      <c r="E57" s="225" t="s">
        <v>12</v>
      </c>
      <c r="F57" s="91" t="e">
        <f t="shared" ref="F57:AG57" si="26">(F41/F40)*100</f>
        <v>#DIV/0!</v>
      </c>
      <c r="G57" s="91" t="e">
        <f t="shared" si="26"/>
        <v>#DIV/0!</v>
      </c>
      <c r="H57" s="91">
        <f t="shared" si="26"/>
        <v>83.429417263944629</v>
      </c>
      <c r="I57" s="91">
        <f t="shared" si="26"/>
        <v>79.630815194196984</v>
      </c>
      <c r="J57" s="91">
        <f t="shared" si="26"/>
        <v>83.84539147671552</v>
      </c>
      <c r="K57" s="91">
        <f t="shared" si="26"/>
        <v>82.650184341794869</v>
      </c>
      <c r="L57" s="91">
        <f t="shared" si="26"/>
        <v>77.174912635642841</v>
      </c>
      <c r="M57" s="91" t="e">
        <f t="shared" si="26"/>
        <v>#DIV/0!</v>
      </c>
      <c r="N57" s="91" t="e">
        <f t="shared" si="26"/>
        <v>#DIV/0!</v>
      </c>
      <c r="O57" s="91" t="e">
        <f t="shared" si="26"/>
        <v>#DIV/0!</v>
      </c>
      <c r="P57" s="91" t="e">
        <f t="shared" si="26"/>
        <v>#DIV/0!</v>
      </c>
      <c r="Q57" s="91" t="e">
        <f t="shared" si="26"/>
        <v>#DIV/0!</v>
      </c>
      <c r="R57" s="91" t="e">
        <f t="shared" si="26"/>
        <v>#DIV/0!</v>
      </c>
      <c r="S57" s="91">
        <f t="shared" si="26"/>
        <v>87.152619589976894</v>
      </c>
      <c r="T57" s="91">
        <f t="shared" si="26"/>
        <v>81.482244659659457</v>
      </c>
      <c r="U57" s="91">
        <f t="shared" si="26"/>
        <v>81.264374961149528</v>
      </c>
      <c r="V57" s="91">
        <f t="shared" si="26"/>
        <v>81.336863004633145</v>
      </c>
      <c r="W57" s="91">
        <f t="shared" si="26"/>
        <v>81.524850377309761</v>
      </c>
      <c r="X57" s="91">
        <f t="shared" si="26"/>
        <v>81.301893058784458</v>
      </c>
      <c r="Y57" s="91">
        <f t="shared" si="26"/>
        <v>80.870700102544063</v>
      </c>
      <c r="Z57" s="91">
        <f t="shared" si="26"/>
        <v>79.609856262833603</v>
      </c>
      <c r="AA57" s="91" t="e">
        <f t="shared" si="26"/>
        <v>#DIV/0!</v>
      </c>
      <c r="AB57" s="91" t="e">
        <f t="shared" si="26"/>
        <v>#DIV/0!</v>
      </c>
      <c r="AC57" s="91" t="e">
        <f t="shared" si="26"/>
        <v>#DIV/0!</v>
      </c>
      <c r="AD57" s="91" t="e">
        <f t="shared" si="26"/>
        <v>#DIV/0!</v>
      </c>
      <c r="AE57" s="91" t="e">
        <f t="shared" si="26"/>
        <v>#DIV/0!</v>
      </c>
      <c r="AF57" s="91">
        <f t="shared" si="26"/>
        <v>81.19773250266546</v>
      </c>
      <c r="AG57" s="333">
        <f t="shared" si="26"/>
        <v>79.994926433282572</v>
      </c>
      <c r="AH57" s="129"/>
      <c r="AI57" s="139">
        <f>AI41/AI40*100</f>
        <v>81.308645140809418</v>
      </c>
    </row>
    <row r="58" spans="1:15089">
      <c r="B58" s="327"/>
      <c r="C58" s="224" t="s">
        <v>51</v>
      </c>
      <c r="D58" s="74">
        <v>18</v>
      </c>
      <c r="E58" s="225" t="s">
        <v>12</v>
      </c>
      <c r="F58" s="91" t="e">
        <f t="shared" ref="F58:AG58" si="27">(F42/F40)*100</f>
        <v>#DIV/0!</v>
      </c>
      <c r="G58" s="91" t="e">
        <f t="shared" si="27"/>
        <v>#DIV/0!</v>
      </c>
      <c r="H58" s="91">
        <f t="shared" si="27"/>
        <v>16.570582736055368</v>
      </c>
      <c r="I58" s="91">
        <f t="shared" si="27"/>
        <v>20.369184805803016</v>
      </c>
      <c r="J58" s="91">
        <f t="shared" si="27"/>
        <v>16.154608523284477</v>
      </c>
      <c r="K58" s="91">
        <f t="shared" si="27"/>
        <v>17.349815658205131</v>
      </c>
      <c r="L58" s="91">
        <f t="shared" si="27"/>
        <v>22.825087364357159</v>
      </c>
      <c r="M58" s="91" t="e">
        <f t="shared" si="27"/>
        <v>#DIV/0!</v>
      </c>
      <c r="N58" s="91" t="e">
        <f t="shared" si="27"/>
        <v>#DIV/0!</v>
      </c>
      <c r="O58" s="91" t="e">
        <f t="shared" si="27"/>
        <v>#DIV/0!</v>
      </c>
      <c r="P58" s="91" t="e">
        <f t="shared" si="27"/>
        <v>#DIV/0!</v>
      </c>
      <c r="Q58" s="91" t="e">
        <f t="shared" si="27"/>
        <v>#DIV/0!</v>
      </c>
      <c r="R58" s="91" t="e">
        <f t="shared" si="27"/>
        <v>#DIV/0!</v>
      </c>
      <c r="S58" s="91">
        <f t="shared" si="27"/>
        <v>12.847380410023099</v>
      </c>
      <c r="T58" s="91">
        <f t="shared" si="27"/>
        <v>18.517755340340535</v>
      </c>
      <c r="U58" s="91">
        <f t="shared" si="27"/>
        <v>18.735625038850479</v>
      </c>
      <c r="V58" s="91">
        <f t="shared" si="27"/>
        <v>18.663136995366862</v>
      </c>
      <c r="W58" s="91">
        <f t="shared" si="27"/>
        <v>18.475149622690239</v>
      </c>
      <c r="X58" s="91">
        <f t="shared" si="27"/>
        <v>18.698106941215542</v>
      </c>
      <c r="Y58" s="91">
        <f t="shared" si="27"/>
        <v>19.129299897455926</v>
      </c>
      <c r="Z58" s="91">
        <f t="shared" si="27"/>
        <v>20.390143737166397</v>
      </c>
      <c r="AA58" s="91" t="e">
        <f t="shared" si="27"/>
        <v>#DIV/0!</v>
      </c>
      <c r="AB58" s="91" t="e">
        <f t="shared" si="27"/>
        <v>#DIV/0!</v>
      </c>
      <c r="AC58" s="91" t="e">
        <f t="shared" si="27"/>
        <v>#DIV/0!</v>
      </c>
      <c r="AD58" s="91" t="e">
        <f t="shared" si="27"/>
        <v>#DIV/0!</v>
      </c>
      <c r="AE58" s="91" t="e">
        <f t="shared" si="27"/>
        <v>#DIV/0!</v>
      </c>
      <c r="AF58" s="91">
        <f t="shared" si="27"/>
        <v>18.802267497334533</v>
      </c>
      <c r="AG58" s="333">
        <f t="shared" si="27"/>
        <v>20.005073566717421</v>
      </c>
      <c r="AH58" s="129"/>
      <c r="AI58" s="139">
        <f>AI42/AI40*100</f>
        <v>18.691354859190568</v>
      </c>
    </row>
    <row r="59" spans="1:15089">
      <c r="B59" s="327"/>
      <c r="C59" s="224" t="s">
        <v>40</v>
      </c>
      <c r="D59" s="74">
        <v>70</v>
      </c>
      <c r="E59" s="225" t="s">
        <v>12</v>
      </c>
      <c r="F59" s="91" t="e">
        <f t="shared" ref="F59:AC59" si="28">F46/F45*100</f>
        <v>#DIV/0!</v>
      </c>
      <c r="G59" s="91">
        <f t="shared" si="28"/>
        <v>74.563340694639635</v>
      </c>
      <c r="H59" s="91">
        <f t="shared" si="28"/>
        <v>71.934174932370055</v>
      </c>
      <c r="I59" s="91" t="e">
        <f t="shared" si="28"/>
        <v>#DIV/0!</v>
      </c>
      <c r="J59" s="91" t="e">
        <f t="shared" si="28"/>
        <v>#DIV/0!</v>
      </c>
      <c r="K59" s="91" t="e">
        <f t="shared" si="28"/>
        <v>#DIV/0!</v>
      </c>
      <c r="L59" s="91" t="e">
        <f t="shared" si="28"/>
        <v>#DIV/0!</v>
      </c>
      <c r="M59" s="91" t="e">
        <f t="shared" si="28"/>
        <v>#DIV/0!</v>
      </c>
      <c r="N59" s="91" t="e">
        <f t="shared" si="28"/>
        <v>#DIV/0!</v>
      </c>
      <c r="O59" s="91" t="e">
        <f t="shared" si="28"/>
        <v>#DIV/0!</v>
      </c>
      <c r="P59" s="91" t="e">
        <f t="shared" si="28"/>
        <v>#DIV/0!</v>
      </c>
      <c r="Q59" s="91" t="e">
        <f t="shared" si="28"/>
        <v>#DIV/0!</v>
      </c>
      <c r="R59" s="91" t="e">
        <f t="shared" si="28"/>
        <v>#DIV/0!</v>
      </c>
      <c r="S59" s="91" t="e">
        <f t="shared" si="28"/>
        <v>#DIV/0!</v>
      </c>
      <c r="T59" s="91" t="e">
        <f t="shared" si="28"/>
        <v>#DIV/0!</v>
      </c>
      <c r="U59" s="91" t="e">
        <f t="shared" si="28"/>
        <v>#DIV/0!</v>
      </c>
      <c r="V59" s="91" t="e">
        <f t="shared" si="28"/>
        <v>#DIV/0!</v>
      </c>
      <c r="W59" s="91" t="e">
        <f t="shared" si="28"/>
        <v>#DIV/0!</v>
      </c>
      <c r="X59" s="91" t="e">
        <f t="shared" si="28"/>
        <v>#DIV/0!</v>
      </c>
      <c r="Y59" s="91" t="e">
        <f t="shared" si="28"/>
        <v>#DIV/0!</v>
      </c>
      <c r="Z59" s="91" t="e">
        <f t="shared" si="28"/>
        <v>#DIV/0!</v>
      </c>
      <c r="AA59" s="91" t="e">
        <f t="shared" si="28"/>
        <v>#DIV/0!</v>
      </c>
      <c r="AB59" s="91" t="e">
        <f t="shared" si="28"/>
        <v>#DIV/0!</v>
      </c>
      <c r="AC59" s="91" t="e">
        <f t="shared" si="28"/>
        <v>#DIV/0!</v>
      </c>
      <c r="AD59" s="91" t="e">
        <f t="shared" ref="AD59:AG59" si="29">AD49/AD48*100</f>
        <v>#DIV/0!</v>
      </c>
      <c r="AE59" s="91" t="e">
        <f t="shared" si="29"/>
        <v>#DIV/0!</v>
      </c>
      <c r="AF59" s="91" t="e">
        <f t="shared" si="29"/>
        <v>#DIV/0!</v>
      </c>
      <c r="AG59" s="333" t="e">
        <f t="shared" si="29"/>
        <v>#DIV/0!</v>
      </c>
      <c r="AH59" s="129"/>
      <c r="AI59" s="139">
        <f>AI46/AI45*100</f>
        <v>73.753299069314764</v>
      </c>
      <c r="CI59" s="115"/>
    </row>
    <row r="60" spans="1:15089">
      <c r="B60" s="327"/>
      <c r="C60" s="224" t="s">
        <v>51</v>
      </c>
      <c r="D60" s="74">
        <v>30</v>
      </c>
      <c r="E60" s="225" t="s">
        <v>12</v>
      </c>
      <c r="F60" s="91" t="e">
        <f t="shared" ref="F60:AC60" si="30">F47/F45*100</f>
        <v>#DIV/0!</v>
      </c>
      <c r="G60" s="91">
        <f t="shared" si="30"/>
        <v>25.436659305360372</v>
      </c>
      <c r="H60" s="91">
        <f t="shared" si="30"/>
        <v>28.065825067629952</v>
      </c>
      <c r="I60" s="91" t="e">
        <f t="shared" si="30"/>
        <v>#DIV/0!</v>
      </c>
      <c r="J60" s="91" t="e">
        <f t="shared" si="30"/>
        <v>#DIV/0!</v>
      </c>
      <c r="K60" s="91" t="e">
        <f t="shared" si="30"/>
        <v>#DIV/0!</v>
      </c>
      <c r="L60" s="91" t="e">
        <f t="shared" si="30"/>
        <v>#DIV/0!</v>
      </c>
      <c r="M60" s="91" t="e">
        <f t="shared" si="30"/>
        <v>#DIV/0!</v>
      </c>
      <c r="N60" s="91" t="e">
        <f t="shared" si="30"/>
        <v>#DIV/0!</v>
      </c>
      <c r="O60" s="91" t="e">
        <f t="shared" si="30"/>
        <v>#DIV/0!</v>
      </c>
      <c r="P60" s="91" t="e">
        <f t="shared" si="30"/>
        <v>#DIV/0!</v>
      </c>
      <c r="Q60" s="91" t="e">
        <f t="shared" si="30"/>
        <v>#DIV/0!</v>
      </c>
      <c r="R60" s="91" t="e">
        <f t="shared" si="30"/>
        <v>#DIV/0!</v>
      </c>
      <c r="S60" s="91" t="e">
        <f t="shared" si="30"/>
        <v>#DIV/0!</v>
      </c>
      <c r="T60" s="91" t="e">
        <f t="shared" si="30"/>
        <v>#DIV/0!</v>
      </c>
      <c r="U60" s="91" t="e">
        <f t="shared" si="30"/>
        <v>#DIV/0!</v>
      </c>
      <c r="V60" s="91" t="e">
        <f t="shared" si="30"/>
        <v>#DIV/0!</v>
      </c>
      <c r="W60" s="91" t="e">
        <f t="shared" si="30"/>
        <v>#DIV/0!</v>
      </c>
      <c r="X60" s="91" t="e">
        <f t="shared" si="30"/>
        <v>#DIV/0!</v>
      </c>
      <c r="Y60" s="91" t="e">
        <f t="shared" si="30"/>
        <v>#DIV/0!</v>
      </c>
      <c r="Z60" s="91" t="e">
        <f t="shared" si="30"/>
        <v>#DIV/0!</v>
      </c>
      <c r="AA60" s="91" t="e">
        <f t="shared" si="30"/>
        <v>#DIV/0!</v>
      </c>
      <c r="AB60" s="91" t="e">
        <f t="shared" si="30"/>
        <v>#DIV/0!</v>
      </c>
      <c r="AC60" s="91" t="e">
        <f t="shared" si="30"/>
        <v>#DIV/0!</v>
      </c>
      <c r="AD60" s="91" t="e">
        <f t="shared" ref="AD60:AG60" si="31">AD50/AD48*100</f>
        <v>#DIV/0!</v>
      </c>
      <c r="AE60" s="91" t="e">
        <f t="shared" si="31"/>
        <v>#DIV/0!</v>
      </c>
      <c r="AF60" s="91" t="e">
        <f t="shared" si="31"/>
        <v>#DIV/0!</v>
      </c>
      <c r="AG60" s="333" t="e">
        <f t="shared" si="31"/>
        <v>#DIV/0!</v>
      </c>
      <c r="AH60" s="140"/>
      <c r="AI60" s="139">
        <f>AI47/AI45*100</f>
        <v>26.246700930685236</v>
      </c>
    </row>
    <row r="61" spans="1:15089">
      <c r="B61" s="327"/>
      <c r="C61" s="224" t="s">
        <v>44</v>
      </c>
      <c r="D61" s="74">
        <v>60</v>
      </c>
      <c r="E61" s="225" t="s">
        <v>12</v>
      </c>
      <c r="F61" s="91">
        <f t="shared" ref="F61:AG61" si="32">F52/F50*100</f>
        <v>62.769910615646531</v>
      </c>
      <c r="G61" s="91">
        <f t="shared" si="32"/>
        <v>62.976085031000885</v>
      </c>
      <c r="H61" s="91" t="e">
        <f t="shared" si="32"/>
        <v>#DIV/0!</v>
      </c>
      <c r="I61" s="91">
        <f>I52/I50*100</f>
        <v>60.052219321167009</v>
      </c>
      <c r="J61" s="91">
        <f>J52/J50*100</f>
        <v>60.336081166762398</v>
      </c>
      <c r="K61" s="91" t="e">
        <f>K52/K50*100</f>
        <v>#DIV/0!</v>
      </c>
      <c r="L61" s="91" t="e">
        <f t="shared" si="32"/>
        <v>#DIV/0!</v>
      </c>
      <c r="M61" s="91" t="e">
        <f t="shared" si="32"/>
        <v>#DIV/0!</v>
      </c>
      <c r="N61" s="91" t="e">
        <f t="shared" si="32"/>
        <v>#DIV/0!</v>
      </c>
      <c r="O61" s="91" t="e">
        <f t="shared" si="32"/>
        <v>#DIV/0!</v>
      </c>
      <c r="P61" s="91" t="e">
        <f t="shared" si="32"/>
        <v>#DIV/0!</v>
      </c>
      <c r="Q61" s="91" t="e">
        <f t="shared" si="32"/>
        <v>#DIV/0!</v>
      </c>
      <c r="R61" s="91" t="e">
        <f t="shared" si="32"/>
        <v>#DIV/0!</v>
      </c>
      <c r="S61" s="91" t="e">
        <f t="shared" si="32"/>
        <v>#DIV/0!</v>
      </c>
      <c r="T61" s="91" t="e">
        <f t="shared" ref="T61:W61" si="33">(T52+T51)/T50*100</f>
        <v>#DIV/0!</v>
      </c>
      <c r="U61" s="91" t="e">
        <f t="shared" si="33"/>
        <v>#DIV/0!</v>
      </c>
      <c r="V61" s="91" t="e">
        <f>(V52+V51)/V50*100</f>
        <v>#DIV/0!</v>
      </c>
      <c r="W61" s="91" t="e">
        <f t="shared" si="33"/>
        <v>#DIV/0!</v>
      </c>
      <c r="X61" s="91" t="e">
        <f t="shared" si="32"/>
        <v>#DIV/0!</v>
      </c>
      <c r="Y61" s="91" t="e">
        <f t="shared" si="32"/>
        <v>#DIV/0!</v>
      </c>
      <c r="Z61" s="91">
        <f t="shared" si="32"/>
        <v>60.282258064506202</v>
      </c>
      <c r="AA61" s="91">
        <f t="shared" si="32"/>
        <v>58.011963853891146</v>
      </c>
      <c r="AB61" s="91">
        <f t="shared" si="32"/>
        <v>60.547667342799194</v>
      </c>
      <c r="AC61" s="91">
        <f t="shared" si="32"/>
        <v>61.195361284567355</v>
      </c>
      <c r="AD61" s="91">
        <f t="shared" si="32"/>
        <v>57.579129574675633</v>
      </c>
      <c r="AE61" s="91">
        <f t="shared" si="32"/>
        <v>61.940804338005108</v>
      </c>
      <c r="AF61" s="91">
        <f t="shared" si="32"/>
        <v>60.36240090602314</v>
      </c>
      <c r="AG61" s="333" t="e">
        <f t="shared" si="32"/>
        <v>#DIV/0!</v>
      </c>
      <c r="AH61" s="129"/>
      <c r="AI61" s="139">
        <f>(AI52+AI51)/AI50*100</f>
        <v>60.574388239307574</v>
      </c>
    </row>
    <row r="62" spans="1:15089">
      <c r="B62" s="327"/>
      <c r="C62" s="224" t="s">
        <v>52</v>
      </c>
      <c r="D62" s="74">
        <v>40</v>
      </c>
      <c r="E62" s="225" t="s">
        <v>12</v>
      </c>
      <c r="F62" s="91">
        <f t="shared" ref="F62:AG62" si="34">F53/F50*100</f>
        <v>37.230089384353469</v>
      </c>
      <c r="G62" s="91">
        <f t="shared" si="34"/>
        <v>37.023914968999115</v>
      </c>
      <c r="H62" s="91" t="e">
        <f t="shared" si="34"/>
        <v>#DIV/0!</v>
      </c>
      <c r="I62" s="91">
        <f>I53/I50*100</f>
        <v>39.947780678832977</v>
      </c>
      <c r="J62" s="91">
        <f>J53/J50*100</f>
        <v>39.663918833237602</v>
      </c>
      <c r="K62" s="91" t="e">
        <f>K53/K50*100</f>
        <v>#DIV/0!</v>
      </c>
      <c r="L62" s="91" t="e">
        <f t="shared" si="34"/>
        <v>#DIV/0!</v>
      </c>
      <c r="M62" s="91" t="e">
        <f t="shared" si="34"/>
        <v>#DIV/0!</v>
      </c>
      <c r="N62" s="91" t="e">
        <f t="shared" si="34"/>
        <v>#DIV/0!</v>
      </c>
      <c r="O62" s="91" t="e">
        <f t="shared" si="34"/>
        <v>#DIV/0!</v>
      </c>
      <c r="P62" s="91" t="e">
        <f t="shared" si="34"/>
        <v>#DIV/0!</v>
      </c>
      <c r="Q62" s="91" t="e">
        <f t="shared" si="34"/>
        <v>#DIV/0!</v>
      </c>
      <c r="R62" s="91" t="e">
        <f t="shared" si="34"/>
        <v>#DIV/0!</v>
      </c>
      <c r="S62" s="91" t="e">
        <f t="shared" si="34"/>
        <v>#DIV/0!</v>
      </c>
      <c r="T62" s="91" t="e">
        <f t="shared" si="34"/>
        <v>#DIV/0!</v>
      </c>
      <c r="U62" s="91" t="e">
        <f t="shared" si="34"/>
        <v>#DIV/0!</v>
      </c>
      <c r="V62" s="91" t="e">
        <f t="shared" si="34"/>
        <v>#DIV/0!</v>
      </c>
      <c r="W62" s="91" t="e">
        <f t="shared" si="34"/>
        <v>#DIV/0!</v>
      </c>
      <c r="X62" s="91" t="e">
        <f t="shared" si="34"/>
        <v>#DIV/0!</v>
      </c>
      <c r="Y62" s="91" t="e">
        <f t="shared" si="34"/>
        <v>#DIV/0!</v>
      </c>
      <c r="Z62" s="91">
        <f t="shared" si="34"/>
        <v>39.717741935493791</v>
      </c>
      <c r="AA62" s="91">
        <f t="shared" si="34"/>
        <v>41.98803614610884</v>
      </c>
      <c r="AB62" s="91">
        <f t="shared" si="34"/>
        <v>39.452332657200813</v>
      </c>
      <c r="AC62" s="91">
        <f t="shared" si="34"/>
        <v>38.804638715432645</v>
      </c>
      <c r="AD62" s="91">
        <f t="shared" si="34"/>
        <v>42.420870425324352</v>
      </c>
      <c r="AE62" s="91">
        <f t="shared" si="34"/>
        <v>38.059195661994885</v>
      </c>
      <c r="AF62" s="91">
        <f t="shared" si="34"/>
        <v>39.637599093976853</v>
      </c>
      <c r="AG62" s="333" t="e">
        <f t="shared" si="34"/>
        <v>#DIV/0!</v>
      </c>
      <c r="AH62" s="140"/>
      <c r="AI62" s="139">
        <f>AI53/AI50*100</f>
        <v>39.425611760692412</v>
      </c>
    </row>
    <row r="63" spans="1:15089">
      <c r="B63" s="318">
        <v>3</v>
      </c>
      <c r="C63" s="87" t="s">
        <v>53</v>
      </c>
      <c r="D63" s="88"/>
      <c r="E63" s="88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319"/>
      <c r="AH63" s="131"/>
      <c r="AI63" s="138" t="s">
        <v>54</v>
      </c>
      <c r="AJ63" s="115"/>
    </row>
    <row r="64" spans="1:15089">
      <c r="B64" s="320"/>
      <c r="C64" s="226" t="s">
        <v>55</v>
      </c>
      <c r="D64" s="74">
        <v>8</v>
      </c>
      <c r="E64" s="227" t="s">
        <v>56</v>
      </c>
      <c r="F64" s="64">
        <v>0</v>
      </c>
      <c r="G64" s="64">
        <v>6366</v>
      </c>
      <c r="H64" s="64">
        <v>9860</v>
      </c>
      <c r="I64" s="64">
        <v>9665</v>
      </c>
      <c r="J64" s="64">
        <v>12478</v>
      </c>
      <c r="K64" s="64">
        <v>14999</v>
      </c>
      <c r="L64" s="64">
        <v>13503</v>
      </c>
      <c r="M64" s="64">
        <v>10872</v>
      </c>
      <c r="N64" s="64">
        <v>9440</v>
      </c>
      <c r="O64" s="64">
        <v>11520</v>
      </c>
      <c r="P64" s="64">
        <v>11624</v>
      </c>
      <c r="Q64" s="64">
        <v>11760</v>
      </c>
      <c r="R64" s="64">
        <v>15472</v>
      </c>
      <c r="S64" s="64">
        <v>9000</v>
      </c>
      <c r="T64" s="64">
        <v>8872</v>
      </c>
      <c r="U64" s="64">
        <v>8464</v>
      </c>
      <c r="V64" s="64">
        <v>9648</v>
      </c>
      <c r="W64" s="64">
        <v>11720</v>
      </c>
      <c r="X64" s="64">
        <v>12312</v>
      </c>
      <c r="Y64" s="64">
        <v>8109</v>
      </c>
      <c r="Z64" s="64">
        <v>0</v>
      </c>
      <c r="AA64" s="64">
        <v>0</v>
      </c>
      <c r="AB64" s="64">
        <v>0</v>
      </c>
      <c r="AC64" s="64">
        <v>0</v>
      </c>
      <c r="AD64" s="64">
        <v>8216</v>
      </c>
      <c r="AE64" s="64">
        <v>10800</v>
      </c>
      <c r="AF64" s="64">
        <v>11864</v>
      </c>
      <c r="AG64" s="322">
        <v>12488</v>
      </c>
      <c r="AH64" s="131"/>
      <c r="AI64" s="117">
        <f>SUM(F64:AG64)</f>
        <v>249052</v>
      </c>
      <c r="AJ64" s="115"/>
      <c r="BI64" s="115"/>
    </row>
    <row r="65" spans="2:124 15090:15103">
      <c r="B65" s="327"/>
      <c r="C65" s="92"/>
      <c r="D65" s="79"/>
      <c r="E65" s="227" t="s">
        <v>12</v>
      </c>
      <c r="F65" s="90">
        <f>F64/F31*100</f>
        <v>0</v>
      </c>
      <c r="G65" s="90">
        <f>G64/(G31-G49)*100</f>
        <v>0.6764208982818527</v>
      </c>
      <c r="H65" s="90">
        <f t="shared" ref="H65:M65" si="35">H64/((H31+H32)-H49)*100</f>
        <v>0.74896125302888739</v>
      </c>
      <c r="I65" s="91">
        <f t="shared" si="35"/>
        <v>0.78712262499083785</v>
      </c>
      <c r="J65" s="90">
        <f t="shared" si="35"/>
        <v>0.79697000664248119</v>
      </c>
      <c r="K65" s="290">
        <f>K64/((K31+K32)-K49)*100</f>
        <v>1.0314403994003494</v>
      </c>
      <c r="L65" s="290">
        <f t="shared" si="35"/>
        <v>1.0208818459491336</v>
      </c>
      <c r="M65" s="90">
        <f t="shared" si="35"/>
        <v>0.79548115195504576</v>
      </c>
      <c r="N65" s="90">
        <f>N64/((N31+N32)-(N49+N44))*100</f>
        <v>0.62763036294853303</v>
      </c>
      <c r="O65" s="90">
        <f t="shared" ref="O65:AG65" si="36">O64/((O31+O32)-(O49+O44))*100</f>
        <v>0.6296767987056644</v>
      </c>
      <c r="P65" s="90">
        <f t="shared" si="36"/>
        <v>0.6053346942601523</v>
      </c>
      <c r="Q65" s="90">
        <f t="shared" si="36"/>
        <v>0.61305238574340415</v>
      </c>
      <c r="R65" s="290">
        <f t="shared" si="36"/>
        <v>0.85331686117055305</v>
      </c>
      <c r="S65" s="90">
        <f t="shared" si="36"/>
        <v>0.74063101762701822</v>
      </c>
      <c r="T65" s="90">
        <f t="shared" si="36"/>
        <v>0.68083800168828179</v>
      </c>
      <c r="U65" s="90">
        <f t="shared" si="36"/>
        <v>0.62296674664743201</v>
      </c>
      <c r="V65" s="90">
        <f t="shared" si="36"/>
        <v>0.66992091211454208</v>
      </c>
      <c r="W65" s="90">
        <f t="shared" si="36"/>
        <v>0.81191548320055429</v>
      </c>
      <c r="X65" s="90">
        <f t="shared" si="36"/>
        <v>0.73918864560131126</v>
      </c>
      <c r="Y65" s="90">
        <f t="shared" si="36"/>
        <v>0.64394450753214161</v>
      </c>
      <c r="Z65" s="90" t="e">
        <f t="shared" si="36"/>
        <v>#DIV/0!</v>
      </c>
      <c r="AA65" s="90" t="e">
        <f t="shared" si="36"/>
        <v>#DIV/0!</v>
      </c>
      <c r="AB65" s="305" t="e">
        <f t="shared" si="36"/>
        <v>#DIV/0!</v>
      </c>
      <c r="AC65" s="90" t="e">
        <f t="shared" si="36"/>
        <v>#DIV/0!</v>
      </c>
      <c r="AD65" s="90">
        <f t="shared" si="36"/>
        <v>0.75468231879265524</v>
      </c>
      <c r="AE65" s="90">
        <f t="shared" si="36"/>
        <v>0.7992126275595155</v>
      </c>
      <c r="AF65" s="90">
        <f t="shared" si="36"/>
        <v>0.79832045864398571</v>
      </c>
      <c r="AG65" s="332">
        <f t="shared" si="36"/>
        <v>0.80084137081879747</v>
      </c>
      <c r="AH65" s="131"/>
      <c r="AI65" s="139">
        <f>AI64/((AI31)-(AI44+AI49))*100</f>
        <v>0.74675999317561892</v>
      </c>
      <c r="AJ65" s="19"/>
      <c r="AK65" s="18">
        <f>AI65*10</f>
        <v>7.4675999317561894</v>
      </c>
      <c r="AQ65" s="19"/>
      <c r="CH65" s="280">
        <f>K65*10</f>
        <v>10.314403994003493</v>
      </c>
      <c r="CI65" s="280">
        <f>L65*10</f>
        <v>10.208818459491336</v>
      </c>
    </row>
    <row r="66" spans="2:124 15090:15103" s="3" customFormat="1">
      <c r="B66" s="320"/>
      <c r="C66" s="228" t="s">
        <v>57</v>
      </c>
      <c r="D66" s="93">
        <v>16</v>
      </c>
      <c r="E66" s="229" t="s">
        <v>56</v>
      </c>
      <c r="F66" s="94">
        <v>16098</v>
      </c>
      <c r="G66" s="94">
        <v>5628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/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110">
        <v>0</v>
      </c>
      <c r="W66" s="110">
        <v>0</v>
      </c>
      <c r="X66" s="110">
        <v>0</v>
      </c>
      <c r="Y66" s="110">
        <v>6267</v>
      </c>
      <c r="Z66" s="110">
        <v>20904</v>
      </c>
      <c r="AA66" s="94">
        <v>22400</v>
      </c>
      <c r="AB66" s="94">
        <v>27832</v>
      </c>
      <c r="AC66" s="94">
        <v>24072</v>
      </c>
      <c r="AD66" s="94">
        <v>0</v>
      </c>
      <c r="AE66" s="94">
        <v>0</v>
      </c>
      <c r="AF66" s="94">
        <v>0</v>
      </c>
      <c r="AG66" s="334">
        <v>0</v>
      </c>
      <c r="AH66" s="131"/>
      <c r="AI66" s="141">
        <f>SUM(F66:AG66)</f>
        <v>123201</v>
      </c>
      <c r="AJ66" s="280"/>
      <c r="AK66" s="18"/>
      <c r="DT66" s="279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</row>
    <row r="67" spans="2:124 15090:15103" s="3" customFormat="1">
      <c r="B67" s="327"/>
      <c r="C67" s="95"/>
      <c r="D67" s="96"/>
      <c r="E67" s="230" t="s">
        <v>12</v>
      </c>
      <c r="F67" s="97">
        <f>F66/F49*100</f>
        <v>1.3247093095020614</v>
      </c>
      <c r="G67" s="97">
        <f>G66/G49*100</f>
        <v>1.4748814172279148</v>
      </c>
      <c r="H67" s="97" t="e">
        <f t="shared" ref="H67:S67" si="37">H66/H49*100</f>
        <v>#DIV/0!</v>
      </c>
      <c r="I67" s="97" t="e">
        <f t="shared" si="37"/>
        <v>#DIV/0!</v>
      </c>
      <c r="J67" s="97" t="e">
        <f t="shared" si="37"/>
        <v>#DIV/0!</v>
      </c>
      <c r="K67" s="97" t="e">
        <f t="shared" si="37"/>
        <v>#DIV/0!</v>
      </c>
      <c r="L67" s="107" t="e">
        <f t="shared" si="37"/>
        <v>#DIV/0!</v>
      </c>
      <c r="M67" s="107" t="e">
        <f t="shared" si="37"/>
        <v>#DIV/0!</v>
      </c>
      <c r="N67" s="107" t="e">
        <f>N66/(N44+N49)*100</f>
        <v>#DIV/0!</v>
      </c>
      <c r="O67" s="107" t="e">
        <f t="shared" si="37"/>
        <v>#DIV/0!</v>
      </c>
      <c r="P67" s="107" t="e">
        <f>P66/(P49+P44)*100</f>
        <v>#DIV/0!</v>
      </c>
      <c r="Q67" s="107" t="e">
        <f>Q66/Q49*100</f>
        <v>#DIV/0!</v>
      </c>
      <c r="R67" s="107" t="e">
        <f>R66/R49*100</f>
        <v>#DIV/0!</v>
      </c>
      <c r="S67" s="107" t="e">
        <f t="shared" si="37"/>
        <v>#DIV/0!</v>
      </c>
      <c r="T67" s="107" t="e">
        <f>T66/(T49+T44)*100</f>
        <v>#DIV/0!</v>
      </c>
      <c r="U67" s="107" t="e">
        <f>U66/U49*100</f>
        <v>#DIV/0!</v>
      </c>
      <c r="V67" s="107" t="e">
        <f t="shared" ref="V67:AB67" si="38">V66/V49*100</f>
        <v>#DIV/0!</v>
      </c>
      <c r="W67" s="107" t="e">
        <f t="shared" si="38"/>
        <v>#DIV/0!</v>
      </c>
      <c r="X67" s="107" t="e">
        <f t="shared" si="38"/>
        <v>#DIV/0!</v>
      </c>
      <c r="Y67" s="107">
        <f t="shared" si="38"/>
        <v>1.5150855816652162</v>
      </c>
      <c r="Z67" s="107">
        <f t="shared" si="38"/>
        <v>1.4979577212468649</v>
      </c>
      <c r="AA67" s="107">
        <f t="shared" si="38"/>
        <v>1.582927001625327</v>
      </c>
      <c r="AB67" s="107">
        <f t="shared" si="38"/>
        <v>1.7992811150474515</v>
      </c>
      <c r="AC67" s="97">
        <f>AC66/(AC49)*100</f>
        <v>1.5483273407902438</v>
      </c>
      <c r="AD67" s="107" t="e">
        <f t="shared" ref="AD67:AG67" si="39">AD66/AD49*100</f>
        <v>#DIV/0!</v>
      </c>
      <c r="AE67" s="107" t="e">
        <f t="shared" si="39"/>
        <v>#DIV/0!</v>
      </c>
      <c r="AF67" s="107" t="e">
        <f t="shared" si="39"/>
        <v>#DIV/0!</v>
      </c>
      <c r="AG67" s="335" t="e">
        <f t="shared" si="39"/>
        <v>#DIV/0!</v>
      </c>
      <c r="AH67" s="131"/>
      <c r="AI67" s="142">
        <f>AI66/(AI49+AI44)*100</f>
        <v>1.5550596458986266</v>
      </c>
      <c r="AJ67" s="19"/>
      <c r="AK67" s="18">
        <f>AI67*10</f>
        <v>15.550596458986266</v>
      </c>
      <c r="DT67" s="279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</row>
    <row r="68" spans="2:124 15090:15103">
      <c r="B68" s="327"/>
      <c r="C68" s="226" t="s">
        <v>58</v>
      </c>
      <c r="D68" s="74">
        <v>0.55000000000000004</v>
      </c>
      <c r="E68" s="227" t="s">
        <v>9</v>
      </c>
      <c r="F68" s="64">
        <v>601.6</v>
      </c>
      <c r="G68" s="64">
        <v>672.80000000000007</v>
      </c>
      <c r="H68" s="64">
        <v>626.10000000000014</v>
      </c>
      <c r="I68" s="64">
        <v>594.6</v>
      </c>
      <c r="J68" s="64">
        <v>754.30000000000007</v>
      </c>
      <c r="K68" s="64">
        <v>727.58</v>
      </c>
      <c r="L68" s="64">
        <v>722.9</v>
      </c>
      <c r="M68" s="64">
        <v>686.76999999999987</v>
      </c>
      <c r="N68" s="64">
        <v>775.8</v>
      </c>
      <c r="O68" s="64">
        <v>865.2</v>
      </c>
      <c r="P68" s="64">
        <v>962</v>
      </c>
      <c r="Q68" s="64">
        <v>968.9</v>
      </c>
      <c r="R68" s="64">
        <v>927</v>
      </c>
      <c r="S68" s="64">
        <v>563.20000000000005</v>
      </c>
      <c r="T68" s="64">
        <v>615.70000000000005</v>
      </c>
      <c r="U68" s="64">
        <v>626.1</v>
      </c>
      <c r="V68" s="64">
        <v>653.00000000000011</v>
      </c>
      <c r="W68" s="64">
        <v>662.4</v>
      </c>
      <c r="X68" s="64">
        <v>819.65</v>
      </c>
      <c r="Y68" s="64">
        <v>819.7399999999999</v>
      </c>
      <c r="Z68" s="64">
        <v>747.4</v>
      </c>
      <c r="AA68" s="64">
        <v>804.5</v>
      </c>
      <c r="AB68" s="64">
        <v>830.1</v>
      </c>
      <c r="AC68" s="64">
        <v>815.06</v>
      </c>
      <c r="AD68" s="64">
        <v>556.10000000000014</v>
      </c>
      <c r="AE68" s="64">
        <v>760.2</v>
      </c>
      <c r="AF68" s="64">
        <v>733.40000000000009</v>
      </c>
      <c r="AG68" s="322">
        <v>762.5</v>
      </c>
      <c r="AH68" s="131"/>
      <c r="AI68" s="141">
        <f>SUM(F68:AG68)</f>
        <v>20654.600000000002</v>
      </c>
    </row>
    <row r="69" spans="2:124 15090:15103">
      <c r="B69" s="336"/>
      <c r="C69" s="99"/>
      <c r="D69" s="79"/>
      <c r="E69" s="231" t="s">
        <v>12</v>
      </c>
      <c r="F69" s="100">
        <f t="shared" ref="F69:AG69" si="40">F68/(F31+F32)*100</f>
        <v>4.9505846726080271E-2</v>
      </c>
      <c r="G69" s="100">
        <f t="shared" si="40"/>
        <v>5.0864884480464508E-2</v>
      </c>
      <c r="H69" s="100">
        <f t="shared" si="40"/>
        <v>4.7558279971743049E-2</v>
      </c>
      <c r="I69" s="114">
        <f t="shared" si="40"/>
        <v>4.8424533142219582E-2</v>
      </c>
      <c r="J69" s="100">
        <f t="shared" si="40"/>
        <v>4.8177149864595578E-2</v>
      </c>
      <c r="K69" s="100">
        <f t="shared" si="40"/>
        <v>5.0033695966111486E-2</v>
      </c>
      <c r="L69" s="100">
        <f t="shared" si="40"/>
        <v>5.4654186953760543E-2</v>
      </c>
      <c r="M69" s="100">
        <f t="shared" si="40"/>
        <v>5.0249502458440641E-2</v>
      </c>
      <c r="N69" s="100">
        <f t="shared" si="40"/>
        <v>5.1580046141469472E-2</v>
      </c>
      <c r="O69" s="100">
        <f t="shared" si="40"/>
        <v>4.7291351236123332E-2</v>
      </c>
      <c r="P69" s="100">
        <f t="shared" si="40"/>
        <v>5.0097382646100003E-2</v>
      </c>
      <c r="Q69" s="100">
        <f t="shared" si="40"/>
        <v>5.0509052427447652E-2</v>
      </c>
      <c r="R69" s="100">
        <f t="shared" si="40"/>
        <v>5.1126210593659689E-2</v>
      </c>
      <c r="S69" s="100">
        <f t="shared" si="40"/>
        <v>4.6347043236392965E-2</v>
      </c>
      <c r="T69" s="100">
        <f t="shared" si="40"/>
        <v>4.7248868083800175E-2</v>
      </c>
      <c r="U69" s="100">
        <f t="shared" si="40"/>
        <v>4.608216919611971E-2</v>
      </c>
      <c r="V69" s="100">
        <f t="shared" si="40"/>
        <v>4.5341869362644692E-2</v>
      </c>
      <c r="W69" s="100">
        <f t="shared" si="40"/>
        <v>4.5888465535157602E-2</v>
      </c>
      <c r="X69" s="100">
        <f t="shared" si="40"/>
        <v>4.9210199266334853E-2</v>
      </c>
      <c r="Y69" s="100">
        <f t="shared" si="40"/>
        <v>4.9000842842711195E-2</v>
      </c>
      <c r="Z69" s="100">
        <f t="shared" si="40"/>
        <v>5.355786456467216E-2</v>
      </c>
      <c r="AA69" s="304">
        <f t="shared" si="40"/>
        <v>5.6851105928909615E-2</v>
      </c>
      <c r="AB69" s="100">
        <f t="shared" si="40"/>
        <v>5.3664244524320552E-2</v>
      </c>
      <c r="AC69" s="100">
        <f t="shared" si="40"/>
        <v>5.2425211132622801E-2</v>
      </c>
      <c r="AD69" s="114">
        <f t="shared" si="40"/>
        <v>5.1080676421688863E-2</v>
      </c>
      <c r="AE69" s="304">
        <f t="shared" si="40"/>
        <v>5.6255688839883675E-2</v>
      </c>
      <c r="AF69" s="100">
        <f t="shared" si="40"/>
        <v>4.9349985196350234E-2</v>
      </c>
      <c r="AG69" s="337">
        <f t="shared" si="40"/>
        <v>4.8898265955263698E-2</v>
      </c>
      <c r="AH69" s="21"/>
      <c r="AI69" s="143">
        <f>AI68/(AI31)*100</f>
        <v>5.0043126841370758E-2</v>
      </c>
      <c r="AK69" s="18">
        <f>AI69*10</f>
        <v>0.50043126841370755</v>
      </c>
    </row>
    <row r="70" spans="2:124 15090:15103" s="5" customFormat="1">
      <c r="B70" s="338">
        <v>4</v>
      </c>
      <c r="C70" s="232" t="s">
        <v>59</v>
      </c>
      <c r="D70" s="102">
        <v>0.8</v>
      </c>
      <c r="E70" s="233" t="s">
        <v>12</v>
      </c>
      <c r="F70" s="103">
        <f t="shared" ref="F70:AG70" si="41">((SUM(F37:F38))-(SUM(F31:F32)))/(SUM(F31:F32))*100</f>
        <v>-0.79821594621505754</v>
      </c>
      <c r="G70" s="103">
        <f t="shared" si="41"/>
        <v>-0.79003870811660826</v>
      </c>
      <c r="H70" s="103">
        <f t="shared" si="41"/>
        <v>-0.78466224582032529</v>
      </c>
      <c r="I70" s="103">
        <f t="shared" si="41"/>
        <v>-0.7818289911962798</v>
      </c>
      <c r="J70" s="103">
        <f t="shared" si="41"/>
        <v>-0.7811302437279648</v>
      </c>
      <c r="K70" s="103">
        <f>((SUM(K37:K38))-(SUM(K31:K32)))/(SUM(K31:K32))*100</f>
        <v>-0.79838809500887098</v>
      </c>
      <c r="L70" s="103">
        <f t="shared" si="41"/>
        <v>-0.64339069162609241</v>
      </c>
      <c r="M70" s="103">
        <f t="shared" si="41"/>
        <v>-0.61973191290095997</v>
      </c>
      <c r="N70" s="103">
        <f t="shared" si="41"/>
        <v>-0.78786226704874107</v>
      </c>
      <c r="O70" s="103">
        <f t="shared" si="41"/>
        <v>-0.77835048728894618</v>
      </c>
      <c r="P70" s="103">
        <f t="shared" si="41"/>
        <v>-0.78166498286690345</v>
      </c>
      <c r="Q70" s="103">
        <f t="shared" si="41"/>
        <v>-0.77726284621038744</v>
      </c>
      <c r="R70" s="103">
        <f t="shared" si="41"/>
        <v>-0.7324229521939597</v>
      </c>
      <c r="S70" s="103">
        <f t="shared" si="41"/>
        <v>-0.62295297815961426</v>
      </c>
      <c r="T70" s="103">
        <f t="shared" si="41"/>
        <v>-0.77891182564653516</v>
      </c>
      <c r="U70" s="103">
        <f t="shared" si="41"/>
        <v>-0.77944445262243678</v>
      </c>
      <c r="V70" s="103">
        <f t="shared" si="41"/>
        <v>-0.79365630446405633</v>
      </c>
      <c r="W70" s="103">
        <f t="shared" si="41"/>
        <v>-0.79459646692067887</v>
      </c>
      <c r="X70" s="103">
        <f t="shared" si="41"/>
        <v>-0.74567275652763854</v>
      </c>
      <c r="Y70" s="103">
        <f t="shared" si="41"/>
        <v>-0.73703905171228579</v>
      </c>
      <c r="Z70" s="103">
        <f t="shared" si="41"/>
        <v>-0.66499462558222855</v>
      </c>
      <c r="AA70" s="103">
        <f t="shared" si="41"/>
        <v>-0.77521023249240328</v>
      </c>
      <c r="AB70" s="103">
        <f t="shared" si="41"/>
        <v>-0.61609474800237907</v>
      </c>
      <c r="AC70" s="103">
        <f t="shared" si="41"/>
        <v>-0.62069453467206104</v>
      </c>
      <c r="AD70" s="103">
        <f>((SUM(AD37:AD38))-(SUM(AD31:AD32)))/(SUM(AD31:AD32))*100</f>
        <v>-0.61634838840052542</v>
      </c>
      <c r="AE70" s="103">
        <f t="shared" si="41"/>
        <v>-0.6134696928211465</v>
      </c>
      <c r="AF70" s="103">
        <f t="shared" si="41"/>
        <v>-0.6244448631328553</v>
      </c>
      <c r="AG70" s="339">
        <f t="shared" si="41"/>
        <v>-0.62140878309049863</v>
      </c>
      <c r="AH70" s="144"/>
      <c r="AI70" s="145">
        <f>((SUM(AI37:AI38))-(SUM(AI31:AI32)))/(SUM(AI31:AI32))*100</f>
        <v>-0.72576659171962843</v>
      </c>
      <c r="AK70" s="146"/>
      <c r="DT70" s="306"/>
    </row>
    <row r="71" spans="2:124 15090:15103" s="5" customFormat="1" ht="14.25">
      <c r="B71" s="340"/>
      <c r="C71" s="224" t="s">
        <v>60</v>
      </c>
      <c r="D71" s="104">
        <v>22</v>
      </c>
      <c r="E71" s="225" t="s">
        <v>12</v>
      </c>
      <c r="F71" s="91">
        <v>21.32</v>
      </c>
      <c r="G71" s="91">
        <v>21.36</v>
      </c>
      <c r="H71" s="91">
        <v>21.4</v>
      </c>
      <c r="I71" s="91">
        <v>21.37</v>
      </c>
      <c r="J71" s="91">
        <v>21.36</v>
      </c>
      <c r="K71" s="91">
        <v>21.41</v>
      </c>
      <c r="L71" s="91">
        <v>21.39</v>
      </c>
      <c r="M71" s="91">
        <v>21.39</v>
      </c>
      <c r="N71" s="91">
        <v>21.42</v>
      </c>
      <c r="O71" s="91">
        <v>21.4</v>
      </c>
      <c r="P71" s="91">
        <v>21.37</v>
      </c>
      <c r="Q71" s="91">
        <v>21.38</v>
      </c>
      <c r="R71" s="91">
        <v>21.39</v>
      </c>
      <c r="S71" s="91">
        <v>21.35</v>
      </c>
      <c r="T71" s="91">
        <v>21.36</v>
      </c>
      <c r="U71" s="91">
        <v>21.37</v>
      </c>
      <c r="V71" s="91">
        <v>21.36</v>
      </c>
      <c r="W71" s="91">
        <v>21.35</v>
      </c>
      <c r="X71" s="91">
        <v>21.33</v>
      </c>
      <c r="Y71" s="91">
        <v>21.34</v>
      </c>
      <c r="Z71" s="91">
        <v>21.31</v>
      </c>
      <c r="AA71" s="91">
        <v>21.32</v>
      </c>
      <c r="AB71" s="91">
        <v>21.33</v>
      </c>
      <c r="AC71" s="91">
        <v>21.3</v>
      </c>
      <c r="AD71" s="91">
        <v>21.3</v>
      </c>
      <c r="AE71" s="91">
        <v>21.31</v>
      </c>
      <c r="AF71" s="91">
        <v>21.28</v>
      </c>
      <c r="AG71" s="333">
        <v>21.32</v>
      </c>
      <c r="AH71" s="147"/>
      <c r="AI71" s="148">
        <f>AVERAGE(F71:AG71)</f>
        <v>21.353214285714284</v>
      </c>
      <c r="AK71" s="146"/>
      <c r="DT71" s="306"/>
    </row>
    <row r="72" spans="2:124 15090:15103" s="5" customFormat="1" ht="14.25">
      <c r="B72" s="341"/>
      <c r="C72" s="234" t="s">
        <v>61</v>
      </c>
      <c r="D72" s="79"/>
      <c r="E72" s="235" t="s">
        <v>9</v>
      </c>
      <c r="F72" s="91">
        <f t="shared" ref="F72:AG72" si="42">SUM(F64,F66)+(F71%*SUM(F64,F66))</f>
        <v>19530.0936</v>
      </c>
      <c r="G72" s="91">
        <f t="shared" si="42"/>
        <v>14555.9184</v>
      </c>
      <c r="H72" s="91">
        <f t="shared" si="42"/>
        <v>11970.04</v>
      </c>
      <c r="I72" s="91">
        <f t="shared" si="42"/>
        <v>11730.4105</v>
      </c>
      <c r="J72" s="91">
        <f>SUM(J64,J66)+(J71%*SUM(J64,J66))</f>
        <v>15143.300800000001</v>
      </c>
      <c r="K72" s="91">
        <f t="shared" si="42"/>
        <v>18210.285899999999</v>
      </c>
      <c r="L72" s="91">
        <f t="shared" si="42"/>
        <v>16391.291700000002</v>
      </c>
      <c r="M72" s="91">
        <f t="shared" si="42"/>
        <v>13197.5208</v>
      </c>
      <c r="N72" s="91">
        <f t="shared" si="42"/>
        <v>11462.048000000001</v>
      </c>
      <c r="O72" s="91">
        <f t="shared" si="42"/>
        <v>13985.279999999999</v>
      </c>
      <c r="P72" s="91">
        <f t="shared" si="42"/>
        <v>14108.0488</v>
      </c>
      <c r="Q72" s="91">
        <f t="shared" si="42"/>
        <v>14274.288</v>
      </c>
      <c r="R72" s="91">
        <f t="shared" si="42"/>
        <v>18781.460800000001</v>
      </c>
      <c r="S72" s="91">
        <f t="shared" si="42"/>
        <v>10921.5</v>
      </c>
      <c r="T72" s="91">
        <f t="shared" si="42"/>
        <v>10767.0592</v>
      </c>
      <c r="U72" s="91">
        <f t="shared" si="42"/>
        <v>10272.756799999999</v>
      </c>
      <c r="V72" s="91">
        <f t="shared" si="42"/>
        <v>11708.8128</v>
      </c>
      <c r="W72" s="91">
        <f t="shared" si="42"/>
        <v>14222.220000000001</v>
      </c>
      <c r="X72" s="91">
        <f t="shared" si="42"/>
        <v>14938.149600000001</v>
      </c>
      <c r="Y72" s="91">
        <f>SUM(Y64,Y66)+(Y71%*SUM(Y64,Y66))</f>
        <v>17443.838400000001</v>
      </c>
      <c r="Z72" s="91">
        <f t="shared" si="42"/>
        <v>25358.642400000001</v>
      </c>
      <c r="AA72" s="91">
        <f t="shared" si="42"/>
        <v>27175.68</v>
      </c>
      <c r="AB72" s="91">
        <f t="shared" si="42"/>
        <v>33768.565600000002</v>
      </c>
      <c r="AC72" s="91">
        <f t="shared" si="42"/>
        <v>29199.335999999999</v>
      </c>
      <c r="AD72" s="91">
        <f t="shared" si="42"/>
        <v>9966.0079999999998</v>
      </c>
      <c r="AE72" s="91">
        <f t="shared" si="42"/>
        <v>13101.48</v>
      </c>
      <c r="AF72" s="91">
        <f t="shared" si="42"/>
        <v>14388.6592</v>
      </c>
      <c r="AG72" s="333">
        <f t="shared" si="42"/>
        <v>15150.4416</v>
      </c>
      <c r="AH72" s="147"/>
      <c r="AI72" s="148">
        <f>SUM(AI64,AI66)+(AI71%*SUM(AI64,AI66))</f>
        <v>451740.980775</v>
      </c>
      <c r="AJ72" s="269"/>
      <c r="AK72" s="146"/>
      <c r="DT72" s="306"/>
    </row>
    <row r="73" spans="2:124 15090:15103">
      <c r="B73" s="318">
        <v>5</v>
      </c>
      <c r="C73" s="40" t="s">
        <v>62</v>
      </c>
      <c r="D73" s="59"/>
      <c r="E73" s="59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111"/>
      <c r="AD73" s="60"/>
      <c r="AE73" s="60"/>
      <c r="AF73" s="60"/>
      <c r="AG73" s="319"/>
      <c r="AH73" s="115"/>
      <c r="AI73" s="223" t="s">
        <v>63</v>
      </c>
    </row>
    <row r="74" spans="2:124 15090:15103" s="6" customFormat="1">
      <c r="B74" s="323"/>
      <c r="C74" s="150" t="s">
        <v>64</v>
      </c>
      <c r="D74" s="151"/>
      <c r="E74" s="152" t="s">
        <v>9</v>
      </c>
      <c r="F74" s="153">
        <v>118901</v>
      </c>
      <c r="G74" s="153">
        <v>123201</v>
      </c>
      <c r="H74" s="153">
        <v>125607</v>
      </c>
      <c r="I74" s="153">
        <v>90725</v>
      </c>
      <c r="J74" s="153">
        <v>81607</v>
      </c>
      <c r="K74" s="153">
        <v>61652</v>
      </c>
      <c r="L74" s="153">
        <v>82182</v>
      </c>
      <c r="M74" s="153">
        <v>128307</v>
      </c>
      <c r="N74" s="153">
        <v>105125</v>
      </c>
      <c r="O74" s="153">
        <v>99951</v>
      </c>
      <c r="P74" s="153">
        <v>87093</v>
      </c>
      <c r="Q74" s="153">
        <v>102254</v>
      </c>
      <c r="R74" s="153">
        <v>87476</v>
      </c>
      <c r="S74" s="153">
        <v>73283</v>
      </c>
      <c r="T74" s="153">
        <v>109788</v>
      </c>
      <c r="U74" s="153">
        <v>115405</v>
      </c>
      <c r="V74" s="153">
        <v>116667</v>
      </c>
      <c r="W74" s="153">
        <v>134040</v>
      </c>
      <c r="X74" s="153">
        <v>77205</v>
      </c>
      <c r="Y74" s="153">
        <v>80253</v>
      </c>
      <c r="Z74" s="153">
        <v>72748</v>
      </c>
      <c r="AA74" s="153">
        <v>118107</v>
      </c>
      <c r="AB74" s="153">
        <v>103066</v>
      </c>
      <c r="AC74" s="153">
        <v>120978</v>
      </c>
      <c r="AD74" s="153">
        <v>98665</v>
      </c>
      <c r="AE74" s="153">
        <v>115135</v>
      </c>
      <c r="AF74" s="153">
        <v>86954</v>
      </c>
      <c r="AG74" s="342">
        <v>127270</v>
      </c>
      <c r="AH74" s="168"/>
      <c r="AI74" s="169">
        <f>SUM(F74:AG74)</f>
        <v>2843645</v>
      </c>
      <c r="AJ74" s="388"/>
      <c r="AK74" s="170"/>
      <c r="BZ74" s="168"/>
      <c r="DT74" s="265"/>
    </row>
    <row r="75" spans="2:124 15090:15103" s="1" customFormat="1">
      <c r="B75" s="328"/>
      <c r="C75" s="236" t="s">
        <v>65</v>
      </c>
      <c r="D75" s="154"/>
      <c r="E75" s="237" t="s">
        <v>9</v>
      </c>
      <c r="F75" s="299">
        <v>115678.015</v>
      </c>
      <c r="G75" s="259">
        <v>115688.875</v>
      </c>
      <c r="H75" s="73">
        <v>114178.42499999999</v>
      </c>
      <c r="I75" s="73">
        <v>0</v>
      </c>
      <c r="J75" s="261">
        <v>71757.45</v>
      </c>
      <c r="K75" s="73">
        <v>58649.43</v>
      </c>
      <c r="L75" s="73">
        <v>115666.245</v>
      </c>
      <c r="M75" s="73">
        <v>115688.875</v>
      </c>
      <c r="N75" s="260">
        <v>110595.535</v>
      </c>
      <c r="O75" s="260">
        <v>78805.59</v>
      </c>
      <c r="P75" s="73">
        <v>38010</v>
      </c>
      <c r="Q75" s="73">
        <v>77111.429999999993</v>
      </c>
      <c r="R75" s="73">
        <v>58648.525000000001</v>
      </c>
      <c r="S75" s="261">
        <v>115678.015</v>
      </c>
      <c r="T75" s="73">
        <v>115699.735</v>
      </c>
      <c r="U75" s="259">
        <v>115667.155</v>
      </c>
      <c r="V75" s="73">
        <v>115699.72500000001</v>
      </c>
      <c r="W75" s="261">
        <v>0</v>
      </c>
      <c r="X75" s="73">
        <v>77144.009999999995</v>
      </c>
      <c r="Y75" s="73">
        <v>58649.43</v>
      </c>
      <c r="Z75" s="73">
        <v>116003.815</v>
      </c>
      <c r="AA75" s="73">
        <v>115687.965</v>
      </c>
      <c r="AB75" s="259">
        <v>115678.015</v>
      </c>
      <c r="AC75" s="73">
        <v>115678.015</v>
      </c>
      <c r="AD75" s="73">
        <v>0</v>
      </c>
      <c r="AE75" s="73">
        <v>77122.289999999994</v>
      </c>
      <c r="AF75" s="73">
        <v>91753.43</v>
      </c>
      <c r="AG75" s="326">
        <v>115699.735</v>
      </c>
      <c r="AH75" s="171"/>
      <c r="AI75" s="169">
        <f>SUM(F75:AG75)</f>
        <v>2416639.73</v>
      </c>
      <c r="AJ75" s="266"/>
      <c r="AK75" s="126"/>
      <c r="DT75" s="253"/>
    </row>
    <row r="76" spans="2:124 15090:15103" s="1" customFormat="1" ht="14.25">
      <c r="B76" s="328"/>
      <c r="C76" s="238" t="s">
        <v>66</v>
      </c>
      <c r="D76" s="79"/>
      <c r="E76" s="239" t="s">
        <v>9</v>
      </c>
      <c r="F76" s="91">
        <f t="shared" ref="F76:AG76" si="43">SUM(F80:F81)*10.86</f>
        <v>115669.86</v>
      </c>
      <c r="G76" s="91">
        <f t="shared" si="43"/>
        <v>115680.72</v>
      </c>
      <c r="H76" s="91">
        <f t="shared" si="43"/>
        <v>114171.18</v>
      </c>
      <c r="I76" s="91">
        <f t="shared" si="43"/>
        <v>0</v>
      </c>
      <c r="J76" s="91">
        <f t="shared" si="43"/>
        <v>71752.01999999999</v>
      </c>
      <c r="K76" s="91">
        <f t="shared" si="43"/>
        <v>58644</v>
      </c>
      <c r="L76" s="91">
        <f t="shared" si="43"/>
        <v>115659</v>
      </c>
      <c r="M76" s="91">
        <f t="shared" si="43"/>
        <v>115680.72</v>
      </c>
      <c r="N76" s="91">
        <f t="shared" si="43"/>
        <v>110587.37999999999</v>
      </c>
      <c r="O76" s="91">
        <f t="shared" si="43"/>
        <v>78800.159999999989</v>
      </c>
      <c r="P76" s="91">
        <f t="shared" si="43"/>
        <v>38010</v>
      </c>
      <c r="Q76" s="91">
        <f t="shared" si="43"/>
        <v>77106</v>
      </c>
      <c r="R76" s="91">
        <f t="shared" si="43"/>
        <v>58644</v>
      </c>
      <c r="S76" s="91">
        <f t="shared" si="43"/>
        <v>115669.86</v>
      </c>
      <c r="T76" s="91">
        <f t="shared" si="43"/>
        <v>115691.57999999999</v>
      </c>
      <c r="U76" s="91">
        <f t="shared" si="43"/>
        <v>115659</v>
      </c>
      <c r="V76" s="91">
        <f t="shared" si="43"/>
        <v>115691.57999999999</v>
      </c>
      <c r="W76" s="91">
        <f t="shared" si="43"/>
        <v>0</v>
      </c>
      <c r="X76" s="91">
        <f t="shared" si="43"/>
        <v>77138.58</v>
      </c>
      <c r="Y76" s="91">
        <f t="shared" si="43"/>
        <v>58644</v>
      </c>
      <c r="Z76" s="91">
        <f t="shared" si="43"/>
        <v>115995.65999999999</v>
      </c>
      <c r="AA76" s="91">
        <f t="shared" si="43"/>
        <v>115680.72</v>
      </c>
      <c r="AB76" s="91">
        <f t="shared" si="43"/>
        <v>115669.86</v>
      </c>
      <c r="AC76" s="91">
        <f t="shared" si="43"/>
        <v>115669.86</v>
      </c>
      <c r="AD76" s="91">
        <f t="shared" si="43"/>
        <v>0</v>
      </c>
      <c r="AE76" s="91">
        <f t="shared" si="43"/>
        <v>77116.86</v>
      </c>
      <c r="AF76" s="271">
        <f t="shared" si="43"/>
        <v>91745.279999999999</v>
      </c>
      <c r="AG76" s="333">
        <f t="shared" si="43"/>
        <v>115691.57999999999</v>
      </c>
      <c r="AH76" s="125"/>
      <c r="AI76" s="127">
        <f>SUM(F76:AG76)</f>
        <v>2416469.46</v>
      </c>
      <c r="AJ76" s="172"/>
      <c r="AK76" s="126"/>
      <c r="DT76" s="253"/>
    </row>
    <row r="77" spans="2:124 15090:15103" s="1" customFormat="1" ht="14.25">
      <c r="B77" s="328"/>
      <c r="C77" s="238" t="s">
        <v>67</v>
      </c>
      <c r="D77" s="79"/>
      <c r="E77" s="239" t="s">
        <v>9</v>
      </c>
      <c r="F77" s="91">
        <f>F75-F76</f>
        <v>8.1549999999988358</v>
      </c>
      <c r="G77" s="91">
        <f t="shared" ref="G77:AG77" si="44">G75-G76</f>
        <v>8.1549999999988358</v>
      </c>
      <c r="H77" s="91">
        <f t="shared" si="44"/>
        <v>7.2449999999953434</v>
      </c>
      <c r="I77" s="91">
        <f t="shared" si="44"/>
        <v>0</v>
      </c>
      <c r="J77" s="91">
        <f t="shared" si="44"/>
        <v>5.430000000007567</v>
      </c>
      <c r="K77" s="91">
        <f t="shared" si="44"/>
        <v>5.430000000000291</v>
      </c>
      <c r="L77" s="91">
        <f t="shared" si="44"/>
        <v>7.2449999999953434</v>
      </c>
      <c r="M77" s="91">
        <f t="shared" si="44"/>
        <v>8.1549999999988358</v>
      </c>
      <c r="N77" s="91">
        <f t="shared" si="44"/>
        <v>8.1550000000133878</v>
      </c>
      <c r="O77" s="91">
        <f t="shared" si="44"/>
        <v>5.430000000007567</v>
      </c>
      <c r="P77" s="91">
        <f t="shared" si="44"/>
        <v>0</v>
      </c>
      <c r="Q77" s="91">
        <f t="shared" si="44"/>
        <v>5.4299999999930151</v>
      </c>
      <c r="R77" s="91">
        <f t="shared" si="44"/>
        <v>4.5250000000014552</v>
      </c>
      <c r="S77" s="91">
        <f t="shared" si="44"/>
        <v>8.1549999999988358</v>
      </c>
      <c r="T77" s="91">
        <f t="shared" si="44"/>
        <v>8.1550000000133878</v>
      </c>
      <c r="U77" s="91">
        <f t="shared" si="44"/>
        <v>8.1549999999988358</v>
      </c>
      <c r="V77" s="91">
        <f t="shared" si="44"/>
        <v>8.1450000000186265</v>
      </c>
      <c r="W77" s="91">
        <f t="shared" si="44"/>
        <v>0</v>
      </c>
      <c r="X77" s="91">
        <f t="shared" si="44"/>
        <v>5.4299999999930151</v>
      </c>
      <c r="Y77" s="91">
        <f t="shared" si="44"/>
        <v>5.430000000000291</v>
      </c>
      <c r="Z77" s="91">
        <f t="shared" si="44"/>
        <v>8.1550000000133878</v>
      </c>
      <c r="AA77" s="91">
        <f t="shared" si="44"/>
        <v>7.2449999999953434</v>
      </c>
      <c r="AB77" s="91">
        <f t="shared" si="44"/>
        <v>8.1549999999988358</v>
      </c>
      <c r="AC77" s="91">
        <f t="shared" si="44"/>
        <v>8.1549999999988358</v>
      </c>
      <c r="AD77" s="91">
        <f t="shared" si="44"/>
        <v>0</v>
      </c>
      <c r="AE77" s="91">
        <f t="shared" si="44"/>
        <v>5.4299999999930151</v>
      </c>
      <c r="AF77" s="91">
        <f t="shared" si="44"/>
        <v>8.1499999999941792</v>
      </c>
      <c r="AG77" s="333">
        <f t="shared" si="44"/>
        <v>8.1550000000133878</v>
      </c>
      <c r="AH77" s="125"/>
      <c r="AI77" s="127">
        <f>SUM(F77:AG77)</f>
        <v>170.27000000004045</v>
      </c>
      <c r="AK77" s="126"/>
      <c r="DT77" s="253"/>
    </row>
    <row r="78" spans="2:124 15090:15103" s="1" customFormat="1" ht="14.25" hidden="1">
      <c r="B78" s="328"/>
      <c r="C78" s="238" t="s">
        <v>139</v>
      </c>
      <c r="D78" s="79"/>
      <c r="E78" s="75" t="s">
        <v>9</v>
      </c>
      <c r="F78" s="91">
        <v>0</v>
      </c>
      <c r="G78" s="91">
        <v>102.26</v>
      </c>
      <c r="H78" s="91">
        <v>0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6.56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  <c r="AC78" s="91">
        <v>0</v>
      </c>
      <c r="AD78" s="91">
        <v>0</v>
      </c>
      <c r="AE78" s="91">
        <v>460</v>
      </c>
      <c r="AF78" s="91">
        <v>0</v>
      </c>
      <c r="AG78" s="333">
        <v>0</v>
      </c>
      <c r="AH78" s="125"/>
      <c r="AI78" s="127">
        <f>SUM(F78:AG78)</f>
        <v>568.82000000000005</v>
      </c>
      <c r="AK78" s="126"/>
      <c r="DT78" s="253"/>
    </row>
    <row r="79" spans="2:124 15090:15103" s="1" customFormat="1" ht="14.25">
      <c r="B79" s="328"/>
      <c r="C79" s="238" t="s">
        <v>68</v>
      </c>
      <c r="D79" s="79"/>
      <c r="E79" s="75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322"/>
      <c r="AH79" s="125"/>
      <c r="AI79" s="173" t="s">
        <v>68</v>
      </c>
      <c r="AK79" s="126"/>
      <c r="DT79" s="253"/>
    </row>
    <row r="80" spans="2:124 15090:15103" s="7" customFormat="1" ht="14.25">
      <c r="B80" s="343"/>
      <c r="C80" s="240" t="s">
        <v>69</v>
      </c>
      <c r="D80" s="45"/>
      <c r="E80" s="241" t="s">
        <v>70</v>
      </c>
      <c r="F80" s="158">
        <v>3550</v>
      </c>
      <c r="G80" s="158">
        <v>3550</v>
      </c>
      <c r="H80" s="158">
        <v>3412</v>
      </c>
      <c r="I80" s="158">
        <v>0</v>
      </c>
      <c r="J80" s="158">
        <v>6607</v>
      </c>
      <c r="K80" s="158">
        <v>0</v>
      </c>
      <c r="L80" s="158">
        <v>3550</v>
      </c>
      <c r="M80" s="158">
        <v>3550</v>
      </c>
      <c r="N80" s="158">
        <v>3082</v>
      </c>
      <c r="O80" s="158">
        <v>7256</v>
      </c>
      <c r="P80" s="158">
        <v>0</v>
      </c>
      <c r="Q80" s="158">
        <v>7100</v>
      </c>
      <c r="R80" s="158">
        <v>0</v>
      </c>
      <c r="S80" s="158">
        <v>3551</v>
      </c>
      <c r="T80" s="158">
        <v>3550</v>
      </c>
      <c r="U80" s="158">
        <v>3550</v>
      </c>
      <c r="V80" s="158">
        <v>3550</v>
      </c>
      <c r="W80" s="158">
        <v>0</v>
      </c>
      <c r="X80" s="158">
        <v>7103</v>
      </c>
      <c r="Y80" s="158">
        <v>0</v>
      </c>
      <c r="Z80" s="158">
        <v>3550</v>
      </c>
      <c r="AA80" s="158">
        <v>3550</v>
      </c>
      <c r="AB80" s="158">
        <v>3550</v>
      </c>
      <c r="AC80" s="158">
        <v>3550</v>
      </c>
      <c r="AD80" s="158">
        <v>0</v>
      </c>
      <c r="AE80" s="158">
        <v>7101</v>
      </c>
      <c r="AF80" s="158">
        <v>0</v>
      </c>
      <c r="AG80" s="344">
        <v>3552</v>
      </c>
      <c r="AH80" s="174"/>
      <c r="AI80" s="175">
        <f>SUM(F80:AG80)</f>
        <v>87814</v>
      </c>
      <c r="AK80" s="176"/>
      <c r="DT80" s="301"/>
    </row>
    <row r="81" spans="2:124" s="7" customFormat="1" ht="14.25">
      <c r="B81" s="343"/>
      <c r="C81" s="240" t="s">
        <v>71</v>
      </c>
      <c r="D81" s="45"/>
      <c r="E81" s="241" t="s">
        <v>70</v>
      </c>
      <c r="F81" s="158">
        <v>7101</v>
      </c>
      <c r="G81" s="158">
        <v>7102</v>
      </c>
      <c r="H81" s="158">
        <v>7101</v>
      </c>
      <c r="I81" s="158">
        <v>0</v>
      </c>
      <c r="J81" s="158">
        <v>0</v>
      </c>
      <c r="K81" s="158">
        <v>5400</v>
      </c>
      <c r="L81" s="158">
        <v>7100</v>
      </c>
      <c r="M81" s="158">
        <v>7102</v>
      </c>
      <c r="N81" s="158">
        <v>7101</v>
      </c>
      <c r="O81" s="158">
        <v>0</v>
      </c>
      <c r="P81" s="158">
        <v>3500</v>
      </c>
      <c r="Q81" s="158">
        <v>0</v>
      </c>
      <c r="R81" s="158">
        <v>5400</v>
      </c>
      <c r="S81" s="158">
        <v>7100</v>
      </c>
      <c r="T81" s="158">
        <v>7103</v>
      </c>
      <c r="U81" s="158">
        <v>7100</v>
      </c>
      <c r="V81" s="158">
        <v>7103</v>
      </c>
      <c r="W81" s="158">
        <v>0</v>
      </c>
      <c r="X81" s="158">
        <v>0</v>
      </c>
      <c r="Y81" s="158">
        <v>5400</v>
      </c>
      <c r="Z81" s="158">
        <v>7131</v>
      </c>
      <c r="AA81" s="158">
        <v>7102</v>
      </c>
      <c r="AB81" s="158">
        <v>7101</v>
      </c>
      <c r="AC81" s="158">
        <v>7101</v>
      </c>
      <c r="AD81" s="158">
        <v>0</v>
      </c>
      <c r="AE81" s="158">
        <v>0</v>
      </c>
      <c r="AF81" s="158">
        <v>8448</v>
      </c>
      <c r="AG81" s="344">
        <v>7101</v>
      </c>
      <c r="AH81" s="174"/>
      <c r="AI81" s="175">
        <f>SUM(F81:AG81)</f>
        <v>134697</v>
      </c>
      <c r="AK81" s="176"/>
      <c r="DT81" s="301"/>
    </row>
    <row r="82" spans="2:124" s="1" customFormat="1" ht="14.25">
      <c r="B82" s="328"/>
      <c r="C82" s="238" t="s">
        <v>72</v>
      </c>
      <c r="D82" s="79"/>
      <c r="E82" s="75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322"/>
      <c r="AH82" s="125"/>
      <c r="AI82" s="173" t="s">
        <v>72</v>
      </c>
      <c r="AK82" s="126"/>
      <c r="DT82" s="253"/>
    </row>
    <row r="83" spans="2:124" s="1" customFormat="1" ht="14.25">
      <c r="B83" s="328"/>
      <c r="C83" s="219" t="s">
        <v>69</v>
      </c>
      <c r="D83" s="79"/>
      <c r="E83" s="239" t="s">
        <v>72</v>
      </c>
      <c r="F83" s="64">
        <f t="shared" ref="F83:AG83" si="45">F80*12</f>
        <v>42600</v>
      </c>
      <c r="G83" s="64">
        <f t="shared" si="45"/>
        <v>42600</v>
      </c>
      <c r="H83" s="64">
        <f t="shared" si="45"/>
        <v>40944</v>
      </c>
      <c r="I83" s="64">
        <f t="shared" si="45"/>
        <v>0</v>
      </c>
      <c r="J83" s="64">
        <f t="shared" si="45"/>
        <v>79284</v>
      </c>
      <c r="K83" s="64">
        <f t="shared" si="45"/>
        <v>0</v>
      </c>
      <c r="L83" s="64">
        <f t="shared" si="45"/>
        <v>42600</v>
      </c>
      <c r="M83" s="64">
        <f t="shared" si="45"/>
        <v>42600</v>
      </c>
      <c r="N83" s="64">
        <f t="shared" si="45"/>
        <v>36984</v>
      </c>
      <c r="O83" s="64">
        <f t="shared" si="45"/>
        <v>87072</v>
      </c>
      <c r="P83" s="64">
        <f t="shared" si="45"/>
        <v>0</v>
      </c>
      <c r="Q83" s="64">
        <f t="shared" si="45"/>
        <v>85200</v>
      </c>
      <c r="R83" s="64">
        <f t="shared" si="45"/>
        <v>0</v>
      </c>
      <c r="S83" s="64">
        <f t="shared" si="45"/>
        <v>42612</v>
      </c>
      <c r="T83" s="64">
        <f t="shared" si="45"/>
        <v>42600</v>
      </c>
      <c r="U83" s="64">
        <f t="shared" si="45"/>
        <v>42600</v>
      </c>
      <c r="V83" s="64">
        <f t="shared" si="45"/>
        <v>42600</v>
      </c>
      <c r="W83" s="64">
        <f t="shared" si="45"/>
        <v>0</v>
      </c>
      <c r="X83" s="64">
        <f t="shared" si="45"/>
        <v>85236</v>
      </c>
      <c r="Y83" s="64">
        <f t="shared" si="45"/>
        <v>0</v>
      </c>
      <c r="Z83" s="64">
        <f t="shared" si="45"/>
        <v>42600</v>
      </c>
      <c r="AA83" s="64">
        <f t="shared" si="45"/>
        <v>42600</v>
      </c>
      <c r="AB83" s="64">
        <f t="shared" si="45"/>
        <v>42600</v>
      </c>
      <c r="AC83" s="64">
        <f t="shared" si="45"/>
        <v>42600</v>
      </c>
      <c r="AD83" s="64">
        <f t="shared" si="45"/>
        <v>0</v>
      </c>
      <c r="AE83" s="64">
        <f t="shared" si="45"/>
        <v>85212</v>
      </c>
      <c r="AF83" s="64">
        <f t="shared" si="45"/>
        <v>0</v>
      </c>
      <c r="AG83" s="322">
        <f t="shared" si="45"/>
        <v>42624</v>
      </c>
      <c r="AH83" s="125"/>
      <c r="AI83" s="175">
        <f>AI80*12</f>
        <v>1053768</v>
      </c>
      <c r="AK83" s="126"/>
      <c r="DT83" s="253"/>
    </row>
    <row r="84" spans="2:124" s="1" customFormat="1" ht="14.25">
      <c r="B84" s="328"/>
      <c r="C84" s="219" t="s">
        <v>71</v>
      </c>
      <c r="D84" s="79"/>
      <c r="E84" s="239" t="s">
        <v>72</v>
      </c>
      <c r="F84" s="64">
        <f t="shared" ref="F84:AG84" si="46">F81*6</f>
        <v>42606</v>
      </c>
      <c r="G84" s="64">
        <f t="shared" si="46"/>
        <v>42612</v>
      </c>
      <c r="H84" s="64">
        <v>0</v>
      </c>
      <c r="I84" s="64">
        <f t="shared" si="46"/>
        <v>0</v>
      </c>
      <c r="J84" s="64">
        <f t="shared" si="46"/>
        <v>0</v>
      </c>
      <c r="K84" s="64">
        <f t="shared" si="46"/>
        <v>32400</v>
      </c>
      <c r="L84" s="64">
        <f t="shared" si="46"/>
        <v>42600</v>
      </c>
      <c r="M84" s="64">
        <f t="shared" si="46"/>
        <v>42612</v>
      </c>
      <c r="N84" s="64">
        <f t="shared" si="46"/>
        <v>42606</v>
      </c>
      <c r="O84" s="64">
        <f t="shared" si="46"/>
        <v>0</v>
      </c>
      <c r="P84" s="64">
        <f t="shared" si="46"/>
        <v>21000</v>
      </c>
      <c r="Q84" s="64">
        <f t="shared" si="46"/>
        <v>0</v>
      </c>
      <c r="R84" s="64">
        <f t="shared" si="46"/>
        <v>32400</v>
      </c>
      <c r="S84" s="64">
        <f t="shared" si="46"/>
        <v>42600</v>
      </c>
      <c r="T84" s="64">
        <f t="shared" si="46"/>
        <v>42618</v>
      </c>
      <c r="U84" s="64">
        <f t="shared" si="46"/>
        <v>42600</v>
      </c>
      <c r="V84" s="64">
        <f t="shared" si="46"/>
        <v>42618</v>
      </c>
      <c r="W84" s="64">
        <f t="shared" si="46"/>
        <v>0</v>
      </c>
      <c r="X84" s="64">
        <f t="shared" si="46"/>
        <v>0</v>
      </c>
      <c r="Y84" s="64">
        <f t="shared" si="46"/>
        <v>32400</v>
      </c>
      <c r="Z84" s="64">
        <f t="shared" si="46"/>
        <v>42786</v>
      </c>
      <c r="AA84" s="64">
        <f t="shared" si="46"/>
        <v>42612</v>
      </c>
      <c r="AB84" s="64">
        <f t="shared" si="46"/>
        <v>42606</v>
      </c>
      <c r="AC84" s="64">
        <f t="shared" si="46"/>
        <v>42606</v>
      </c>
      <c r="AD84" s="64">
        <f t="shared" si="46"/>
        <v>0</v>
      </c>
      <c r="AE84" s="64">
        <f t="shared" si="46"/>
        <v>0</v>
      </c>
      <c r="AF84" s="64">
        <f t="shared" si="46"/>
        <v>50688</v>
      </c>
      <c r="AG84" s="322">
        <f t="shared" si="46"/>
        <v>42606</v>
      </c>
      <c r="AH84" s="125"/>
      <c r="AI84" s="175">
        <f>AI81*6</f>
        <v>808182</v>
      </c>
      <c r="AK84" s="126"/>
      <c r="DT84" s="253"/>
    </row>
    <row r="85" spans="2:124" s="1" customFormat="1" ht="14.25">
      <c r="B85" s="328"/>
      <c r="C85" s="238" t="s">
        <v>73</v>
      </c>
      <c r="D85" s="79"/>
      <c r="E85" s="239" t="s">
        <v>74</v>
      </c>
      <c r="F85" s="159">
        <f>(F75*45)/1700</f>
        <v>3062.0651029411765</v>
      </c>
      <c r="G85" s="159">
        <f>(G75*45)/1700</f>
        <v>3062.352573529412</v>
      </c>
      <c r="H85" s="159">
        <f t="shared" ref="H85:AG85" si="47">(H75*45)/1700</f>
        <v>3022.370073529411</v>
      </c>
      <c r="I85" s="159">
        <f t="shared" si="47"/>
        <v>0</v>
      </c>
      <c r="J85" s="159">
        <f t="shared" si="47"/>
        <v>1899.461911764706</v>
      </c>
      <c r="K85" s="159">
        <f t="shared" si="47"/>
        <v>1552.4849117647059</v>
      </c>
      <c r="L85" s="159">
        <f t="shared" si="47"/>
        <v>3061.7535441176469</v>
      </c>
      <c r="M85" s="159">
        <f t="shared" si="47"/>
        <v>3062.352573529412</v>
      </c>
      <c r="N85" s="159">
        <f t="shared" si="47"/>
        <v>2927.5288676470591</v>
      </c>
      <c r="O85" s="159">
        <f t="shared" si="47"/>
        <v>2086.0303235294118</v>
      </c>
      <c r="P85" s="159">
        <f t="shared" si="47"/>
        <v>1006.1470588235294</v>
      </c>
      <c r="Q85" s="159">
        <f t="shared" si="47"/>
        <v>2041.1849117647057</v>
      </c>
      <c r="R85" s="159">
        <f t="shared" si="47"/>
        <v>1552.4609558823529</v>
      </c>
      <c r="S85" s="159">
        <f t="shared" si="47"/>
        <v>3062.0651029411765</v>
      </c>
      <c r="T85" s="159">
        <f t="shared" si="47"/>
        <v>3062.640044117647</v>
      </c>
      <c r="U85" s="159">
        <f t="shared" si="47"/>
        <v>3061.7776323529411</v>
      </c>
      <c r="V85" s="159">
        <f t="shared" si="47"/>
        <v>3062.6397794117647</v>
      </c>
      <c r="W85" s="159">
        <f t="shared" si="47"/>
        <v>0</v>
      </c>
      <c r="X85" s="159">
        <f t="shared" si="47"/>
        <v>2042.0473235294116</v>
      </c>
      <c r="Y85" s="159">
        <f t="shared" si="47"/>
        <v>1552.4849117647059</v>
      </c>
      <c r="Z85" s="159">
        <f t="shared" si="47"/>
        <v>3070.689220588235</v>
      </c>
      <c r="AA85" s="159">
        <f t="shared" si="47"/>
        <v>3062.3284852941174</v>
      </c>
      <c r="AB85" s="159">
        <f t="shared" si="47"/>
        <v>3062.0651029411765</v>
      </c>
      <c r="AC85" s="159">
        <f t="shared" si="47"/>
        <v>3062.0651029411765</v>
      </c>
      <c r="AD85" s="159">
        <f>(AD75*45)/1700</f>
        <v>0</v>
      </c>
      <c r="AE85" s="159">
        <f t="shared" si="47"/>
        <v>2041.4723823529412</v>
      </c>
      <c r="AF85" s="159">
        <f t="shared" si="47"/>
        <v>2428.7672647058821</v>
      </c>
      <c r="AG85" s="345">
        <f>(AG75*45)/1700</f>
        <v>3062.640044117647</v>
      </c>
      <c r="AH85" s="125"/>
      <c r="AI85" s="175">
        <f>SUM(F85:AG85)</f>
        <v>63969.875205882337</v>
      </c>
      <c r="AK85" s="126"/>
      <c r="DT85" s="253"/>
    </row>
    <row r="86" spans="2:124" s="1" customFormat="1" ht="14.25">
      <c r="B86" s="328"/>
      <c r="C86" s="238" t="s">
        <v>75</v>
      </c>
      <c r="D86" s="79"/>
      <c r="E86" s="239" t="s">
        <v>76</v>
      </c>
      <c r="F86" s="64">
        <f t="shared" ref="F86:AG86" si="48">SUM(F80:F81)/500</f>
        <v>21.302</v>
      </c>
      <c r="G86" s="64">
        <f t="shared" si="48"/>
        <v>21.303999999999998</v>
      </c>
      <c r="H86" s="64">
        <f t="shared" si="48"/>
        <v>21.026</v>
      </c>
      <c r="I86" s="64">
        <f t="shared" si="48"/>
        <v>0</v>
      </c>
      <c r="J86" s="64">
        <f t="shared" si="48"/>
        <v>13.214</v>
      </c>
      <c r="K86" s="64">
        <f t="shared" si="48"/>
        <v>10.8</v>
      </c>
      <c r="L86" s="64">
        <f t="shared" si="48"/>
        <v>21.3</v>
      </c>
      <c r="M86" s="64">
        <f t="shared" si="48"/>
        <v>21.303999999999998</v>
      </c>
      <c r="N86" s="64">
        <f t="shared" si="48"/>
        <v>20.366</v>
      </c>
      <c r="O86" s="64">
        <f t="shared" si="48"/>
        <v>14.512</v>
      </c>
      <c r="P86" s="64">
        <f t="shared" si="48"/>
        <v>7</v>
      </c>
      <c r="Q86" s="64">
        <f t="shared" si="48"/>
        <v>14.2</v>
      </c>
      <c r="R86" s="64">
        <f t="shared" si="48"/>
        <v>10.8</v>
      </c>
      <c r="S86" s="64">
        <f t="shared" si="48"/>
        <v>21.302</v>
      </c>
      <c r="T86" s="64">
        <f t="shared" si="48"/>
        <v>21.306000000000001</v>
      </c>
      <c r="U86" s="64">
        <f t="shared" si="48"/>
        <v>21.3</v>
      </c>
      <c r="V86" s="64">
        <f t="shared" si="48"/>
        <v>21.306000000000001</v>
      </c>
      <c r="W86" s="64">
        <f t="shared" si="48"/>
        <v>0</v>
      </c>
      <c r="X86" s="64">
        <f t="shared" si="48"/>
        <v>14.206</v>
      </c>
      <c r="Y86" s="64">
        <f t="shared" si="48"/>
        <v>10.8</v>
      </c>
      <c r="Z86" s="64">
        <f t="shared" si="48"/>
        <v>21.361999999999998</v>
      </c>
      <c r="AA86" s="64">
        <f t="shared" si="48"/>
        <v>21.303999999999998</v>
      </c>
      <c r="AB86" s="64">
        <f t="shared" si="48"/>
        <v>21.302</v>
      </c>
      <c r="AC86" s="64">
        <f t="shared" si="48"/>
        <v>21.302</v>
      </c>
      <c r="AD86" s="64">
        <f t="shared" si="48"/>
        <v>0</v>
      </c>
      <c r="AE86" s="64">
        <f t="shared" si="48"/>
        <v>14.202</v>
      </c>
      <c r="AF86" s="64">
        <f t="shared" si="48"/>
        <v>16.896000000000001</v>
      </c>
      <c r="AG86" s="322">
        <f t="shared" si="48"/>
        <v>21.306000000000001</v>
      </c>
      <c r="AH86" s="125"/>
      <c r="AI86" s="175">
        <f>SUM(F86:AG86)</f>
        <v>445.02200000000005</v>
      </c>
      <c r="AK86" s="126"/>
      <c r="DT86" s="253"/>
    </row>
    <row r="87" spans="2:124">
      <c r="B87" s="320"/>
      <c r="C87" s="40" t="s">
        <v>77</v>
      </c>
      <c r="D87" s="59"/>
      <c r="E87" s="59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111"/>
      <c r="AD87" s="60"/>
      <c r="AE87" s="60"/>
      <c r="AF87" s="60"/>
      <c r="AG87" s="319"/>
      <c r="AH87" s="115"/>
      <c r="AI87" s="223" t="s">
        <v>78</v>
      </c>
    </row>
    <row r="88" spans="2:124" s="1" customFormat="1" ht="14.25">
      <c r="B88" s="328"/>
      <c r="C88" s="238" t="s">
        <v>68</v>
      </c>
      <c r="D88" s="79"/>
      <c r="E88" s="75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322"/>
      <c r="AH88" s="125"/>
      <c r="AI88" s="173" t="s">
        <v>68</v>
      </c>
      <c r="AK88" s="126"/>
      <c r="DT88" s="253"/>
    </row>
    <row r="89" spans="2:124" s="1" customFormat="1" ht="14.25">
      <c r="B89" s="328"/>
      <c r="C89" s="219" t="s">
        <v>69</v>
      </c>
      <c r="D89" s="79"/>
      <c r="E89" s="239" t="s">
        <v>70</v>
      </c>
      <c r="F89" s="64">
        <v>9</v>
      </c>
      <c r="G89" s="64">
        <v>2</v>
      </c>
      <c r="H89" s="64">
        <v>4</v>
      </c>
      <c r="I89" s="64">
        <v>0</v>
      </c>
      <c r="J89" s="64">
        <v>14</v>
      </c>
      <c r="K89" s="64">
        <v>0</v>
      </c>
      <c r="L89" s="64">
        <v>19</v>
      </c>
      <c r="M89" s="64">
        <v>12</v>
      </c>
      <c r="N89" s="64">
        <v>8</v>
      </c>
      <c r="O89" s="64">
        <v>11</v>
      </c>
      <c r="P89" s="64">
        <v>0</v>
      </c>
      <c r="Q89" s="64">
        <v>8</v>
      </c>
      <c r="R89" s="64">
        <v>0</v>
      </c>
      <c r="S89" s="64">
        <v>5</v>
      </c>
      <c r="T89" s="64">
        <v>16</v>
      </c>
      <c r="U89" s="64">
        <v>21</v>
      </c>
      <c r="V89" s="64">
        <v>22</v>
      </c>
      <c r="W89" s="64">
        <v>0</v>
      </c>
      <c r="X89" s="64">
        <v>10</v>
      </c>
      <c r="Y89" s="64">
        <v>0</v>
      </c>
      <c r="Z89" s="64">
        <v>11</v>
      </c>
      <c r="AA89" s="64">
        <v>5</v>
      </c>
      <c r="AB89" s="64">
        <v>16</v>
      </c>
      <c r="AC89" s="64">
        <v>5</v>
      </c>
      <c r="AD89" s="64">
        <v>0</v>
      </c>
      <c r="AE89" s="64">
        <v>18</v>
      </c>
      <c r="AF89" s="64">
        <v>0</v>
      </c>
      <c r="AG89" s="322">
        <v>8</v>
      </c>
      <c r="AH89" s="125"/>
      <c r="AI89" s="175">
        <f>SUM(F89:AG89)</f>
        <v>224</v>
      </c>
      <c r="AK89" s="126"/>
      <c r="DT89" s="253"/>
    </row>
    <row r="90" spans="2:124" s="1" customFormat="1" ht="14.25">
      <c r="B90" s="328"/>
      <c r="C90" s="219" t="s">
        <v>71</v>
      </c>
      <c r="D90" s="79"/>
      <c r="E90" s="239" t="s">
        <v>70</v>
      </c>
      <c r="F90" s="64">
        <v>7</v>
      </c>
      <c r="G90" s="64">
        <v>30</v>
      </c>
      <c r="H90" s="64">
        <v>6</v>
      </c>
      <c r="I90" s="64">
        <v>0</v>
      </c>
      <c r="J90" s="64">
        <v>0</v>
      </c>
      <c r="K90" s="64">
        <v>8</v>
      </c>
      <c r="L90" s="64">
        <v>4</v>
      </c>
      <c r="M90" s="64">
        <v>6</v>
      </c>
      <c r="N90" s="64">
        <v>3</v>
      </c>
      <c r="O90" s="64">
        <v>0</v>
      </c>
      <c r="P90" s="64">
        <v>2</v>
      </c>
      <c r="Q90" s="64">
        <v>0</v>
      </c>
      <c r="R90" s="64">
        <v>3</v>
      </c>
      <c r="S90" s="64">
        <v>6</v>
      </c>
      <c r="T90" s="64">
        <v>7</v>
      </c>
      <c r="U90" s="64">
        <v>15</v>
      </c>
      <c r="V90" s="64">
        <v>11</v>
      </c>
      <c r="W90" s="64">
        <v>0</v>
      </c>
      <c r="X90" s="64">
        <v>0</v>
      </c>
      <c r="Y90" s="64">
        <v>4</v>
      </c>
      <c r="Z90" s="64">
        <v>2</v>
      </c>
      <c r="AA90" s="64">
        <v>12</v>
      </c>
      <c r="AB90" s="64">
        <v>3</v>
      </c>
      <c r="AC90" s="64">
        <v>2</v>
      </c>
      <c r="AD90" s="64">
        <v>0</v>
      </c>
      <c r="AE90" s="64">
        <v>0</v>
      </c>
      <c r="AF90" s="64">
        <v>6</v>
      </c>
      <c r="AG90" s="322">
        <v>3</v>
      </c>
      <c r="AH90" s="125"/>
      <c r="AI90" s="175">
        <f>SUM(F90:AG90)</f>
        <v>140</v>
      </c>
      <c r="AK90" s="126"/>
      <c r="DT90" s="253"/>
    </row>
    <row r="91" spans="2:124" s="1" customFormat="1" ht="14.25">
      <c r="B91" s="328"/>
      <c r="C91" s="238" t="s">
        <v>72</v>
      </c>
      <c r="D91" s="79"/>
      <c r="E91" s="75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322"/>
      <c r="AH91" s="125"/>
      <c r="AI91" s="173" t="s">
        <v>72</v>
      </c>
      <c r="AK91" s="126"/>
      <c r="DB91" s="253"/>
      <c r="DC91" s="253"/>
      <c r="DD91" s="253"/>
      <c r="DE91" s="253"/>
      <c r="DF91" s="253"/>
      <c r="DG91" s="253"/>
      <c r="DH91" s="253"/>
      <c r="DI91" s="253"/>
      <c r="DJ91" s="253"/>
      <c r="DK91" s="253"/>
      <c r="DT91" s="253"/>
    </row>
    <row r="92" spans="2:124" s="1" customFormat="1">
      <c r="B92" s="328"/>
      <c r="C92" s="219" t="s">
        <v>69</v>
      </c>
      <c r="D92" s="79"/>
      <c r="E92" s="239" t="s">
        <v>72</v>
      </c>
      <c r="F92" s="64">
        <v>53</v>
      </c>
      <c r="G92" s="64">
        <v>16</v>
      </c>
      <c r="H92" s="158">
        <v>53</v>
      </c>
      <c r="I92" s="64">
        <v>0</v>
      </c>
      <c r="J92" s="64">
        <v>156</v>
      </c>
      <c r="K92" s="64">
        <v>0</v>
      </c>
      <c r="L92" s="64">
        <v>43</v>
      </c>
      <c r="M92" s="64">
        <v>26</v>
      </c>
      <c r="N92" s="164">
        <v>61</v>
      </c>
      <c r="O92" s="64">
        <v>98</v>
      </c>
      <c r="P92" s="64">
        <v>0</v>
      </c>
      <c r="Q92" s="64">
        <v>90</v>
      </c>
      <c r="R92" s="64">
        <v>0</v>
      </c>
      <c r="S92" s="64">
        <v>38</v>
      </c>
      <c r="T92" s="64">
        <v>28</v>
      </c>
      <c r="U92" s="164">
        <v>40</v>
      </c>
      <c r="V92" s="64">
        <v>31</v>
      </c>
      <c r="W92" s="64">
        <v>0</v>
      </c>
      <c r="X92" s="64">
        <v>62</v>
      </c>
      <c r="Y92" s="64">
        <v>0</v>
      </c>
      <c r="Z92" s="64">
        <v>35</v>
      </c>
      <c r="AA92" s="64">
        <v>24</v>
      </c>
      <c r="AB92" s="164">
        <v>20</v>
      </c>
      <c r="AC92" s="64">
        <v>26</v>
      </c>
      <c r="AD92" s="64">
        <v>0</v>
      </c>
      <c r="AE92" s="64">
        <v>38</v>
      </c>
      <c r="AF92" s="64">
        <v>0</v>
      </c>
      <c r="AG92" s="344">
        <v>27</v>
      </c>
      <c r="AH92" s="125"/>
      <c r="AI92" s="175">
        <f>SUM(F92:AG92)</f>
        <v>965</v>
      </c>
      <c r="AK92" s="126"/>
      <c r="DB92" s="265"/>
      <c r="DC92" s="253"/>
      <c r="DD92" s="253"/>
      <c r="DE92" s="253"/>
      <c r="DF92" s="303"/>
      <c r="DG92" s="253"/>
      <c r="DH92" s="253"/>
      <c r="DI92" s="253"/>
      <c r="DJ92" s="253"/>
      <c r="DK92" s="253"/>
      <c r="DT92" s="253"/>
    </row>
    <row r="93" spans="2:124" s="1" customFormat="1" ht="14.25">
      <c r="B93" s="328"/>
      <c r="C93" s="219" t="s">
        <v>71</v>
      </c>
      <c r="D93" s="79"/>
      <c r="E93" s="239" t="s">
        <v>72</v>
      </c>
      <c r="F93" s="267">
        <v>4</v>
      </c>
      <c r="G93" s="267">
        <v>8</v>
      </c>
      <c r="H93" s="158">
        <v>10</v>
      </c>
      <c r="I93" s="158">
        <v>0</v>
      </c>
      <c r="J93" s="158">
        <v>0</v>
      </c>
      <c r="K93" s="64">
        <v>42</v>
      </c>
      <c r="L93" s="64">
        <v>8</v>
      </c>
      <c r="M93" s="64">
        <v>18</v>
      </c>
      <c r="N93" s="64">
        <v>7</v>
      </c>
      <c r="O93" s="64">
        <v>0</v>
      </c>
      <c r="P93" s="64">
        <v>4</v>
      </c>
      <c r="Q93" s="64">
        <v>0</v>
      </c>
      <c r="R93" s="64">
        <v>16</v>
      </c>
      <c r="S93" s="64">
        <v>7</v>
      </c>
      <c r="T93" s="64">
        <v>6</v>
      </c>
      <c r="U93" s="164">
        <v>4</v>
      </c>
      <c r="V93" s="64">
        <v>5</v>
      </c>
      <c r="W93" s="64">
        <v>0</v>
      </c>
      <c r="X93" s="64">
        <v>0</v>
      </c>
      <c r="Y93" s="64">
        <v>19</v>
      </c>
      <c r="Z93" s="64">
        <v>37</v>
      </c>
      <c r="AA93" s="64">
        <v>8</v>
      </c>
      <c r="AB93" s="164">
        <v>3</v>
      </c>
      <c r="AC93" s="64">
        <v>5</v>
      </c>
      <c r="AD93" s="64">
        <v>0</v>
      </c>
      <c r="AE93" s="64">
        <v>0</v>
      </c>
      <c r="AF93" s="64">
        <v>35</v>
      </c>
      <c r="AG93" s="346">
        <v>2</v>
      </c>
      <c r="AH93" s="125"/>
      <c r="AI93" s="175">
        <f>SUM(F93:AG93)</f>
        <v>248</v>
      </c>
      <c r="AK93" s="126"/>
      <c r="DB93" s="279"/>
      <c r="DC93" s="253"/>
      <c r="DD93" s="253"/>
      <c r="DE93" s="253"/>
      <c r="DF93" s="253"/>
      <c r="DG93" s="253"/>
      <c r="DH93" s="253"/>
      <c r="DI93" s="253"/>
      <c r="DJ93" s="253"/>
      <c r="DK93" s="253"/>
      <c r="DT93" s="253"/>
    </row>
    <row r="94" spans="2:124">
      <c r="B94" s="320"/>
      <c r="C94" s="40" t="s">
        <v>79</v>
      </c>
      <c r="D94" s="59"/>
      <c r="E94" s="59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111"/>
      <c r="AD94" s="60"/>
      <c r="AE94" s="60"/>
      <c r="AF94" s="60"/>
      <c r="AG94" s="319"/>
      <c r="AH94" s="115"/>
      <c r="AI94" s="223" t="s">
        <v>78</v>
      </c>
      <c r="DB94" s="279"/>
      <c r="DC94" s="279"/>
      <c r="DD94" s="279"/>
      <c r="DE94" s="279"/>
      <c r="DF94" s="279"/>
      <c r="DG94" s="279"/>
      <c r="DH94" s="279"/>
      <c r="DI94" s="279"/>
      <c r="DJ94" s="279"/>
      <c r="DK94" s="279"/>
    </row>
    <row r="95" spans="2:124" s="1" customFormat="1" ht="14.25">
      <c r="B95" s="328"/>
      <c r="C95" s="238" t="s">
        <v>68</v>
      </c>
      <c r="D95" s="79"/>
      <c r="E95" s="75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322"/>
      <c r="AH95" s="125"/>
      <c r="AI95" s="173" t="s">
        <v>68</v>
      </c>
      <c r="AK95" s="126"/>
      <c r="DB95" s="253"/>
      <c r="DC95" s="253"/>
      <c r="DD95" s="253"/>
      <c r="DE95" s="253"/>
      <c r="DF95" s="253"/>
      <c r="DG95" s="253"/>
      <c r="DH95" s="253"/>
      <c r="DI95" s="253"/>
      <c r="DJ95" s="253"/>
      <c r="DK95" s="253"/>
      <c r="DT95" s="253"/>
    </row>
    <row r="96" spans="2:124" s="1" customFormat="1" ht="14.25">
      <c r="B96" s="328"/>
      <c r="C96" s="219" t="s">
        <v>69</v>
      </c>
      <c r="D96" s="74">
        <v>0.3</v>
      </c>
      <c r="E96" s="239" t="s">
        <v>12</v>
      </c>
      <c r="F96" s="91">
        <f t="shared" ref="F96:AG97" si="49">F89/F80*100</f>
        <v>0.25352112676056338</v>
      </c>
      <c r="G96" s="91">
        <f t="shared" si="49"/>
        <v>5.6338028169014086E-2</v>
      </c>
      <c r="H96" s="91">
        <f t="shared" si="49"/>
        <v>0.11723329425556857</v>
      </c>
      <c r="I96" s="91" t="e">
        <f t="shared" si="49"/>
        <v>#DIV/0!</v>
      </c>
      <c r="J96" s="91">
        <f t="shared" si="49"/>
        <v>0.21189647343726353</v>
      </c>
      <c r="K96" s="91" t="e">
        <f t="shared" si="49"/>
        <v>#DIV/0!</v>
      </c>
      <c r="L96" s="91">
        <f t="shared" si="49"/>
        <v>0.53521126760563376</v>
      </c>
      <c r="M96" s="91">
        <f t="shared" si="49"/>
        <v>0.3380281690140845</v>
      </c>
      <c r="N96" s="91">
        <f t="shared" si="49"/>
        <v>0.25957170668397145</v>
      </c>
      <c r="O96" s="91">
        <f t="shared" si="49"/>
        <v>0.15159867695700111</v>
      </c>
      <c r="P96" s="91" t="e">
        <f t="shared" si="49"/>
        <v>#DIV/0!</v>
      </c>
      <c r="Q96" s="91">
        <f t="shared" si="49"/>
        <v>0.11267605633802817</v>
      </c>
      <c r="R96" s="91" t="e">
        <f t="shared" si="49"/>
        <v>#DIV/0!</v>
      </c>
      <c r="S96" s="91">
        <f t="shared" si="49"/>
        <v>0.14080540692762603</v>
      </c>
      <c r="T96" s="91">
        <f t="shared" si="49"/>
        <v>0.45070422535211269</v>
      </c>
      <c r="U96" s="91">
        <f t="shared" si="49"/>
        <v>0.59154929577464788</v>
      </c>
      <c r="V96" s="91">
        <f t="shared" si="49"/>
        <v>0.61971830985915488</v>
      </c>
      <c r="W96" s="91" t="e">
        <f t="shared" si="49"/>
        <v>#DIV/0!</v>
      </c>
      <c r="X96" s="91">
        <f t="shared" si="49"/>
        <v>0.14078558355624385</v>
      </c>
      <c r="Y96" s="91" t="e">
        <f t="shared" si="49"/>
        <v>#DIV/0!</v>
      </c>
      <c r="Z96" s="91">
        <f t="shared" si="49"/>
        <v>0.30985915492957744</v>
      </c>
      <c r="AA96" s="91">
        <f t="shared" si="49"/>
        <v>0.14084507042253522</v>
      </c>
      <c r="AB96" s="91">
        <f t="shared" si="49"/>
        <v>0.45070422535211269</v>
      </c>
      <c r="AC96" s="91">
        <f t="shared" si="49"/>
        <v>0.14084507042253522</v>
      </c>
      <c r="AD96" s="91" t="e">
        <f t="shared" si="49"/>
        <v>#DIV/0!</v>
      </c>
      <c r="AE96" s="91">
        <f>AE89/AE80*100</f>
        <v>0.25348542458808615</v>
      </c>
      <c r="AF96" s="91" t="e">
        <f t="shared" si="49"/>
        <v>#DIV/0!</v>
      </c>
      <c r="AG96" s="333">
        <f t="shared" si="49"/>
        <v>0.22522522522522523</v>
      </c>
      <c r="AH96" s="125"/>
      <c r="AI96" s="127">
        <f>AI89/AI80*100</f>
        <v>0.25508461065433757</v>
      </c>
      <c r="AK96" s="126"/>
      <c r="DB96" s="253"/>
      <c r="DC96" s="253"/>
      <c r="DD96" s="253"/>
      <c r="DE96" s="253"/>
      <c r="DF96" s="253"/>
      <c r="DG96" s="253"/>
      <c r="DH96" s="253"/>
      <c r="DI96" s="253"/>
      <c r="DJ96" s="253"/>
      <c r="DK96" s="253"/>
      <c r="DT96" s="253"/>
    </row>
    <row r="97" spans="1:15482" s="1" customFormat="1" ht="14.25">
      <c r="B97" s="328"/>
      <c r="C97" s="219" t="s">
        <v>71</v>
      </c>
      <c r="D97" s="74">
        <v>0.3</v>
      </c>
      <c r="E97" s="239" t="s">
        <v>12</v>
      </c>
      <c r="F97" s="91">
        <f t="shared" si="49"/>
        <v>9.8577665117589086E-2</v>
      </c>
      <c r="G97" s="91">
        <f t="shared" si="49"/>
        <v>0.42241622078287805</v>
      </c>
      <c r="H97" s="91">
        <f t="shared" si="49"/>
        <v>8.4495141529362064E-2</v>
      </c>
      <c r="I97" s="91" t="e">
        <f t="shared" si="49"/>
        <v>#DIV/0!</v>
      </c>
      <c r="J97" s="91" t="e">
        <f t="shared" si="49"/>
        <v>#DIV/0!</v>
      </c>
      <c r="K97" s="91">
        <f t="shared" si="49"/>
        <v>0.14814814814814814</v>
      </c>
      <c r="L97" s="91">
        <f t="shared" si="49"/>
        <v>5.6338028169014086E-2</v>
      </c>
      <c r="M97" s="91">
        <f t="shared" si="49"/>
        <v>8.4483244156575613E-2</v>
      </c>
      <c r="N97" s="91">
        <f t="shared" si="49"/>
        <v>4.2247570764681032E-2</v>
      </c>
      <c r="O97" s="91" t="e">
        <f t="shared" si="49"/>
        <v>#DIV/0!</v>
      </c>
      <c r="P97" s="91">
        <f t="shared" si="49"/>
        <v>5.7142857142857148E-2</v>
      </c>
      <c r="Q97" s="91" t="e">
        <f t="shared" si="49"/>
        <v>#DIV/0!</v>
      </c>
      <c r="R97" s="91">
        <f t="shared" si="49"/>
        <v>5.5555555555555552E-2</v>
      </c>
      <c r="S97" s="91">
        <f t="shared" si="49"/>
        <v>8.4507042253521125E-2</v>
      </c>
      <c r="T97" s="91">
        <f t="shared" si="49"/>
        <v>9.8549908489370674E-2</v>
      </c>
      <c r="U97" s="91">
        <f t="shared" si="49"/>
        <v>0.21126760563380279</v>
      </c>
      <c r="V97" s="91">
        <f t="shared" si="49"/>
        <v>0.1548641419118682</v>
      </c>
      <c r="W97" s="91" t="e">
        <f t="shared" si="49"/>
        <v>#DIV/0!</v>
      </c>
      <c r="X97" s="91" t="e">
        <f t="shared" si="49"/>
        <v>#DIV/0!</v>
      </c>
      <c r="Y97" s="91">
        <f t="shared" si="49"/>
        <v>7.407407407407407E-2</v>
      </c>
      <c r="Z97" s="91">
        <f t="shared" si="49"/>
        <v>2.8046557285093251E-2</v>
      </c>
      <c r="AA97" s="91">
        <f t="shared" si="49"/>
        <v>0.16896648831315123</v>
      </c>
      <c r="AB97" s="91">
        <f t="shared" si="49"/>
        <v>4.2247570764681032E-2</v>
      </c>
      <c r="AC97" s="91">
        <f t="shared" si="49"/>
        <v>2.8165047176454017E-2</v>
      </c>
      <c r="AD97" s="91" t="e">
        <f t="shared" si="49"/>
        <v>#DIV/0!</v>
      </c>
      <c r="AE97" s="91" t="e">
        <f t="shared" si="49"/>
        <v>#DIV/0!</v>
      </c>
      <c r="AF97" s="91">
        <f t="shared" si="49"/>
        <v>7.1022727272727279E-2</v>
      </c>
      <c r="AG97" s="333">
        <f t="shared" si="49"/>
        <v>4.2247570764681032E-2</v>
      </c>
      <c r="AH97" s="125"/>
      <c r="AI97" s="127">
        <f>AI90/AI81*100</f>
        <v>0.1039369844911171</v>
      </c>
      <c r="AK97" s="126"/>
      <c r="DB97" s="253"/>
      <c r="DC97" s="253"/>
      <c r="DD97" s="253"/>
      <c r="DE97" s="253"/>
      <c r="DF97" s="253"/>
      <c r="DG97" s="253"/>
      <c r="DH97" s="253"/>
      <c r="DI97" s="253"/>
      <c r="DJ97" s="253"/>
      <c r="DK97" s="253"/>
      <c r="DT97" s="253"/>
    </row>
    <row r="98" spans="1:15482" s="1" customFormat="1" ht="14.25">
      <c r="B98" s="328"/>
      <c r="C98" s="238" t="s">
        <v>72</v>
      </c>
      <c r="D98" s="74"/>
      <c r="E98" s="75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333"/>
      <c r="AH98" s="125"/>
      <c r="AI98" s="173" t="s">
        <v>72</v>
      </c>
      <c r="AK98" s="126"/>
      <c r="DB98" s="253"/>
      <c r="DC98" s="253"/>
      <c r="DD98" s="253"/>
      <c r="DE98" s="253"/>
      <c r="DF98" s="253"/>
      <c r="DG98" s="253"/>
      <c r="DH98" s="253"/>
      <c r="DI98" s="253"/>
      <c r="DJ98" s="253"/>
      <c r="DK98" s="253"/>
      <c r="DT98" s="253"/>
    </row>
    <row r="99" spans="1:15482" s="1" customFormat="1" ht="14.25">
      <c r="B99" s="328"/>
      <c r="C99" s="219" t="s">
        <v>69</v>
      </c>
      <c r="D99" s="74">
        <v>0.5</v>
      </c>
      <c r="E99" s="239" t="s">
        <v>12</v>
      </c>
      <c r="F99" s="91">
        <f t="shared" ref="F99:AG100" si="50">F92/F83*100</f>
        <v>0.12441314553990609</v>
      </c>
      <c r="G99" s="91">
        <f t="shared" si="50"/>
        <v>3.7558685446009391E-2</v>
      </c>
      <c r="H99" s="91">
        <f t="shared" si="50"/>
        <v>0.12944509574052365</v>
      </c>
      <c r="I99" s="91" t="e">
        <f t="shared" si="50"/>
        <v>#DIV/0!</v>
      </c>
      <c r="J99" s="91">
        <f t="shared" si="50"/>
        <v>0.19676101104888752</v>
      </c>
      <c r="K99" s="91" t="e">
        <f t="shared" si="50"/>
        <v>#DIV/0!</v>
      </c>
      <c r="L99" s="91">
        <f t="shared" si="50"/>
        <v>0.10093896713615022</v>
      </c>
      <c r="M99" s="91">
        <f t="shared" si="50"/>
        <v>6.1032863849765258E-2</v>
      </c>
      <c r="N99" s="91">
        <f t="shared" si="50"/>
        <v>0.16493618862210685</v>
      </c>
      <c r="O99" s="91">
        <f t="shared" si="50"/>
        <v>0.11255053289231901</v>
      </c>
      <c r="P99" s="91" t="e">
        <f t="shared" si="50"/>
        <v>#DIV/0!</v>
      </c>
      <c r="Q99" s="91">
        <f t="shared" si="50"/>
        <v>0.10563380281690139</v>
      </c>
      <c r="R99" s="91" t="e">
        <f t="shared" si="50"/>
        <v>#DIV/0!</v>
      </c>
      <c r="S99" s="91">
        <f t="shared" si="50"/>
        <v>8.9176757720829808E-2</v>
      </c>
      <c r="T99" s="91">
        <f t="shared" si="50"/>
        <v>6.5727699530516423E-2</v>
      </c>
      <c r="U99" s="91">
        <f t="shared" si="50"/>
        <v>9.3896713615023469E-2</v>
      </c>
      <c r="V99" s="91">
        <f t="shared" si="50"/>
        <v>7.2769953051643188E-2</v>
      </c>
      <c r="W99" s="91" t="e">
        <f t="shared" si="50"/>
        <v>#DIV/0!</v>
      </c>
      <c r="X99" s="91">
        <f t="shared" si="50"/>
        <v>7.2739218170725983E-2</v>
      </c>
      <c r="Y99" s="91" t="e">
        <f t="shared" si="50"/>
        <v>#DIV/0!</v>
      </c>
      <c r="Z99" s="91">
        <f t="shared" si="50"/>
        <v>8.2159624413145532E-2</v>
      </c>
      <c r="AA99" s="91">
        <f t="shared" si="50"/>
        <v>5.6338028169014086E-2</v>
      </c>
      <c r="AB99" s="91">
        <f t="shared" si="50"/>
        <v>4.6948356807511735E-2</v>
      </c>
      <c r="AC99" s="91">
        <f t="shared" si="50"/>
        <v>6.1032863849765258E-2</v>
      </c>
      <c r="AD99" s="91" t="e">
        <f t="shared" si="50"/>
        <v>#DIV/0!</v>
      </c>
      <c r="AE99" s="91">
        <f t="shared" si="50"/>
        <v>4.4594658029385531E-2</v>
      </c>
      <c r="AF99" s="91" t="e">
        <f t="shared" si="50"/>
        <v>#DIV/0!</v>
      </c>
      <c r="AG99" s="333">
        <f t="shared" si="50"/>
        <v>6.33445945945946E-2</v>
      </c>
      <c r="AH99" s="125"/>
      <c r="AI99" s="127">
        <f>AI92/AI83*100</f>
        <v>9.157613440529605E-2</v>
      </c>
      <c r="AK99" s="126"/>
      <c r="DB99" s="253"/>
      <c r="DC99" s="253"/>
      <c r="DD99" s="253"/>
      <c r="DE99" s="253"/>
      <c r="DF99" s="253"/>
      <c r="DG99" s="253"/>
      <c r="DH99" s="253"/>
      <c r="DI99" s="253"/>
      <c r="DJ99" s="253"/>
      <c r="DK99" s="253"/>
      <c r="DT99" s="253"/>
    </row>
    <row r="100" spans="1:15482" s="1" customFormat="1" ht="14.25">
      <c r="B100" s="328"/>
      <c r="C100" s="219" t="s">
        <v>71</v>
      </c>
      <c r="D100" s="74">
        <v>0.5</v>
      </c>
      <c r="E100" s="239" t="s">
        <v>12</v>
      </c>
      <c r="F100" s="91">
        <f t="shared" si="50"/>
        <v>9.3883490588180067E-3</v>
      </c>
      <c r="G100" s="91">
        <f t="shared" si="50"/>
        <v>1.8774054257016802E-2</v>
      </c>
      <c r="H100" s="91" t="e">
        <f t="shared" si="50"/>
        <v>#DIV/0!</v>
      </c>
      <c r="I100" s="91" t="e">
        <f t="shared" si="50"/>
        <v>#DIV/0!</v>
      </c>
      <c r="J100" s="91" t="e">
        <f t="shared" si="50"/>
        <v>#DIV/0!</v>
      </c>
      <c r="K100" s="91">
        <f t="shared" si="50"/>
        <v>0.12962962962962962</v>
      </c>
      <c r="L100" s="91">
        <f t="shared" si="50"/>
        <v>1.8779342723004695E-2</v>
      </c>
      <c r="M100" s="91">
        <f t="shared" si="50"/>
        <v>4.2241622078287806E-2</v>
      </c>
      <c r="N100" s="91">
        <f t="shared" si="50"/>
        <v>1.6429610852931511E-2</v>
      </c>
      <c r="O100" s="91" t="e">
        <f t="shared" si="50"/>
        <v>#DIV/0!</v>
      </c>
      <c r="P100" s="91">
        <f t="shared" si="50"/>
        <v>1.9047619047619049E-2</v>
      </c>
      <c r="Q100" s="91" t="e">
        <f t="shared" si="50"/>
        <v>#DIV/0!</v>
      </c>
      <c r="R100" s="91">
        <f t="shared" si="50"/>
        <v>4.938271604938272E-2</v>
      </c>
      <c r="S100" s="91">
        <f t="shared" si="50"/>
        <v>1.6431924882629106E-2</v>
      </c>
      <c r="T100" s="91">
        <f t="shared" si="50"/>
        <v>1.4078558355624384E-2</v>
      </c>
      <c r="U100" s="91">
        <f t="shared" si="50"/>
        <v>9.3896713615023476E-3</v>
      </c>
      <c r="V100" s="91">
        <f t="shared" si="50"/>
        <v>1.173213196302032E-2</v>
      </c>
      <c r="W100" s="91" t="e">
        <f t="shared" si="50"/>
        <v>#DIV/0!</v>
      </c>
      <c r="X100" s="91" t="e">
        <f t="shared" si="50"/>
        <v>#DIV/0!</v>
      </c>
      <c r="Y100" s="91">
        <f t="shared" si="50"/>
        <v>5.8641975308641972E-2</v>
      </c>
      <c r="Z100" s="91">
        <f t="shared" si="50"/>
        <v>8.6476884962370867E-2</v>
      </c>
      <c r="AA100" s="91">
        <f t="shared" si="50"/>
        <v>1.8774054257016802E-2</v>
      </c>
      <c r="AB100" s="91">
        <f t="shared" si="50"/>
        <v>7.0412617941135042E-3</v>
      </c>
      <c r="AC100" s="91">
        <f t="shared" si="50"/>
        <v>1.1735436323522509E-2</v>
      </c>
      <c r="AD100" s="91" t="e">
        <f t="shared" si="50"/>
        <v>#DIV/0!</v>
      </c>
      <c r="AE100" s="91" t="e">
        <f t="shared" si="50"/>
        <v>#DIV/0!</v>
      </c>
      <c r="AF100" s="91">
        <f t="shared" si="50"/>
        <v>6.9049873737373743E-2</v>
      </c>
      <c r="AG100" s="333">
        <f t="shared" si="50"/>
        <v>4.6941745294090034E-3</v>
      </c>
      <c r="AH100" s="125"/>
      <c r="AI100" s="127">
        <f>AI93/AI84*100</f>
        <v>3.0686157325948857E-2</v>
      </c>
      <c r="AK100" s="126"/>
      <c r="DB100" s="253"/>
      <c r="DC100" s="253"/>
      <c r="DD100" s="253"/>
      <c r="DE100" s="253"/>
      <c r="DF100" s="253"/>
      <c r="DG100" s="253"/>
      <c r="DH100" s="253"/>
      <c r="DI100" s="253"/>
      <c r="DJ100" s="253"/>
      <c r="DK100" s="253"/>
      <c r="DT100" s="253"/>
    </row>
    <row r="101" spans="1:15482" s="1" customFormat="1">
      <c r="A101" s="3"/>
      <c r="B101" s="318">
        <v>6</v>
      </c>
      <c r="C101" s="40" t="s">
        <v>80</v>
      </c>
      <c r="D101" s="59"/>
      <c r="E101" s="59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111"/>
      <c r="AD101" s="60"/>
      <c r="AE101" s="60"/>
      <c r="AF101" s="60"/>
      <c r="AG101" s="319"/>
      <c r="AH101" s="115"/>
      <c r="AI101" s="223" t="s">
        <v>63</v>
      </c>
      <c r="AJ101" s="3"/>
      <c r="AK101" s="3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279"/>
      <c r="DC101" s="279"/>
      <c r="DD101" s="253"/>
      <c r="DE101" s="253"/>
      <c r="DF101" s="279"/>
      <c r="DG101" s="253"/>
      <c r="DH101" s="279"/>
      <c r="DI101" s="279"/>
      <c r="DJ101" s="279"/>
      <c r="DK101" s="279"/>
      <c r="DL101" s="3"/>
      <c r="DM101" s="3"/>
      <c r="DN101" s="3"/>
      <c r="DO101" s="3"/>
      <c r="DP101" s="3"/>
      <c r="DQ101" s="3"/>
      <c r="DR101" s="3"/>
      <c r="DS101" s="3"/>
      <c r="DT101" s="279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  <c r="BCX101" s="3"/>
      <c r="BCY101" s="3"/>
      <c r="BCZ101" s="3"/>
      <c r="BDA101" s="3"/>
      <c r="BDB101" s="3"/>
      <c r="BDC101" s="3"/>
      <c r="BDD101" s="3"/>
      <c r="BDE101" s="3"/>
      <c r="BDF101" s="3"/>
      <c r="BDG101" s="3"/>
      <c r="BDH101" s="3"/>
      <c r="BDI101" s="3"/>
      <c r="BDJ101" s="3"/>
      <c r="BDK101" s="3"/>
      <c r="BDL101" s="3"/>
      <c r="BDM101" s="3"/>
      <c r="BDN101" s="3"/>
      <c r="BDO101" s="3"/>
      <c r="BDP101" s="3"/>
      <c r="BDQ101" s="3"/>
      <c r="BDR101" s="3"/>
      <c r="BDS101" s="3"/>
      <c r="BDT101" s="3"/>
      <c r="BDU101" s="3"/>
      <c r="BDV101" s="3"/>
      <c r="BDW101" s="3"/>
      <c r="BDX101" s="3"/>
      <c r="BDY101" s="3"/>
      <c r="BDZ101" s="3"/>
      <c r="BEA101" s="3"/>
      <c r="BEB101" s="3"/>
      <c r="BEC101" s="3"/>
      <c r="BED101" s="3"/>
      <c r="BEE101" s="3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3"/>
      <c r="BGV101" s="3"/>
      <c r="BGW101" s="3"/>
      <c r="BGX101" s="3"/>
      <c r="BGY101" s="3"/>
      <c r="BGZ101" s="3"/>
      <c r="BHA101" s="3"/>
      <c r="BHB101" s="3"/>
      <c r="BHC101" s="3"/>
      <c r="BHD101" s="3"/>
      <c r="BHE101" s="3"/>
      <c r="BHF101" s="3"/>
      <c r="BHG101" s="3"/>
      <c r="BHH101" s="3"/>
      <c r="BHI101" s="3"/>
      <c r="BHJ101" s="3"/>
      <c r="BHK101" s="3"/>
      <c r="BHL101" s="3"/>
      <c r="BHM101" s="3"/>
      <c r="BHN101" s="3"/>
      <c r="BHO101" s="3"/>
      <c r="BHP101" s="3"/>
      <c r="BHQ101" s="3"/>
      <c r="BHR101" s="3"/>
      <c r="BHS101" s="3"/>
      <c r="BHT101" s="3"/>
      <c r="BHU101" s="3"/>
      <c r="BHV101" s="3"/>
      <c r="BHW101" s="3"/>
      <c r="BHX101" s="3"/>
      <c r="BHY101" s="3"/>
      <c r="BHZ101" s="3"/>
      <c r="BIA101" s="3"/>
      <c r="BIB101" s="3"/>
      <c r="BIC101" s="3"/>
      <c r="BID101" s="3"/>
      <c r="BIE101" s="3"/>
      <c r="BIF101" s="3"/>
      <c r="BIG101" s="3"/>
      <c r="BIH101" s="3"/>
      <c r="BII101" s="3"/>
      <c r="BIJ101" s="3"/>
      <c r="BIK101" s="3"/>
      <c r="BIL101" s="3"/>
      <c r="BIM101" s="3"/>
      <c r="BIN101" s="3"/>
      <c r="BIO101" s="3"/>
      <c r="BIP101" s="3"/>
      <c r="BIQ101" s="3"/>
      <c r="BIR101" s="3"/>
      <c r="BIS101" s="3"/>
      <c r="BIT101" s="3"/>
      <c r="BIU101" s="3"/>
      <c r="BIV101" s="3"/>
      <c r="BIW101" s="3"/>
      <c r="BIX101" s="3"/>
      <c r="BIY101" s="3"/>
      <c r="BIZ101" s="3"/>
      <c r="BJA101" s="3"/>
      <c r="BJB101" s="3"/>
      <c r="BJC101" s="3"/>
      <c r="BJD101" s="3"/>
      <c r="BJE101" s="3"/>
      <c r="BJF101" s="3"/>
      <c r="BJG101" s="3"/>
      <c r="BJH101" s="3"/>
      <c r="BJI101" s="3"/>
      <c r="BJJ101" s="3"/>
      <c r="BJK101" s="3"/>
      <c r="BJL101" s="3"/>
      <c r="BJM101" s="3"/>
      <c r="BJN101" s="3"/>
      <c r="BJO101" s="3"/>
      <c r="BJP101" s="3"/>
      <c r="BJQ101" s="3"/>
      <c r="BJR101" s="3"/>
      <c r="BJS101" s="3"/>
      <c r="BJT101" s="3"/>
      <c r="BJU101" s="3"/>
      <c r="BJV101" s="3"/>
      <c r="BJW101" s="3"/>
      <c r="BJX101" s="3"/>
      <c r="BJY101" s="3"/>
      <c r="BJZ101" s="3"/>
      <c r="BKA101" s="3"/>
      <c r="BKB101" s="3"/>
      <c r="BKC101" s="3"/>
      <c r="BKD101" s="3"/>
      <c r="BKE101" s="3"/>
      <c r="BKF101" s="3"/>
      <c r="BKG101" s="3"/>
      <c r="BKH101" s="3"/>
      <c r="BKI101" s="3"/>
      <c r="BKJ101" s="3"/>
      <c r="BKK101" s="3"/>
      <c r="BKL101" s="3"/>
      <c r="BKM101" s="3"/>
      <c r="BKN101" s="3"/>
      <c r="BKO101" s="3"/>
      <c r="BKP101" s="3"/>
      <c r="BKQ101" s="3"/>
      <c r="BKR101" s="3"/>
      <c r="BKS101" s="3"/>
      <c r="BKT101" s="3"/>
      <c r="BKU101" s="3"/>
      <c r="BKV101" s="3"/>
      <c r="BKW101" s="3"/>
      <c r="BKX101" s="3"/>
      <c r="BKY101" s="3"/>
      <c r="BKZ101" s="3"/>
      <c r="BLA101" s="3"/>
      <c r="BLB101" s="3"/>
      <c r="BLC101" s="3"/>
      <c r="BLD101" s="3"/>
      <c r="BLE101" s="3"/>
      <c r="BLF101" s="3"/>
      <c r="BLG101" s="3"/>
      <c r="BLH101" s="3"/>
      <c r="BLI101" s="3"/>
      <c r="BLJ101" s="3"/>
      <c r="BLK101" s="3"/>
      <c r="BLL101" s="3"/>
      <c r="BLM101" s="3"/>
      <c r="BLN101" s="3"/>
      <c r="BLO101" s="3"/>
      <c r="BLP101" s="3"/>
      <c r="BLQ101" s="3"/>
      <c r="BLR101" s="3"/>
      <c r="BLS101" s="3"/>
      <c r="BLT101" s="3"/>
      <c r="BLU101" s="3"/>
      <c r="BLV101" s="3"/>
      <c r="BLW101" s="3"/>
      <c r="BLX101" s="3"/>
      <c r="BLY101" s="3"/>
      <c r="BLZ101" s="3"/>
      <c r="BMA101" s="3"/>
      <c r="BMB101" s="3"/>
      <c r="BMC101" s="3"/>
      <c r="BMD101" s="3"/>
      <c r="BME101" s="3"/>
      <c r="BMF101" s="3"/>
      <c r="BMG101" s="3"/>
      <c r="BMH101" s="3"/>
      <c r="BMI101" s="3"/>
      <c r="BMJ101" s="3"/>
      <c r="BMK101" s="3"/>
      <c r="BML101" s="3"/>
      <c r="BMM101" s="3"/>
      <c r="BMN101" s="3"/>
      <c r="BMO101" s="3"/>
      <c r="BMP101" s="3"/>
      <c r="BMQ101" s="3"/>
      <c r="BMR101" s="3"/>
      <c r="BMS101" s="3"/>
      <c r="BMT101" s="3"/>
      <c r="BMU101" s="3"/>
      <c r="BMV101" s="3"/>
      <c r="BMW101" s="3"/>
      <c r="BMX101" s="3"/>
      <c r="BMY101" s="3"/>
      <c r="BMZ101" s="3"/>
      <c r="BNA101" s="3"/>
      <c r="BNB101" s="3"/>
      <c r="BNC101" s="3"/>
      <c r="BND101" s="3"/>
      <c r="BNE101" s="3"/>
      <c r="BNF101" s="3"/>
      <c r="BNG101" s="3"/>
      <c r="BNH101" s="3"/>
      <c r="BNI101" s="3"/>
      <c r="BNJ101" s="3"/>
      <c r="BNK101" s="3"/>
      <c r="BNL101" s="3"/>
      <c r="BNM101" s="3"/>
      <c r="BNN101" s="3"/>
      <c r="BNO101" s="3"/>
      <c r="BNP101" s="3"/>
      <c r="BNQ101" s="3"/>
      <c r="BNR101" s="3"/>
      <c r="BNS101" s="3"/>
      <c r="BNT101" s="3"/>
      <c r="BNU101" s="3"/>
      <c r="BNV101" s="3"/>
      <c r="BNW101" s="3"/>
      <c r="BNX101" s="3"/>
      <c r="BNY101" s="3"/>
      <c r="BNZ101" s="3"/>
      <c r="BOA101" s="3"/>
      <c r="BOB101" s="3"/>
      <c r="BOC101" s="3"/>
      <c r="BOD101" s="3"/>
      <c r="BOE101" s="3"/>
      <c r="BOF101" s="3"/>
      <c r="BOG101" s="3"/>
      <c r="BOH101" s="3"/>
      <c r="BOI101" s="3"/>
      <c r="BOJ101" s="3"/>
      <c r="BOK101" s="3"/>
      <c r="BOL101" s="3"/>
      <c r="BOM101" s="3"/>
      <c r="BON101" s="3"/>
      <c r="BOO101" s="3"/>
      <c r="BOP101" s="3"/>
      <c r="BOQ101" s="3"/>
      <c r="BOR101" s="3"/>
      <c r="BOS101" s="3"/>
      <c r="BOT101" s="3"/>
      <c r="BOU101" s="3"/>
      <c r="BOV101" s="3"/>
      <c r="BOW101" s="3"/>
      <c r="BOX101" s="3"/>
      <c r="BOY101" s="3"/>
      <c r="BOZ101" s="3"/>
      <c r="BPA101" s="3"/>
      <c r="BPB101" s="3"/>
      <c r="BPC101" s="3"/>
      <c r="BPD101" s="3"/>
      <c r="BPE101" s="3"/>
      <c r="BPF101" s="3"/>
      <c r="BPG101" s="3"/>
      <c r="BPH101" s="3"/>
      <c r="BPI101" s="3"/>
      <c r="BPJ101" s="3"/>
      <c r="BPK101" s="3"/>
      <c r="BPL101" s="3"/>
      <c r="BPM101" s="3"/>
      <c r="BPN101" s="3"/>
      <c r="BPO101" s="3"/>
      <c r="BPP101" s="3"/>
      <c r="BPQ101" s="3"/>
      <c r="BPR101" s="3"/>
      <c r="BPS101" s="3"/>
      <c r="BPT101" s="3"/>
      <c r="BPU101" s="3"/>
      <c r="BPV101" s="3"/>
      <c r="BPW101" s="3"/>
      <c r="BPX101" s="3"/>
      <c r="BPY101" s="3"/>
      <c r="BPZ101" s="3"/>
      <c r="BQA101" s="3"/>
      <c r="BQB101" s="3"/>
      <c r="BQC101" s="3"/>
      <c r="BQD101" s="3"/>
      <c r="BQE101" s="3"/>
      <c r="BQF101" s="3"/>
      <c r="BQG101" s="3"/>
      <c r="BQH101" s="3"/>
      <c r="BQI101" s="3"/>
      <c r="BQJ101" s="3"/>
      <c r="BQK101" s="3"/>
      <c r="BQL101" s="3"/>
      <c r="BQM101" s="3"/>
      <c r="BQN101" s="3"/>
      <c r="BQO101" s="3"/>
      <c r="BQP101" s="3"/>
      <c r="BQQ101" s="3"/>
      <c r="BQR101" s="3"/>
      <c r="BQS101" s="3"/>
      <c r="BQT101" s="3"/>
      <c r="BQU101" s="3"/>
      <c r="BQV101" s="3"/>
      <c r="BQW101" s="3"/>
      <c r="BQX101" s="3"/>
      <c r="BQY101" s="3"/>
      <c r="BQZ101" s="3"/>
      <c r="BRA101" s="3"/>
      <c r="BRB101" s="3"/>
      <c r="BRC101" s="3"/>
      <c r="BRD101" s="3"/>
      <c r="BRE101" s="3"/>
      <c r="BRF101" s="3"/>
      <c r="BRG101" s="3"/>
      <c r="BRH101" s="3"/>
      <c r="BRI101" s="3"/>
      <c r="BRJ101" s="3"/>
      <c r="BRK101" s="3"/>
      <c r="BRL101" s="3"/>
      <c r="BRM101" s="3"/>
      <c r="BRN101" s="3"/>
      <c r="BRO101" s="3"/>
      <c r="BRP101" s="3"/>
      <c r="BRQ101" s="3"/>
      <c r="BRR101" s="3"/>
      <c r="BRS101" s="3"/>
      <c r="BRT101" s="3"/>
      <c r="BRU101" s="3"/>
      <c r="BRV101" s="3"/>
      <c r="BRW101" s="3"/>
      <c r="BRX101" s="3"/>
      <c r="BRY101" s="3"/>
      <c r="BRZ101" s="3"/>
      <c r="BSA101" s="3"/>
      <c r="BSB101" s="3"/>
      <c r="BSC101" s="3"/>
      <c r="BSD101" s="3"/>
      <c r="BSE101" s="3"/>
      <c r="BSF101" s="3"/>
      <c r="BSG101" s="3"/>
      <c r="BSH101" s="3"/>
      <c r="BSI101" s="3"/>
      <c r="BSJ101" s="3"/>
      <c r="BSK101" s="3"/>
      <c r="BSL101" s="3"/>
      <c r="BSM101" s="3"/>
      <c r="BSN101" s="3"/>
      <c r="BSO101" s="3"/>
      <c r="BSP101" s="3"/>
      <c r="BSQ101" s="3"/>
      <c r="BSR101" s="3"/>
      <c r="BSS101" s="3"/>
      <c r="BST101" s="3"/>
      <c r="BSU101" s="3"/>
      <c r="BSV101" s="3"/>
      <c r="BSW101" s="3"/>
      <c r="BSX101" s="3"/>
      <c r="BSY101" s="3"/>
      <c r="BSZ101" s="3"/>
      <c r="BTA101" s="3"/>
      <c r="BTB101" s="3"/>
      <c r="BTC101" s="3"/>
      <c r="BTD101" s="3"/>
      <c r="BTE101" s="3"/>
      <c r="BTF101" s="3"/>
      <c r="BTG101" s="3"/>
      <c r="BTH101" s="3"/>
      <c r="BTI101" s="3"/>
      <c r="BTJ101" s="3"/>
      <c r="BTK101" s="3"/>
      <c r="BTL101" s="3"/>
      <c r="BTM101" s="3"/>
      <c r="BTN101" s="3"/>
      <c r="BTO101" s="3"/>
      <c r="BTP101" s="3"/>
      <c r="BTQ101" s="3"/>
      <c r="BTR101" s="3"/>
      <c r="BTS101" s="3"/>
      <c r="BTT101" s="3"/>
      <c r="BTU101" s="3"/>
      <c r="BTV101" s="3"/>
      <c r="BTW101" s="3"/>
      <c r="BTX101" s="3"/>
      <c r="BTY101" s="3"/>
      <c r="BTZ101" s="3"/>
      <c r="BUA101" s="3"/>
      <c r="BUB101" s="3"/>
      <c r="BUC101" s="3"/>
      <c r="BUD101" s="3"/>
      <c r="BUE101" s="3"/>
      <c r="BUF101" s="3"/>
      <c r="BUG101" s="3"/>
      <c r="BUH101" s="3"/>
      <c r="BUI101" s="3"/>
      <c r="BUJ101" s="3"/>
      <c r="BUK101" s="3"/>
      <c r="BUL101" s="3"/>
      <c r="BUM101" s="3"/>
      <c r="BUN101" s="3"/>
      <c r="BUO101" s="3"/>
      <c r="BUP101" s="3"/>
      <c r="BUQ101" s="3"/>
      <c r="BUR101" s="3"/>
      <c r="BUS101" s="3"/>
      <c r="BUT101" s="3"/>
      <c r="BUU101" s="3"/>
      <c r="BUV101" s="3"/>
      <c r="BUW101" s="3"/>
      <c r="BUX101" s="3"/>
      <c r="BUY101" s="3"/>
      <c r="BUZ101" s="3"/>
      <c r="BVA101" s="3"/>
      <c r="BVB101" s="3"/>
      <c r="BVC101" s="3"/>
      <c r="BVD101" s="3"/>
      <c r="BVE101" s="3"/>
      <c r="BVF101" s="3"/>
      <c r="BVG101" s="3"/>
      <c r="BVH101" s="3"/>
      <c r="BVI101" s="3"/>
      <c r="BVJ101" s="3"/>
      <c r="BVK101" s="3"/>
      <c r="BVL101" s="3"/>
      <c r="BVM101" s="3"/>
      <c r="BVN101" s="3"/>
      <c r="BVO101" s="3"/>
      <c r="BVP101" s="3"/>
      <c r="BVQ101" s="3"/>
      <c r="BVR101" s="3"/>
      <c r="BVS101" s="3"/>
      <c r="BVT101" s="3"/>
      <c r="BVU101" s="3"/>
      <c r="BVV101" s="3"/>
      <c r="BVW101" s="3"/>
      <c r="BVX101" s="3"/>
      <c r="BVY101" s="3"/>
      <c r="BVZ101" s="3"/>
      <c r="BWA101" s="3"/>
      <c r="BWB101" s="3"/>
      <c r="BWC101" s="3"/>
      <c r="BWD101" s="3"/>
      <c r="BWE101" s="3"/>
      <c r="BWF101" s="3"/>
      <c r="BWG101" s="3"/>
      <c r="BWH101" s="3"/>
      <c r="BWI101" s="3"/>
      <c r="BWJ101" s="3"/>
      <c r="BWK101" s="3"/>
      <c r="BWL101" s="3"/>
      <c r="BWM101" s="3"/>
      <c r="BWN101" s="3"/>
      <c r="BWO101" s="3"/>
      <c r="BWP101" s="3"/>
      <c r="BWQ101" s="3"/>
      <c r="BWR101" s="3"/>
      <c r="BWS101" s="3"/>
      <c r="BWT101" s="3"/>
      <c r="BWU101" s="3"/>
      <c r="BWV101" s="3"/>
      <c r="BWW101" s="3"/>
      <c r="BWX101" s="3"/>
      <c r="BWY101" s="3"/>
      <c r="BWZ101" s="3"/>
      <c r="BXA101" s="3"/>
      <c r="BXB101" s="3"/>
      <c r="BXC101" s="3"/>
      <c r="BXD101" s="3"/>
      <c r="BXE101" s="3"/>
      <c r="BXF101" s="3"/>
      <c r="BXG101" s="3"/>
      <c r="BXH101" s="3"/>
      <c r="BXI101" s="3"/>
      <c r="BXJ101" s="3"/>
      <c r="BXK101" s="3"/>
      <c r="BXL101" s="3"/>
      <c r="BXM101" s="3"/>
      <c r="BXN101" s="3"/>
      <c r="BXO101" s="3"/>
      <c r="BXP101" s="3"/>
      <c r="BXQ101" s="3"/>
      <c r="BXR101" s="3"/>
      <c r="BXS101" s="3"/>
      <c r="BXT101" s="3"/>
      <c r="BXU101" s="3"/>
      <c r="BXV101" s="3"/>
      <c r="BXW101" s="3"/>
      <c r="BXX101" s="3"/>
      <c r="BXY101" s="3"/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3"/>
      <c r="CAG101" s="3"/>
      <c r="CAH101" s="3"/>
      <c r="CAI101" s="3"/>
      <c r="CAJ101" s="3"/>
      <c r="CAK101" s="3"/>
      <c r="CAL101" s="3"/>
      <c r="CAM101" s="3"/>
      <c r="CAN101" s="3"/>
      <c r="CAO101" s="3"/>
      <c r="CAP101" s="3"/>
      <c r="CAQ101" s="3"/>
      <c r="CAR101" s="3"/>
      <c r="CAS101" s="3"/>
      <c r="CAT101" s="3"/>
      <c r="CAU101" s="3"/>
      <c r="CAV101" s="3"/>
      <c r="CAW101" s="3"/>
      <c r="CAX101" s="3"/>
      <c r="CAY101" s="3"/>
      <c r="CAZ101" s="3"/>
      <c r="CBA101" s="3"/>
      <c r="CBB101" s="3"/>
      <c r="CBC101" s="3"/>
      <c r="CBD101" s="3"/>
      <c r="CBE101" s="3"/>
      <c r="CBF101" s="3"/>
      <c r="CBG101" s="3"/>
      <c r="CBH101" s="3"/>
      <c r="CBI101" s="3"/>
      <c r="CBJ101" s="3"/>
      <c r="CBK101" s="3"/>
      <c r="CBL101" s="3"/>
      <c r="CBM101" s="3"/>
      <c r="CBN101" s="3"/>
      <c r="CBO101" s="3"/>
      <c r="CBP101" s="3"/>
      <c r="CBQ101" s="3"/>
      <c r="CBR101" s="3"/>
      <c r="CBS101" s="3"/>
      <c r="CBT101" s="3"/>
      <c r="CBU101" s="3"/>
      <c r="CBV101" s="3"/>
      <c r="CBW101" s="3"/>
      <c r="CBX101" s="3"/>
      <c r="CBY101" s="3"/>
      <c r="CBZ101" s="3"/>
      <c r="CCA101" s="3"/>
      <c r="CCB101" s="3"/>
      <c r="CCC101" s="3"/>
      <c r="CCD101" s="3"/>
      <c r="CCE101" s="3"/>
      <c r="CCF101" s="3"/>
      <c r="CCG101" s="3"/>
      <c r="CCH101" s="3"/>
      <c r="CCI101" s="3"/>
      <c r="CCJ101" s="3"/>
      <c r="CCK101" s="3"/>
      <c r="CCL101" s="3"/>
      <c r="CCM101" s="3"/>
      <c r="CCN101" s="3"/>
      <c r="CCO101" s="3"/>
      <c r="CCP101" s="3"/>
      <c r="CCQ101" s="3"/>
      <c r="CCR101" s="3"/>
      <c r="CCS101" s="3"/>
      <c r="CCT101" s="3"/>
      <c r="CCU101" s="3"/>
      <c r="CCV101" s="3"/>
      <c r="CCW101" s="3"/>
      <c r="CCX101" s="3"/>
      <c r="CCY101" s="3"/>
      <c r="CCZ101" s="3"/>
      <c r="CDA101" s="3"/>
      <c r="CDB101" s="3"/>
      <c r="CDC101" s="3"/>
      <c r="CDD101" s="3"/>
      <c r="CDE101" s="3"/>
      <c r="CDF101" s="3"/>
      <c r="CDG101" s="3"/>
      <c r="CDH101" s="3"/>
      <c r="CDI101" s="3"/>
      <c r="CDJ101" s="3"/>
      <c r="CDK101" s="3"/>
      <c r="CDL101" s="3"/>
      <c r="CDM101" s="3"/>
      <c r="CDN101" s="3"/>
      <c r="CDO101" s="3"/>
      <c r="CDP101" s="3"/>
      <c r="CDQ101" s="3"/>
      <c r="CDR101" s="3"/>
      <c r="CDS101" s="3"/>
      <c r="CDT101" s="3"/>
      <c r="CDU101" s="3"/>
      <c r="CDV101" s="3"/>
      <c r="CDW101" s="3"/>
      <c r="CDX101" s="3"/>
      <c r="CDY101" s="3"/>
      <c r="CDZ101" s="3"/>
      <c r="CEA101" s="3"/>
      <c r="CEB101" s="3"/>
      <c r="CEC101" s="3"/>
      <c r="CED101" s="3"/>
      <c r="CEE101" s="3"/>
      <c r="CEF101" s="3"/>
      <c r="CEG101" s="3"/>
      <c r="CEH101" s="3"/>
      <c r="CEI101" s="3"/>
      <c r="CEJ101" s="3"/>
      <c r="CEK101" s="3"/>
      <c r="CEL101" s="3"/>
      <c r="CEM101" s="3"/>
      <c r="CEN101" s="3"/>
      <c r="CEO101" s="3"/>
      <c r="CEP101" s="3"/>
      <c r="CEQ101" s="3"/>
      <c r="CER101" s="3"/>
      <c r="CES101" s="3"/>
      <c r="CET101" s="3"/>
      <c r="CEU101" s="3"/>
      <c r="CEV101" s="3"/>
      <c r="CEW101" s="3"/>
      <c r="CEX101" s="3"/>
      <c r="CEY101" s="3"/>
      <c r="CEZ101" s="3"/>
      <c r="CFA101" s="3"/>
      <c r="CFB101" s="3"/>
      <c r="CFC101" s="3"/>
      <c r="CFD101" s="3"/>
      <c r="CFE101" s="3"/>
      <c r="CFF101" s="3"/>
      <c r="CFG101" s="3"/>
      <c r="CFH101" s="3"/>
      <c r="CFI101" s="3"/>
      <c r="CFJ101" s="3"/>
      <c r="CFK101" s="3"/>
      <c r="CFL101" s="3"/>
      <c r="CFM101" s="3"/>
      <c r="CFN101" s="3"/>
      <c r="CFO101" s="3"/>
      <c r="CFP101" s="3"/>
      <c r="CFQ101" s="3"/>
      <c r="CFR101" s="3"/>
      <c r="CFS101" s="3"/>
      <c r="CFT101" s="3"/>
      <c r="CFU101" s="3"/>
      <c r="CFV101" s="3"/>
      <c r="CFW101" s="3"/>
      <c r="CFX101" s="3"/>
      <c r="CFY101" s="3"/>
      <c r="CFZ101" s="3"/>
      <c r="CGA101" s="3"/>
      <c r="CGB101" s="3"/>
      <c r="CGC101" s="3"/>
      <c r="CGD101" s="3"/>
      <c r="CGE101" s="3"/>
      <c r="CGF101" s="3"/>
      <c r="CGG101" s="3"/>
      <c r="CGH101" s="3"/>
      <c r="CGI101" s="3"/>
      <c r="CGJ101" s="3"/>
      <c r="CGK101" s="3"/>
      <c r="CGL101" s="3"/>
      <c r="CGM101" s="3"/>
      <c r="CGN101" s="3"/>
      <c r="CGO101" s="3"/>
      <c r="CGP101" s="3"/>
      <c r="CGQ101" s="3"/>
      <c r="CGR101" s="3"/>
      <c r="CGS101" s="3"/>
      <c r="CGT101" s="3"/>
      <c r="CGU101" s="3"/>
      <c r="CGV101" s="3"/>
      <c r="CGW101" s="3"/>
      <c r="CGX101" s="3"/>
      <c r="CGY101" s="3"/>
      <c r="CGZ101" s="3"/>
      <c r="CHA101" s="3"/>
      <c r="CHB101" s="3"/>
      <c r="CHC101" s="3"/>
      <c r="CHD101" s="3"/>
      <c r="CHE101" s="3"/>
      <c r="CHF101" s="3"/>
      <c r="CHG101" s="3"/>
      <c r="CHH101" s="3"/>
      <c r="CHI101" s="3"/>
      <c r="CHJ101" s="3"/>
      <c r="CHK101" s="3"/>
      <c r="CHL101" s="3"/>
      <c r="CHM101" s="3"/>
      <c r="CHN101" s="3"/>
      <c r="CHO101" s="3"/>
      <c r="CHP101" s="3"/>
      <c r="CHQ101" s="3"/>
      <c r="CHR101" s="3"/>
      <c r="CHS101" s="3"/>
      <c r="CHT101" s="3"/>
      <c r="CHU101" s="3"/>
      <c r="CHV101" s="3"/>
      <c r="CHW101" s="3"/>
      <c r="CHX101" s="3"/>
      <c r="CHY101" s="3"/>
      <c r="CHZ101" s="3"/>
      <c r="CIA101" s="3"/>
      <c r="CIB101" s="3"/>
      <c r="CIC101" s="3"/>
      <c r="CID101" s="3"/>
      <c r="CIE101" s="3"/>
      <c r="CIF101" s="3"/>
      <c r="CIG101" s="3"/>
      <c r="CIH101" s="3"/>
      <c r="CII101" s="3"/>
      <c r="CIJ101" s="3"/>
      <c r="CIK101" s="3"/>
      <c r="CIL101" s="3"/>
      <c r="CIM101" s="3"/>
      <c r="CIN101" s="3"/>
      <c r="CIO101" s="3"/>
      <c r="CIP101" s="3"/>
      <c r="CIQ101" s="3"/>
      <c r="CIR101" s="3"/>
      <c r="CIS101" s="3"/>
      <c r="CIT101" s="3"/>
      <c r="CIU101" s="3"/>
      <c r="CIV101" s="3"/>
      <c r="CIW101" s="3"/>
      <c r="CIX101" s="3"/>
      <c r="CIY101" s="3"/>
      <c r="CIZ101" s="3"/>
      <c r="CJA101" s="3"/>
      <c r="CJB101" s="3"/>
      <c r="CJC101" s="3"/>
      <c r="CJD101" s="3"/>
      <c r="CJE101" s="3"/>
      <c r="CJF101" s="3"/>
      <c r="CJG101" s="3"/>
      <c r="CJH101" s="3"/>
      <c r="CJI101" s="3"/>
      <c r="CJJ101" s="3"/>
      <c r="CJK101" s="3"/>
      <c r="CJL101" s="3"/>
      <c r="CJM101" s="3"/>
      <c r="CJN101" s="3"/>
      <c r="CJO101" s="3"/>
      <c r="CJP101" s="3"/>
      <c r="CJQ101" s="3"/>
      <c r="CJR101" s="3"/>
      <c r="CJS101" s="3"/>
      <c r="CJT101" s="3"/>
      <c r="CJU101" s="3"/>
      <c r="CJV101" s="3"/>
      <c r="CJW101" s="3"/>
      <c r="CJX101" s="3"/>
      <c r="CJY101" s="3"/>
      <c r="CJZ101" s="3"/>
      <c r="CKA101" s="3"/>
      <c r="CKB101" s="3"/>
      <c r="CKC101" s="3"/>
      <c r="CKD101" s="3"/>
      <c r="CKE101" s="3"/>
      <c r="CKF101" s="3"/>
      <c r="CKG101" s="3"/>
      <c r="CKH101" s="3"/>
      <c r="CKI101" s="3"/>
      <c r="CKJ101" s="3"/>
      <c r="CKK101" s="3"/>
      <c r="CKL101" s="3"/>
      <c r="CKM101" s="3"/>
      <c r="CKN101" s="3"/>
      <c r="CKO101" s="3"/>
      <c r="CKP101" s="3"/>
      <c r="CKQ101" s="3"/>
      <c r="CKR101" s="3"/>
      <c r="CKS101" s="3"/>
      <c r="CKT101" s="3"/>
      <c r="CKU101" s="3"/>
      <c r="CKV101" s="3"/>
      <c r="CKW101" s="3"/>
      <c r="CKX101" s="3"/>
      <c r="CKY101" s="3"/>
      <c r="CKZ101" s="3"/>
      <c r="CLA101" s="3"/>
      <c r="CLB101" s="3"/>
      <c r="CLC101" s="3"/>
      <c r="CLD101" s="3"/>
      <c r="CLE101" s="3"/>
      <c r="CLF101" s="3"/>
      <c r="CLG101" s="3"/>
      <c r="CLH101" s="3"/>
      <c r="CLI101" s="3"/>
      <c r="CLJ101" s="3"/>
      <c r="CLK101" s="3"/>
      <c r="CLL101" s="3"/>
      <c r="CLM101" s="3"/>
      <c r="CLN101" s="3"/>
      <c r="CLO101" s="3"/>
      <c r="CLP101" s="3"/>
      <c r="CLQ101" s="3"/>
      <c r="CLR101" s="3"/>
      <c r="CLS101" s="3"/>
      <c r="CLT101" s="3"/>
      <c r="CLU101" s="3"/>
      <c r="CLV101" s="3"/>
      <c r="CLW101" s="3"/>
      <c r="CLX101" s="3"/>
      <c r="CLY101" s="3"/>
      <c r="CLZ101" s="3"/>
      <c r="CMA101" s="3"/>
      <c r="CMB101" s="3"/>
      <c r="CMC101" s="3"/>
      <c r="CMD101" s="3"/>
      <c r="CME101" s="3"/>
      <c r="CMF101" s="3"/>
      <c r="CMG101" s="3"/>
      <c r="CMH101" s="3"/>
      <c r="CMI101" s="3"/>
      <c r="CMJ101" s="3"/>
      <c r="CMK101" s="3"/>
      <c r="CML101" s="3"/>
      <c r="CMM101" s="3"/>
      <c r="CMN101" s="3"/>
      <c r="CMO101" s="3"/>
      <c r="CMP101" s="3"/>
      <c r="CMQ101" s="3"/>
      <c r="CMR101" s="3"/>
      <c r="CMS101" s="3"/>
      <c r="CMT101" s="3"/>
      <c r="CMU101" s="3"/>
      <c r="CMV101" s="3"/>
      <c r="CMW101" s="3"/>
      <c r="CMX101" s="3"/>
      <c r="CMY101" s="3"/>
      <c r="CMZ101" s="3"/>
      <c r="CNA101" s="3"/>
      <c r="CNB101" s="3"/>
      <c r="CNC101" s="3"/>
      <c r="CND101" s="3"/>
      <c r="CNE101" s="3"/>
      <c r="CNF101" s="3"/>
      <c r="CNG101" s="3"/>
      <c r="CNH101" s="3"/>
      <c r="CNI101" s="3"/>
      <c r="CNJ101" s="3"/>
      <c r="CNK101" s="3"/>
      <c r="CNL101" s="3"/>
      <c r="CNM101" s="3"/>
      <c r="CNN101" s="3"/>
      <c r="CNO101" s="3"/>
      <c r="CNP101" s="3"/>
      <c r="CNQ101" s="3"/>
      <c r="CNR101" s="3"/>
      <c r="CNS101" s="3"/>
      <c r="CNT101" s="3"/>
      <c r="CNU101" s="3"/>
      <c r="CNV101" s="3"/>
      <c r="CNW101" s="3"/>
      <c r="CNX101" s="3"/>
      <c r="CNY101" s="3"/>
      <c r="CNZ101" s="3"/>
      <c r="COA101" s="3"/>
      <c r="COB101" s="3"/>
      <c r="COC101" s="3"/>
      <c r="COD101" s="3"/>
      <c r="COE101" s="3"/>
      <c r="COF101" s="3"/>
      <c r="COG101" s="3"/>
      <c r="COH101" s="3"/>
      <c r="COI101" s="3"/>
      <c r="COJ101" s="3"/>
      <c r="COK101" s="3"/>
      <c r="COL101" s="3"/>
      <c r="COM101" s="3"/>
      <c r="CON101" s="3"/>
      <c r="COO101" s="3"/>
      <c r="COP101" s="3"/>
      <c r="COQ101" s="3"/>
      <c r="COR101" s="3"/>
      <c r="COS101" s="3"/>
      <c r="COT101" s="3"/>
      <c r="COU101" s="3"/>
      <c r="COV101" s="3"/>
      <c r="COW101" s="3"/>
      <c r="COX101" s="3"/>
      <c r="COY101" s="3"/>
      <c r="COZ101" s="3"/>
      <c r="CPA101" s="3"/>
      <c r="CPB101" s="3"/>
      <c r="CPC101" s="3"/>
      <c r="CPD101" s="3"/>
      <c r="CPE101" s="3"/>
      <c r="CPF101" s="3"/>
      <c r="CPG101" s="3"/>
      <c r="CPH101" s="3"/>
      <c r="CPI101" s="3"/>
      <c r="CPJ101" s="3"/>
      <c r="CPK101" s="3"/>
      <c r="CPL101" s="3"/>
      <c r="CPM101" s="3"/>
      <c r="CPN101" s="3"/>
      <c r="CPO101" s="3"/>
      <c r="CPP101" s="3"/>
      <c r="CPQ101" s="3"/>
      <c r="CPR101" s="3"/>
      <c r="CPS101" s="3"/>
      <c r="CPT101" s="3"/>
      <c r="CPU101" s="3"/>
      <c r="CPV101" s="3"/>
      <c r="CPW101" s="3"/>
      <c r="CPX101" s="3"/>
      <c r="CPY101" s="3"/>
      <c r="CPZ101" s="3"/>
      <c r="CQA101" s="3"/>
      <c r="CQB101" s="3"/>
      <c r="CQC101" s="3"/>
      <c r="CQD101" s="3"/>
      <c r="CQE101" s="3"/>
      <c r="CQF101" s="3"/>
      <c r="CQG101" s="3"/>
      <c r="CQH101" s="3"/>
      <c r="CQI101" s="3"/>
      <c r="CQJ101" s="3"/>
      <c r="CQK101" s="3"/>
      <c r="CQL101" s="3"/>
      <c r="CQM101" s="3"/>
      <c r="CQN101" s="3"/>
      <c r="CQO101" s="3"/>
      <c r="CQP101" s="3"/>
      <c r="CQQ101" s="3"/>
      <c r="CQR101" s="3"/>
      <c r="CQS101" s="3"/>
      <c r="CQT101" s="3"/>
      <c r="CQU101" s="3"/>
      <c r="CQV101" s="3"/>
      <c r="CQW101" s="3"/>
      <c r="CQX101" s="3"/>
      <c r="CQY101" s="3"/>
      <c r="CQZ101" s="3"/>
      <c r="CRA101" s="3"/>
      <c r="CRB101" s="3"/>
      <c r="CRC101" s="3"/>
      <c r="CRD101" s="3"/>
      <c r="CRE101" s="3"/>
      <c r="CRF101" s="3"/>
      <c r="CRG101" s="3"/>
      <c r="CRH101" s="3"/>
      <c r="CRI101" s="3"/>
      <c r="CRJ101" s="3"/>
      <c r="CRK101" s="3"/>
      <c r="CRL101" s="3"/>
      <c r="CRM101" s="3"/>
      <c r="CRN101" s="3"/>
      <c r="CRO101" s="3"/>
      <c r="CRP101" s="3"/>
      <c r="CRQ101" s="3"/>
      <c r="CRR101" s="3"/>
      <c r="CRS101" s="3"/>
      <c r="CRT101" s="3"/>
      <c r="CRU101" s="3"/>
      <c r="CRV101" s="3"/>
      <c r="CRW101" s="3"/>
      <c r="CRX101" s="3"/>
      <c r="CRY101" s="3"/>
      <c r="CRZ101" s="3"/>
      <c r="CSA101" s="3"/>
      <c r="CSB101" s="3"/>
      <c r="CSC101" s="3"/>
      <c r="CSD101" s="3"/>
      <c r="CSE101" s="3"/>
      <c r="CSF101" s="3"/>
      <c r="CSG101" s="3"/>
      <c r="CSH101" s="3"/>
      <c r="CSI101" s="3"/>
      <c r="CSJ101" s="3"/>
      <c r="CSK101" s="3"/>
      <c r="CSL101" s="3"/>
      <c r="CSM101" s="3"/>
      <c r="CSN101" s="3"/>
      <c r="CSO101" s="3"/>
      <c r="CSP101" s="3"/>
      <c r="CSQ101" s="3"/>
      <c r="CSR101" s="3"/>
      <c r="CSS101" s="3"/>
      <c r="CST101" s="3"/>
      <c r="CSU101" s="3"/>
      <c r="CSV101" s="3"/>
      <c r="CSW101" s="3"/>
      <c r="CSX101" s="3"/>
      <c r="CSY101" s="3"/>
      <c r="CSZ101" s="3"/>
      <c r="CTA101" s="3"/>
      <c r="CTB101" s="3"/>
      <c r="CTC101" s="3"/>
      <c r="CTD101" s="3"/>
      <c r="CTE101" s="3"/>
      <c r="CTF101" s="3"/>
      <c r="CTG101" s="3"/>
      <c r="CTH101" s="3"/>
      <c r="CTI101" s="3"/>
      <c r="CTJ101" s="3"/>
      <c r="CTK101" s="3"/>
      <c r="CTL101" s="3"/>
      <c r="CTM101" s="3"/>
      <c r="CTN101" s="3"/>
      <c r="CTO101" s="3"/>
      <c r="CTP101" s="3"/>
      <c r="CTQ101" s="3"/>
      <c r="CTR101" s="3"/>
      <c r="CTS101" s="3"/>
      <c r="CTT101" s="3"/>
      <c r="CTU101" s="3"/>
      <c r="CTV101" s="3"/>
      <c r="CTW101" s="3"/>
      <c r="CTX101" s="3"/>
      <c r="CTY101" s="3"/>
      <c r="CTZ101" s="3"/>
      <c r="CUA101" s="3"/>
      <c r="CUB101" s="3"/>
      <c r="CUC101" s="3"/>
      <c r="CUD101" s="3"/>
      <c r="CUE101" s="3"/>
      <c r="CUF101" s="3"/>
      <c r="CUG101" s="3"/>
      <c r="CUH101" s="3"/>
      <c r="CUI101" s="3"/>
      <c r="CUJ101" s="3"/>
      <c r="CUK101" s="3"/>
      <c r="CUL101" s="3"/>
      <c r="CUM101" s="3"/>
      <c r="CUN101" s="3"/>
      <c r="CUO101" s="3"/>
      <c r="CUP101" s="3"/>
      <c r="CUQ101" s="3"/>
      <c r="CUR101" s="3"/>
      <c r="CUS101" s="3"/>
      <c r="CUT101" s="3"/>
      <c r="CUU101" s="3"/>
      <c r="CUV101" s="3"/>
      <c r="CUW101" s="3"/>
      <c r="CUX101" s="3"/>
      <c r="CUY101" s="3"/>
      <c r="CUZ101" s="3"/>
      <c r="CVA101" s="3"/>
      <c r="CVB101" s="3"/>
      <c r="CVC101" s="3"/>
      <c r="CVD101" s="3"/>
      <c r="CVE101" s="3"/>
      <c r="CVF101" s="3"/>
      <c r="CVG101" s="3"/>
      <c r="CVH101" s="3"/>
      <c r="CVI101" s="3"/>
      <c r="CVJ101" s="3"/>
      <c r="CVK101" s="3"/>
      <c r="CVL101" s="3"/>
      <c r="CVM101" s="3"/>
      <c r="CVN101" s="3"/>
      <c r="CVO101" s="3"/>
      <c r="CVP101" s="3"/>
      <c r="CVQ101" s="3"/>
      <c r="CVR101" s="3"/>
      <c r="CVS101" s="3"/>
      <c r="CVT101" s="3"/>
      <c r="CVU101" s="3"/>
      <c r="CVV101" s="3"/>
      <c r="CVW101" s="3"/>
      <c r="CVX101" s="3"/>
      <c r="CVY101" s="3"/>
      <c r="CVZ101" s="3"/>
      <c r="CWA101" s="3"/>
      <c r="CWB101" s="3"/>
      <c r="CWC101" s="3"/>
      <c r="CWD101" s="3"/>
      <c r="CWE101" s="3"/>
      <c r="CWF101" s="3"/>
      <c r="CWG101" s="3"/>
      <c r="CWH101" s="3"/>
      <c r="CWI101" s="3"/>
      <c r="CWJ101" s="3"/>
      <c r="CWK101" s="3"/>
      <c r="CWL101" s="3"/>
      <c r="CWM101" s="3"/>
      <c r="CWN101" s="3"/>
      <c r="CWO101" s="3"/>
      <c r="CWP101" s="3"/>
      <c r="CWQ101" s="3"/>
      <c r="CWR101" s="3"/>
      <c r="CWS101" s="3"/>
      <c r="CWT101" s="3"/>
      <c r="CWU101" s="3"/>
      <c r="CWV101" s="3"/>
      <c r="CWW101" s="3"/>
      <c r="CWX101" s="3"/>
      <c r="CWY101" s="3"/>
      <c r="CWZ101" s="3"/>
      <c r="CXA101" s="3"/>
      <c r="CXB101" s="3"/>
      <c r="CXC101" s="3"/>
      <c r="CXD101" s="3"/>
      <c r="CXE101" s="3"/>
      <c r="CXF101" s="3"/>
      <c r="CXG101" s="3"/>
      <c r="CXH101" s="3"/>
      <c r="CXI101" s="3"/>
      <c r="CXJ101" s="3"/>
      <c r="CXK101" s="3"/>
      <c r="CXL101" s="3"/>
      <c r="CXM101" s="3"/>
      <c r="CXN101" s="3"/>
      <c r="CXO101" s="3"/>
      <c r="CXP101" s="3"/>
      <c r="CXQ101" s="3"/>
      <c r="CXR101" s="3"/>
      <c r="CXS101" s="3"/>
      <c r="CXT101" s="3"/>
      <c r="CXU101" s="3"/>
      <c r="CXV101" s="3"/>
      <c r="CXW101" s="3"/>
      <c r="CXX101" s="3"/>
      <c r="CXY101" s="3"/>
      <c r="CXZ101" s="3"/>
      <c r="CYA101" s="3"/>
      <c r="CYB101" s="3"/>
      <c r="CYC101" s="3"/>
      <c r="CYD101" s="3"/>
      <c r="CYE101" s="3"/>
      <c r="CYF101" s="3"/>
      <c r="CYG101" s="3"/>
      <c r="CYH101" s="3"/>
      <c r="CYI101" s="3"/>
      <c r="CYJ101" s="3"/>
      <c r="CYK101" s="3"/>
      <c r="CYL101" s="3"/>
      <c r="CYM101" s="3"/>
      <c r="CYN101" s="3"/>
      <c r="CYO101" s="3"/>
      <c r="CYP101" s="3"/>
      <c r="CYQ101" s="3"/>
      <c r="CYR101" s="3"/>
      <c r="CYS101" s="3"/>
      <c r="CYT101" s="3"/>
      <c r="CYU101" s="3"/>
      <c r="CYV101" s="3"/>
      <c r="CYW101" s="3"/>
      <c r="CYX101" s="3"/>
      <c r="CYY101" s="3"/>
      <c r="CYZ101" s="3"/>
      <c r="CZA101" s="3"/>
      <c r="CZB101" s="3"/>
      <c r="CZC101" s="3"/>
      <c r="CZD101" s="3"/>
      <c r="CZE101" s="3"/>
      <c r="CZF101" s="3"/>
      <c r="CZG101" s="3"/>
      <c r="CZH101" s="3"/>
      <c r="CZI101" s="3"/>
      <c r="CZJ101" s="3"/>
      <c r="CZK101" s="3"/>
      <c r="CZL101" s="3"/>
      <c r="CZM101" s="3"/>
      <c r="CZN101" s="3"/>
      <c r="CZO101" s="3"/>
      <c r="CZP101" s="3"/>
      <c r="CZQ101" s="3"/>
      <c r="CZR101" s="3"/>
      <c r="CZS101" s="3"/>
      <c r="CZT101" s="3"/>
      <c r="CZU101" s="3"/>
      <c r="CZV101" s="3"/>
      <c r="CZW101" s="3"/>
      <c r="CZX101" s="3"/>
      <c r="CZY101" s="3"/>
      <c r="CZZ101" s="3"/>
      <c r="DAA101" s="3"/>
      <c r="DAB101" s="3"/>
      <c r="DAC101" s="3"/>
      <c r="DAD101" s="3"/>
      <c r="DAE101" s="3"/>
      <c r="DAF101" s="3"/>
      <c r="DAG101" s="3"/>
      <c r="DAH101" s="3"/>
      <c r="DAI101" s="3"/>
      <c r="DAJ101" s="3"/>
      <c r="DAK101" s="3"/>
      <c r="DAL101" s="3"/>
      <c r="DAM101" s="3"/>
      <c r="DAN101" s="3"/>
      <c r="DAO101" s="3"/>
      <c r="DAP101" s="3"/>
      <c r="DAQ101" s="3"/>
      <c r="DAR101" s="3"/>
      <c r="DAS101" s="3"/>
      <c r="DAT101" s="3"/>
      <c r="DAU101" s="3"/>
      <c r="DAV101" s="3"/>
      <c r="DAW101" s="3"/>
      <c r="DAX101" s="3"/>
      <c r="DAY101" s="3"/>
      <c r="DAZ101" s="3"/>
      <c r="DBA101" s="3"/>
      <c r="DBB101" s="3"/>
      <c r="DBC101" s="3"/>
      <c r="DBD101" s="3"/>
      <c r="DBE101" s="3"/>
      <c r="DBF101" s="3"/>
      <c r="DBG101" s="3"/>
      <c r="DBH101" s="3"/>
      <c r="DBI101" s="3"/>
      <c r="DBJ101" s="3"/>
      <c r="DBK101" s="3"/>
      <c r="DBL101" s="3"/>
      <c r="DBM101" s="3"/>
      <c r="DBN101" s="3"/>
      <c r="DBO101" s="3"/>
      <c r="DBP101" s="3"/>
      <c r="DBQ101" s="3"/>
      <c r="DBR101" s="3"/>
      <c r="DBS101" s="3"/>
      <c r="DBT101" s="3"/>
      <c r="DBU101" s="3"/>
      <c r="DBV101" s="3"/>
      <c r="DBW101" s="3"/>
      <c r="DBX101" s="3"/>
      <c r="DBY101" s="3"/>
      <c r="DBZ101" s="3"/>
      <c r="DCA101" s="3"/>
      <c r="DCB101" s="3"/>
      <c r="DCC101" s="3"/>
      <c r="DCD101" s="3"/>
      <c r="DCE101" s="3"/>
      <c r="DCF101" s="3"/>
      <c r="DCG101" s="3"/>
      <c r="DCH101" s="3"/>
      <c r="DCI101" s="3"/>
      <c r="DCJ101" s="3"/>
      <c r="DCK101" s="3"/>
      <c r="DCL101" s="3"/>
      <c r="DCM101" s="3"/>
      <c r="DCN101" s="3"/>
      <c r="DCO101" s="3"/>
      <c r="DCP101" s="3"/>
      <c r="DCQ101" s="3"/>
      <c r="DCR101" s="3"/>
      <c r="DCS101" s="3"/>
      <c r="DCT101" s="3"/>
      <c r="DCU101" s="3"/>
      <c r="DCV101" s="3"/>
      <c r="DCW101" s="3"/>
      <c r="DCX101" s="3"/>
      <c r="DCY101" s="3"/>
      <c r="DCZ101" s="3"/>
      <c r="DDA101" s="3"/>
      <c r="DDB101" s="3"/>
      <c r="DDC101" s="3"/>
      <c r="DDD101" s="3"/>
      <c r="DDE101" s="3"/>
      <c r="DDF101" s="3"/>
      <c r="DDG101" s="3"/>
      <c r="DDH101" s="3"/>
      <c r="DDI101" s="3"/>
      <c r="DDJ101" s="3"/>
      <c r="DDK101" s="3"/>
      <c r="DDL101" s="3"/>
      <c r="DDM101" s="3"/>
      <c r="DDN101" s="3"/>
      <c r="DDO101" s="3"/>
      <c r="DDP101" s="3"/>
      <c r="DDQ101" s="3"/>
      <c r="DDR101" s="3"/>
      <c r="DDS101" s="3"/>
      <c r="DDT101" s="3"/>
      <c r="DDU101" s="3"/>
      <c r="DDV101" s="3"/>
      <c r="DDW101" s="3"/>
      <c r="DDX101" s="3"/>
      <c r="DDY101" s="3"/>
      <c r="DDZ101" s="3"/>
      <c r="DEA101" s="3"/>
      <c r="DEB101" s="3"/>
      <c r="DEC101" s="3"/>
      <c r="DED101" s="3"/>
      <c r="DEE101" s="3"/>
      <c r="DEF101" s="3"/>
      <c r="DEG101" s="3"/>
      <c r="DEH101" s="3"/>
      <c r="DEI101" s="3"/>
      <c r="DEJ101" s="3"/>
      <c r="DEK101" s="3"/>
      <c r="DEL101" s="3"/>
      <c r="DEM101" s="3"/>
      <c r="DEN101" s="3"/>
      <c r="DEO101" s="3"/>
      <c r="DEP101" s="3"/>
      <c r="DEQ101" s="3"/>
      <c r="DER101" s="3"/>
      <c r="DES101" s="3"/>
      <c r="DET101" s="3"/>
      <c r="DEU101" s="3"/>
      <c r="DEV101" s="3"/>
      <c r="DEW101" s="3"/>
      <c r="DEX101" s="3"/>
      <c r="DEY101" s="3"/>
      <c r="DEZ101" s="3"/>
      <c r="DFA101" s="3"/>
      <c r="DFB101" s="3"/>
      <c r="DFC101" s="3"/>
      <c r="DFD101" s="3"/>
      <c r="DFE101" s="3"/>
      <c r="DFF101" s="3"/>
      <c r="DFG101" s="3"/>
      <c r="DFH101" s="3"/>
      <c r="DFI101" s="3"/>
      <c r="DFJ101" s="3"/>
      <c r="DFK101" s="3"/>
      <c r="DFL101" s="3"/>
      <c r="DFM101" s="3"/>
      <c r="DFN101" s="3"/>
      <c r="DFO101" s="3"/>
      <c r="DFP101" s="3"/>
      <c r="DFQ101" s="3"/>
      <c r="DFR101" s="3"/>
      <c r="DFS101" s="3"/>
      <c r="DFT101" s="3"/>
      <c r="DFU101" s="3"/>
      <c r="DFV101" s="3"/>
      <c r="DFW101" s="3"/>
      <c r="DFX101" s="3"/>
      <c r="DFY101" s="3"/>
      <c r="DFZ101" s="3"/>
      <c r="DGA101" s="3"/>
      <c r="DGB101" s="3"/>
      <c r="DGC101" s="3"/>
      <c r="DGD101" s="3"/>
      <c r="DGE101" s="3"/>
      <c r="DGF101" s="3"/>
      <c r="DGG101" s="3"/>
      <c r="DGH101" s="3"/>
      <c r="DGI101" s="3"/>
      <c r="DGJ101" s="3"/>
      <c r="DGK101" s="3"/>
      <c r="DGL101" s="3"/>
      <c r="DGM101" s="3"/>
      <c r="DGN101" s="3"/>
      <c r="DGO101" s="3"/>
      <c r="DGP101" s="3"/>
      <c r="DGQ101" s="3"/>
      <c r="DGR101" s="3"/>
      <c r="DGS101" s="3"/>
      <c r="DGT101" s="3"/>
      <c r="DGU101" s="3"/>
      <c r="DGV101" s="3"/>
      <c r="DGW101" s="3"/>
      <c r="DGX101" s="3"/>
      <c r="DGY101" s="3"/>
      <c r="DGZ101" s="3"/>
      <c r="DHA101" s="3"/>
      <c r="DHB101" s="3"/>
      <c r="DHC101" s="3"/>
      <c r="DHD101" s="3"/>
      <c r="DHE101" s="3"/>
      <c r="DHF101" s="3"/>
      <c r="DHG101" s="3"/>
      <c r="DHH101" s="3"/>
      <c r="DHI101" s="3"/>
      <c r="DHJ101" s="3"/>
      <c r="DHK101" s="3"/>
      <c r="DHL101" s="3"/>
      <c r="DHM101" s="3"/>
      <c r="DHN101" s="3"/>
      <c r="DHO101" s="3"/>
      <c r="DHP101" s="3"/>
      <c r="DHQ101" s="3"/>
      <c r="DHR101" s="3"/>
      <c r="DHS101" s="3"/>
      <c r="DHT101" s="3"/>
      <c r="DHU101" s="3"/>
      <c r="DHV101" s="3"/>
      <c r="DHW101" s="3"/>
      <c r="DHX101" s="3"/>
      <c r="DHY101" s="3"/>
      <c r="DHZ101" s="3"/>
      <c r="DIA101" s="3"/>
      <c r="DIB101" s="3"/>
      <c r="DIC101" s="3"/>
      <c r="DID101" s="3"/>
      <c r="DIE101" s="3"/>
      <c r="DIF101" s="3"/>
      <c r="DIG101" s="3"/>
      <c r="DIH101" s="3"/>
      <c r="DII101" s="3"/>
      <c r="DIJ101" s="3"/>
      <c r="DIK101" s="3"/>
      <c r="DIL101" s="3"/>
      <c r="DIM101" s="3"/>
      <c r="DIN101" s="3"/>
      <c r="DIO101" s="3"/>
      <c r="DIP101" s="3"/>
      <c r="DIQ101" s="3"/>
      <c r="DIR101" s="3"/>
      <c r="DIS101" s="3"/>
      <c r="DIT101" s="3"/>
      <c r="DIU101" s="3"/>
      <c r="DIV101" s="3"/>
      <c r="DIW101" s="3"/>
      <c r="DIX101" s="3"/>
      <c r="DIY101" s="3"/>
      <c r="DIZ101" s="3"/>
      <c r="DJA101" s="3"/>
      <c r="DJB101" s="3"/>
      <c r="DJC101" s="3"/>
      <c r="DJD101" s="3"/>
      <c r="DJE101" s="3"/>
      <c r="DJF101" s="3"/>
      <c r="DJG101" s="3"/>
      <c r="DJH101" s="3"/>
      <c r="DJI101" s="3"/>
      <c r="DJJ101" s="3"/>
      <c r="DJK101" s="3"/>
      <c r="DJL101" s="3"/>
      <c r="DJM101" s="3"/>
      <c r="DJN101" s="3"/>
      <c r="DJO101" s="3"/>
      <c r="DJP101" s="3"/>
      <c r="DJQ101" s="3"/>
      <c r="DJR101" s="3"/>
      <c r="DJS101" s="3"/>
      <c r="DJT101" s="3"/>
      <c r="DJU101" s="3"/>
      <c r="DJV101" s="3"/>
      <c r="DJW101" s="3"/>
      <c r="DJX101" s="3"/>
      <c r="DJY101" s="3"/>
      <c r="DJZ101" s="3"/>
      <c r="DKA101" s="3"/>
      <c r="DKB101" s="3"/>
      <c r="DKC101" s="3"/>
      <c r="DKD101" s="3"/>
      <c r="DKE101" s="3"/>
      <c r="DKF101" s="3"/>
      <c r="DKG101" s="3"/>
      <c r="DKH101" s="3"/>
      <c r="DKI101" s="3"/>
      <c r="DKJ101" s="3"/>
      <c r="DKK101" s="3"/>
      <c r="DKL101" s="3"/>
      <c r="DKM101" s="3"/>
      <c r="DKN101" s="3"/>
      <c r="DKO101" s="3"/>
      <c r="DKP101" s="3"/>
      <c r="DKQ101" s="3"/>
      <c r="DKR101" s="3"/>
      <c r="DKS101" s="3"/>
      <c r="DKT101" s="3"/>
      <c r="DKU101" s="3"/>
      <c r="DKV101" s="3"/>
      <c r="DKW101" s="3"/>
      <c r="DKX101" s="3"/>
      <c r="DKY101" s="3"/>
      <c r="DKZ101" s="3"/>
      <c r="DLA101" s="3"/>
      <c r="DLB101" s="3"/>
      <c r="DLC101" s="3"/>
      <c r="DLD101" s="3"/>
      <c r="DLE101" s="3"/>
      <c r="DLF101" s="3"/>
      <c r="DLG101" s="3"/>
      <c r="DLH101" s="3"/>
      <c r="DLI101" s="3"/>
      <c r="DLJ101" s="3"/>
      <c r="DLK101" s="3"/>
      <c r="DLL101" s="3"/>
      <c r="DLM101" s="3"/>
      <c r="DLN101" s="3"/>
      <c r="DLO101" s="3"/>
      <c r="DLP101" s="3"/>
      <c r="DLQ101" s="3"/>
      <c r="DLR101" s="3"/>
      <c r="DLS101" s="3"/>
      <c r="DLT101" s="3"/>
      <c r="DLU101" s="3"/>
      <c r="DLV101" s="3"/>
      <c r="DLW101" s="3"/>
      <c r="DLX101" s="3"/>
      <c r="DLY101" s="3"/>
      <c r="DLZ101" s="3"/>
      <c r="DMA101" s="3"/>
      <c r="DMB101" s="3"/>
      <c r="DMC101" s="3"/>
      <c r="DMD101" s="3"/>
      <c r="DME101" s="3"/>
      <c r="DMF101" s="3"/>
      <c r="DMG101" s="3"/>
      <c r="DMH101" s="3"/>
      <c r="DMI101" s="3"/>
      <c r="DMJ101" s="3"/>
      <c r="DMK101" s="3"/>
      <c r="DML101" s="3"/>
      <c r="DMM101" s="3"/>
      <c r="DMN101" s="3"/>
      <c r="DMO101" s="3"/>
      <c r="DMP101" s="3"/>
      <c r="DMQ101" s="3"/>
      <c r="DMR101" s="3"/>
      <c r="DMS101" s="3"/>
      <c r="DMT101" s="3"/>
      <c r="DMU101" s="3"/>
      <c r="DMV101" s="3"/>
      <c r="DMW101" s="3"/>
      <c r="DMX101" s="3"/>
      <c r="DMY101" s="3"/>
      <c r="DMZ101" s="3"/>
      <c r="DNA101" s="3"/>
      <c r="DNB101" s="3"/>
      <c r="DNC101" s="3"/>
      <c r="DND101" s="3"/>
      <c r="DNE101" s="3"/>
      <c r="DNF101" s="3"/>
      <c r="DNG101" s="3"/>
      <c r="DNH101" s="3"/>
      <c r="DNI101" s="3"/>
      <c r="DNJ101" s="3"/>
      <c r="DNK101" s="3"/>
      <c r="DNL101" s="3"/>
      <c r="DNM101" s="3"/>
      <c r="DNN101" s="3"/>
      <c r="DNO101" s="3"/>
      <c r="DNP101" s="3"/>
      <c r="DNQ101" s="3"/>
      <c r="DNR101" s="3"/>
      <c r="DNS101" s="3"/>
      <c r="DNT101" s="3"/>
      <c r="DNU101" s="3"/>
      <c r="DNV101" s="3"/>
      <c r="DNW101" s="3"/>
      <c r="DNX101" s="3"/>
      <c r="DNY101" s="3"/>
      <c r="DNZ101" s="3"/>
      <c r="DOA101" s="3"/>
      <c r="DOB101" s="3"/>
      <c r="DOC101" s="3"/>
      <c r="DOD101" s="3"/>
      <c r="DOE101" s="3"/>
      <c r="DOF101" s="3"/>
      <c r="DOG101" s="3"/>
      <c r="DOH101" s="3"/>
      <c r="DOI101" s="3"/>
      <c r="DOJ101" s="3"/>
      <c r="DOK101" s="3"/>
      <c r="DOL101" s="3"/>
      <c r="DOM101" s="3"/>
      <c r="DON101" s="3"/>
      <c r="DOO101" s="3"/>
      <c r="DOP101" s="3"/>
      <c r="DOQ101" s="3"/>
      <c r="DOR101" s="3"/>
      <c r="DOS101" s="3"/>
      <c r="DOT101" s="3"/>
      <c r="DOU101" s="3"/>
      <c r="DOV101" s="3"/>
      <c r="DOW101" s="3"/>
      <c r="DOX101" s="3"/>
      <c r="DOY101" s="3"/>
      <c r="DOZ101" s="3"/>
      <c r="DPA101" s="3"/>
      <c r="DPB101" s="3"/>
      <c r="DPC101" s="3"/>
      <c r="DPD101" s="3"/>
      <c r="DPE101" s="3"/>
      <c r="DPF101" s="3"/>
      <c r="DPG101" s="3"/>
      <c r="DPH101" s="3"/>
      <c r="DPI101" s="3"/>
      <c r="DPJ101" s="3"/>
      <c r="DPK101" s="3"/>
      <c r="DPL101" s="3"/>
      <c r="DPM101" s="3"/>
      <c r="DPN101" s="3"/>
      <c r="DPO101" s="3"/>
      <c r="DPP101" s="3"/>
      <c r="DPQ101" s="3"/>
      <c r="DPR101" s="3"/>
      <c r="DPS101" s="3"/>
      <c r="DPT101" s="3"/>
      <c r="DPU101" s="3"/>
      <c r="DPV101" s="3"/>
      <c r="DPW101" s="3"/>
      <c r="DPX101" s="3"/>
      <c r="DPY101" s="3"/>
      <c r="DPZ101" s="3"/>
      <c r="DQA101" s="3"/>
      <c r="DQB101" s="3"/>
      <c r="DQC101" s="3"/>
      <c r="DQD101" s="3"/>
      <c r="DQE101" s="3"/>
      <c r="DQF101" s="3"/>
      <c r="DQG101" s="3"/>
      <c r="DQH101" s="3"/>
      <c r="DQI101" s="3"/>
      <c r="DQJ101" s="3"/>
      <c r="DQK101" s="3"/>
      <c r="DQL101" s="3"/>
      <c r="DQM101" s="3"/>
      <c r="DQN101" s="3"/>
      <c r="DQO101" s="3"/>
      <c r="DQP101" s="3"/>
      <c r="DQQ101" s="3"/>
      <c r="DQR101" s="3"/>
      <c r="DQS101" s="3"/>
      <c r="DQT101" s="3"/>
      <c r="DQU101" s="3"/>
      <c r="DQV101" s="3"/>
      <c r="DQW101" s="3"/>
      <c r="DQX101" s="3"/>
      <c r="DQY101" s="3"/>
      <c r="DQZ101" s="3"/>
      <c r="DRA101" s="3"/>
      <c r="DRB101" s="3"/>
      <c r="DRC101" s="3"/>
      <c r="DRD101" s="3"/>
      <c r="DRE101" s="3"/>
      <c r="DRF101" s="3"/>
      <c r="DRG101" s="3"/>
      <c r="DRH101" s="3"/>
      <c r="DRI101" s="3"/>
      <c r="DRJ101" s="3"/>
      <c r="DRK101" s="3"/>
      <c r="DRL101" s="3"/>
      <c r="DRM101" s="3"/>
      <c r="DRN101" s="3"/>
      <c r="DRO101" s="3"/>
      <c r="DRP101" s="3"/>
      <c r="DRQ101" s="3"/>
      <c r="DRR101" s="3"/>
      <c r="DRS101" s="3"/>
      <c r="DRT101" s="3"/>
      <c r="DRU101" s="3"/>
      <c r="DRV101" s="3"/>
      <c r="DRW101" s="3"/>
      <c r="DRX101" s="3"/>
      <c r="DRY101" s="3"/>
      <c r="DRZ101" s="3"/>
      <c r="DSA101" s="3"/>
      <c r="DSB101" s="3"/>
      <c r="DSC101" s="3"/>
      <c r="DSD101" s="3"/>
      <c r="DSE101" s="3"/>
      <c r="DSF101" s="3"/>
      <c r="DSG101" s="3"/>
      <c r="DSH101" s="3"/>
      <c r="DSI101" s="3"/>
      <c r="DSJ101" s="3"/>
      <c r="DSK101" s="3"/>
      <c r="DSL101" s="3"/>
      <c r="DSM101" s="3"/>
      <c r="DSN101" s="3"/>
      <c r="DSO101" s="3"/>
      <c r="DSP101" s="3"/>
      <c r="DSQ101" s="3"/>
      <c r="DSR101" s="3"/>
      <c r="DSS101" s="3"/>
      <c r="DST101" s="3"/>
      <c r="DSU101" s="3"/>
      <c r="DSV101" s="3"/>
      <c r="DSW101" s="3"/>
      <c r="DSX101" s="3"/>
      <c r="DSY101" s="3"/>
      <c r="DSZ101" s="3"/>
      <c r="DTA101" s="3"/>
      <c r="DTB101" s="3"/>
      <c r="DTC101" s="3"/>
      <c r="DTD101" s="3"/>
      <c r="DTE101" s="3"/>
      <c r="DTF101" s="3"/>
      <c r="DTG101" s="3"/>
      <c r="DTH101" s="3"/>
      <c r="DTI101" s="3"/>
      <c r="DTJ101" s="3"/>
      <c r="DTK101" s="3"/>
      <c r="DTL101" s="3"/>
      <c r="DTM101" s="3"/>
      <c r="DTN101" s="3"/>
      <c r="DTO101" s="3"/>
      <c r="DTP101" s="3"/>
      <c r="DTQ101" s="3"/>
      <c r="DTR101" s="3"/>
      <c r="DTS101" s="3"/>
      <c r="DTT101" s="3"/>
      <c r="DTU101" s="3"/>
      <c r="DTV101" s="3"/>
      <c r="DTW101" s="3"/>
      <c r="DTX101" s="3"/>
      <c r="DTY101" s="3"/>
      <c r="DTZ101" s="3"/>
      <c r="DUA101" s="3"/>
      <c r="DUB101" s="3"/>
      <c r="DUC101" s="3"/>
      <c r="DUD101" s="3"/>
      <c r="DUE101" s="3"/>
      <c r="DUF101" s="3"/>
      <c r="DUG101" s="3"/>
      <c r="DUH101" s="3"/>
      <c r="DUI101" s="3"/>
      <c r="DUJ101" s="3"/>
      <c r="DUK101" s="3"/>
      <c r="DUL101" s="3"/>
      <c r="DUM101" s="3"/>
      <c r="DUN101" s="3"/>
      <c r="DUO101" s="3"/>
      <c r="DUP101" s="3"/>
      <c r="DUQ101" s="3"/>
      <c r="DUR101" s="3"/>
      <c r="DUS101" s="3"/>
      <c r="DUT101" s="3"/>
      <c r="DUU101" s="3"/>
      <c r="DUV101" s="3"/>
      <c r="DUW101" s="3"/>
      <c r="DUX101" s="3"/>
      <c r="DUY101" s="3"/>
      <c r="DUZ101" s="3"/>
      <c r="DVA101" s="3"/>
      <c r="DVB101" s="3"/>
      <c r="DVC101" s="3"/>
      <c r="DVD101" s="3"/>
      <c r="DVE101" s="3"/>
      <c r="DVF101" s="3"/>
      <c r="DVG101" s="3"/>
      <c r="DVH101" s="3"/>
      <c r="DVI101" s="3"/>
      <c r="DVJ101" s="3"/>
      <c r="DVK101" s="3"/>
      <c r="DVL101" s="3"/>
      <c r="DVM101" s="3"/>
      <c r="DVN101" s="3"/>
      <c r="DVO101" s="3"/>
      <c r="DVP101" s="3"/>
      <c r="DVQ101" s="3"/>
      <c r="DVR101" s="3"/>
      <c r="DVS101" s="3"/>
      <c r="DVT101" s="3"/>
      <c r="DVU101" s="3"/>
      <c r="DVV101" s="3"/>
      <c r="DVW101" s="3"/>
      <c r="DVX101" s="3"/>
      <c r="DVY101" s="3"/>
      <c r="DVZ101" s="3"/>
      <c r="DWA101" s="3"/>
      <c r="DWB101" s="3"/>
      <c r="DWC101" s="3"/>
      <c r="DWD101" s="3"/>
      <c r="DWE101" s="3"/>
      <c r="DWF101" s="3"/>
      <c r="DWG101" s="3"/>
      <c r="DWH101" s="3"/>
      <c r="DWI101" s="3"/>
      <c r="DWJ101" s="3"/>
      <c r="DWK101" s="3"/>
      <c r="DWL101" s="3"/>
      <c r="DWM101" s="3"/>
      <c r="DWN101" s="3"/>
      <c r="DWO101" s="3"/>
      <c r="DWP101" s="3"/>
      <c r="DWQ101" s="3"/>
      <c r="DWR101" s="3"/>
      <c r="DWS101" s="3"/>
      <c r="DWT101" s="3"/>
      <c r="DWU101" s="3"/>
      <c r="DWV101" s="3"/>
      <c r="DWW101" s="3"/>
      <c r="DWX101" s="3"/>
      <c r="DWY101" s="3"/>
      <c r="DWZ101" s="3"/>
      <c r="DXA101" s="3"/>
      <c r="DXB101" s="3"/>
      <c r="DXC101" s="3"/>
      <c r="DXD101" s="3"/>
      <c r="DXE101" s="3"/>
      <c r="DXF101" s="3"/>
      <c r="DXG101" s="3"/>
      <c r="DXH101" s="3"/>
      <c r="DXI101" s="3"/>
      <c r="DXJ101" s="3"/>
      <c r="DXK101" s="3"/>
      <c r="DXL101" s="3"/>
      <c r="DXM101" s="3"/>
      <c r="DXN101" s="3"/>
      <c r="DXO101" s="3"/>
      <c r="DXP101" s="3"/>
      <c r="DXQ101" s="3"/>
      <c r="DXR101" s="3"/>
      <c r="DXS101" s="3"/>
      <c r="DXT101" s="3"/>
      <c r="DXU101" s="3"/>
      <c r="DXV101" s="3"/>
      <c r="DXW101" s="3"/>
      <c r="DXX101" s="3"/>
      <c r="DXY101" s="3"/>
      <c r="DXZ101" s="3"/>
      <c r="DYA101" s="3"/>
      <c r="DYB101" s="3"/>
      <c r="DYC101" s="3"/>
      <c r="DYD101" s="3"/>
      <c r="DYE101" s="3"/>
      <c r="DYF101" s="3"/>
      <c r="DYG101" s="3"/>
      <c r="DYH101" s="3"/>
      <c r="DYI101" s="3"/>
      <c r="DYJ101" s="3"/>
      <c r="DYK101" s="3"/>
      <c r="DYL101" s="3"/>
      <c r="DYM101" s="3"/>
      <c r="DYN101" s="3"/>
      <c r="DYO101" s="3"/>
      <c r="DYP101" s="3"/>
      <c r="DYQ101" s="3"/>
      <c r="DYR101" s="3"/>
      <c r="DYS101" s="3"/>
      <c r="DYT101" s="3"/>
      <c r="DYU101" s="3"/>
      <c r="DYV101" s="3"/>
      <c r="DYW101" s="3"/>
      <c r="DYX101" s="3"/>
      <c r="DYY101" s="3"/>
      <c r="DYZ101" s="3"/>
      <c r="DZA101" s="3"/>
      <c r="DZB101" s="3"/>
      <c r="DZC101" s="3"/>
      <c r="DZD101" s="3"/>
      <c r="DZE101" s="3"/>
      <c r="DZF101" s="3"/>
      <c r="DZG101" s="3"/>
      <c r="DZH101" s="3"/>
      <c r="DZI101" s="3"/>
      <c r="DZJ101" s="3"/>
      <c r="DZK101" s="3"/>
      <c r="DZL101" s="3"/>
      <c r="DZM101" s="3"/>
      <c r="DZN101" s="3"/>
      <c r="DZO101" s="3"/>
      <c r="DZP101" s="3"/>
      <c r="DZQ101" s="3"/>
      <c r="DZR101" s="3"/>
      <c r="DZS101" s="3"/>
      <c r="DZT101" s="3"/>
      <c r="DZU101" s="3"/>
      <c r="DZV101" s="3"/>
      <c r="DZW101" s="3"/>
      <c r="DZX101" s="3"/>
      <c r="DZY101" s="3"/>
      <c r="DZZ101" s="3"/>
      <c r="EAA101" s="3"/>
      <c r="EAB101" s="3"/>
      <c r="EAC101" s="3"/>
      <c r="EAD101" s="3"/>
      <c r="EAE101" s="3"/>
      <c r="EAF101" s="3"/>
      <c r="EAG101" s="3"/>
      <c r="EAH101" s="3"/>
      <c r="EAI101" s="3"/>
      <c r="EAJ101" s="3"/>
      <c r="EAK101" s="3"/>
      <c r="EAL101" s="3"/>
      <c r="EAM101" s="3"/>
      <c r="EAN101" s="3"/>
      <c r="EAO101" s="3"/>
      <c r="EAP101" s="3"/>
      <c r="EAQ101" s="3"/>
      <c r="EAR101" s="3"/>
      <c r="EAS101" s="3"/>
      <c r="EAT101" s="3"/>
      <c r="EAU101" s="3"/>
      <c r="EAV101" s="3"/>
      <c r="EAW101" s="3"/>
      <c r="EAX101" s="3"/>
      <c r="EAY101" s="3"/>
      <c r="EAZ101" s="3"/>
      <c r="EBA101" s="3"/>
      <c r="EBB101" s="3"/>
      <c r="EBC101" s="3"/>
      <c r="EBD101" s="3"/>
      <c r="EBE101" s="3"/>
      <c r="EBF101" s="3"/>
      <c r="EBG101" s="3"/>
      <c r="EBH101" s="3"/>
      <c r="EBI101" s="3"/>
      <c r="EBJ101" s="3"/>
      <c r="EBK101" s="3"/>
      <c r="EBL101" s="3"/>
      <c r="EBM101" s="3"/>
      <c r="EBN101" s="3"/>
      <c r="EBO101" s="3"/>
      <c r="EBP101" s="3"/>
      <c r="EBQ101" s="3"/>
      <c r="EBR101" s="3"/>
      <c r="EBS101" s="3"/>
      <c r="EBT101" s="3"/>
      <c r="EBU101" s="3"/>
      <c r="EBV101" s="3"/>
      <c r="EBW101" s="3"/>
      <c r="EBX101" s="3"/>
      <c r="EBY101" s="3"/>
      <c r="EBZ101" s="3"/>
      <c r="ECA101" s="3"/>
      <c r="ECB101" s="3"/>
      <c r="ECC101" s="3"/>
      <c r="ECD101" s="3"/>
      <c r="ECE101" s="3"/>
      <c r="ECF101" s="3"/>
      <c r="ECG101" s="3"/>
      <c r="ECH101" s="3"/>
      <c r="ECI101" s="3"/>
      <c r="ECJ101" s="3"/>
      <c r="ECK101" s="3"/>
      <c r="ECL101" s="3"/>
      <c r="ECM101" s="3"/>
      <c r="ECN101" s="3"/>
      <c r="ECO101" s="3"/>
      <c r="ECP101" s="3"/>
      <c r="ECQ101" s="3"/>
      <c r="ECR101" s="3"/>
      <c r="ECS101" s="3"/>
      <c r="ECT101" s="3"/>
      <c r="ECU101" s="3"/>
      <c r="ECV101" s="3"/>
      <c r="ECW101" s="3"/>
      <c r="ECX101" s="3"/>
      <c r="ECY101" s="3"/>
      <c r="ECZ101" s="3"/>
      <c r="EDA101" s="3"/>
      <c r="EDB101" s="3"/>
      <c r="EDC101" s="3"/>
      <c r="EDD101" s="3"/>
      <c r="EDE101" s="3"/>
      <c r="EDF101" s="3"/>
      <c r="EDG101" s="3"/>
      <c r="EDH101" s="3"/>
      <c r="EDI101" s="3"/>
      <c r="EDJ101" s="3"/>
      <c r="EDK101" s="3"/>
      <c r="EDL101" s="3"/>
      <c r="EDM101" s="3"/>
      <c r="EDN101" s="3"/>
      <c r="EDO101" s="3"/>
      <c r="EDP101" s="3"/>
      <c r="EDQ101" s="3"/>
      <c r="EDR101" s="3"/>
      <c r="EDS101" s="3"/>
      <c r="EDT101" s="3"/>
      <c r="EDU101" s="3"/>
      <c r="EDV101" s="3"/>
      <c r="EDW101" s="3"/>
      <c r="EDX101" s="3"/>
      <c r="EDY101" s="3"/>
      <c r="EDZ101" s="3"/>
      <c r="EEA101" s="3"/>
      <c r="EEB101" s="3"/>
      <c r="EEC101" s="3"/>
      <c r="EED101" s="3"/>
      <c r="EEE101" s="3"/>
      <c r="EEF101" s="3"/>
      <c r="EEG101" s="3"/>
      <c r="EEH101" s="3"/>
      <c r="EEI101" s="3"/>
      <c r="EEJ101" s="3"/>
      <c r="EEK101" s="3"/>
      <c r="EEL101" s="3"/>
      <c r="EEM101" s="3"/>
      <c r="EEN101" s="3"/>
      <c r="EEO101" s="3"/>
      <c r="EEP101" s="3"/>
      <c r="EEQ101" s="3"/>
      <c r="EER101" s="3"/>
      <c r="EES101" s="3"/>
      <c r="EET101" s="3"/>
      <c r="EEU101" s="3"/>
      <c r="EEV101" s="3"/>
      <c r="EEW101" s="3"/>
      <c r="EEX101" s="3"/>
      <c r="EEY101" s="3"/>
      <c r="EEZ101" s="3"/>
      <c r="EFA101" s="3"/>
      <c r="EFB101" s="3"/>
      <c r="EFC101" s="3"/>
      <c r="EFD101" s="3"/>
      <c r="EFE101" s="3"/>
      <c r="EFF101" s="3"/>
      <c r="EFG101" s="3"/>
      <c r="EFH101" s="3"/>
      <c r="EFI101" s="3"/>
      <c r="EFJ101" s="3"/>
      <c r="EFK101" s="3"/>
      <c r="EFL101" s="3"/>
      <c r="EFM101" s="3"/>
      <c r="EFN101" s="3"/>
      <c r="EFO101" s="3"/>
      <c r="EFP101" s="3"/>
      <c r="EFQ101" s="3"/>
      <c r="EFR101" s="3"/>
      <c r="EFS101" s="3"/>
      <c r="EFT101" s="3"/>
      <c r="EFU101" s="3"/>
      <c r="EFV101" s="3"/>
      <c r="EFW101" s="3"/>
      <c r="EFX101" s="3"/>
      <c r="EFY101" s="3"/>
      <c r="EFZ101" s="3"/>
      <c r="EGA101" s="3"/>
      <c r="EGB101" s="3"/>
      <c r="EGC101" s="3"/>
      <c r="EGD101" s="3"/>
      <c r="EGE101" s="3"/>
      <c r="EGF101" s="3"/>
      <c r="EGG101" s="3"/>
      <c r="EGH101" s="3"/>
      <c r="EGI101" s="3"/>
      <c r="EGJ101" s="3"/>
      <c r="EGK101" s="3"/>
      <c r="EGL101" s="3"/>
      <c r="EGM101" s="3"/>
      <c r="EGN101" s="3"/>
      <c r="EGO101" s="3"/>
      <c r="EGP101" s="3"/>
      <c r="EGQ101" s="3"/>
      <c r="EGR101" s="3"/>
      <c r="EGS101" s="3"/>
      <c r="EGT101" s="3"/>
      <c r="EGU101" s="3"/>
      <c r="EGV101" s="3"/>
      <c r="EGW101" s="3"/>
      <c r="EGX101" s="3"/>
      <c r="EGY101" s="3"/>
      <c r="EGZ101" s="3"/>
      <c r="EHA101" s="3"/>
      <c r="EHB101" s="3"/>
      <c r="EHC101" s="3"/>
      <c r="EHD101" s="3"/>
      <c r="EHE101" s="3"/>
      <c r="EHF101" s="3"/>
      <c r="EHG101" s="3"/>
      <c r="EHH101" s="3"/>
      <c r="EHI101" s="3"/>
      <c r="EHJ101" s="3"/>
      <c r="EHK101" s="3"/>
      <c r="EHL101" s="3"/>
      <c r="EHM101" s="3"/>
      <c r="EHN101" s="3"/>
      <c r="EHO101" s="3"/>
      <c r="EHP101" s="3"/>
      <c r="EHQ101" s="3"/>
      <c r="EHR101" s="3"/>
      <c r="EHS101" s="3"/>
      <c r="EHT101" s="3"/>
      <c r="EHU101" s="3"/>
      <c r="EHV101" s="3"/>
      <c r="EHW101" s="3"/>
      <c r="EHX101" s="3"/>
      <c r="EHY101" s="3"/>
      <c r="EHZ101" s="3"/>
      <c r="EIA101" s="3"/>
      <c r="EIB101" s="3"/>
      <c r="EIC101" s="3"/>
      <c r="EID101" s="3"/>
      <c r="EIE101" s="3"/>
      <c r="EIF101" s="3"/>
      <c r="EIG101" s="3"/>
      <c r="EIH101" s="3"/>
      <c r="EII101" s="3"/>
      <c r="EIJ101" s="3"/>
      <c r="EIK101" s="3"/>
      <c r="EIL101" s="3"/>
      <c r="EIM101" s="3"/>
      <c r="EIN101" s="3"/>
      <c r="EIO101" s="3"/>
      <c r="EIP101" s="3"/>
      <c r="EIQ101" s="3"/>
      <c r="EIR101" s="3"/>
      <c r="EIS101" s="3"/>
      <c r="EIT101" s="3"/>
      <c r="EIU101" s="3"/>
      <c r="EIV101" s="3"/>
      <c r="EIW101" s="3"/>
      <c r="EIX101" s="3"/>
      <c r="EIY101" s="3"/>
      <c r="EIZ101" s="3"/>
      <c r="EJA101" s="3"/>
      <c r="EJB101" s="3"/>
      <c r="EJC101" s="3"/>
      <c r="EJD101" s="3"/>
      <c r="EJE101" s="3"/>
      <c r="EJF101" s="3"/>
      <c r="EJG101" s="3"/>
      <c r="EJH101" s="3"/>
      <c r="EJI101" s="3"/>
      <c r="EJJ101" s="3"/>
      <c r="EJK101" s="3"/>
      <c r="EJL101" s="3"/>
      <c r="EJM101" s="3"/>
      <c r="EJN101" s="3"/>
      <c r="EJO101" s="3"/>
      <c r="EJP101" s="3"/>
      <c r="EJQ101" s="3"/>
      <c r="EJR101" s="3"/>
      <c r="EJS101" s="3"/>
      <c r="EJT101" s="3"/>
      <c r="EJU101" s="3"/>
      <c r="EJV101" s="3"/>
      <c r="EJW101" s="3"/>
      <c r="EJX101" s="3"/>
      <c r="EJY101" s="3"/>
      <c r="EJZ101" s="3"/>
      <c r="EKA101" s="3"/>
      <c r="EKB101" s="3"/>
      <c r="EKC101" s="3"/>
      <c r="EKD101" s="3"/>
      <c r="EKE101" s="3"/>
      <c r="EKF101" s="3"/>
      <c r="EKG101" s="3"/>
      <c r="EKH101" s="3"/>
      <c r="EKI101" s="3"/>
      <c r="EKJ101" s="3"/>
      <c r="EKK101" s="3"/>
      <c r="EKL101" s="3"/>
      <c r="EKM101" s="3"/>
      <c r="EKN101" s="3"/>
      <c r="EKO101" s="3"/>
      <c r="EKP101" s="3"/>
      <c r="EKQ101" s="3"/>
      <c r="EKR101" s="3"/>
      <c r="EKS101" s="3"/>
      <c r="EKT101" s="3"/>
      <c r="EKU101" s="3"/>
      <c r="EKV101" s="3"/>
      <c r="EKW101" s="3"/>
      <c r="EKX101" s="3"/>
      <c r="EKY101" s="3"/>
      <c r="EKZ101" s="3"/>
      <c r="ELA101" s="3"/>
      <c r="ELB101" s="3"/>
      <c r="ELC101" s="3"/>
      <c r="ELD101" s="3"/>
      <c r="ELE101" s="3"/>
      <c r="ELF101" s="3"/>
      <c r="ELG101" s="3"/>
      <c r="ELH101" s="3"/>
      <c r="ELI101" s="3"/>
      <c r="ELJ101" s="3"/>
      <c r="ELK101" s="3"/>
      <c r="ELL101" s="3"/>
      <c r="ELM101" s="3"/>
      <c r="ELN101" s="3"/>
      <c r="ELO101" s="3"/>
      <c r="ELP101" s="3"/>
      <c r="ELQ101" s="3"/>
      <c r="ELR101" s="3"/>
      <c r="ELS101" s="3"/>
      <c r="ELT101" s="3"/>
      <c r="ELU101" s="3"/>
      <c r="ELV101" s="3"/>
      <c r="ELW101" s="3"/>
      <c r="ELX101" s="3"/>
      <c r="ELY101" s="3"/>
      <c r="ELZ101" s="3"/>
      <c r="EMA101" s="3"/>
      <c r="EMB101" s="3"/>
      <c r="EMC101" s="3"/>
      <c r="EMD101" s="3"/>
      <c r="EME101" s="3"/>
      <c r="EMF101" s="3"/>
      <c r="EMG101" s="3"/>
      <c r="EMH101" s="3"/>
      <c r="EMI101" s="3"/>
      <c r="EMJ101" s="3"/>
      <c r="EMK101" s="3"/>
      <c r="EML101" s="3"/>
      <c r="EMM101" s="3"/>
      <c r="EMN101" s="3"/>
      <c r="EMO101" s="3"/>
      <c r="EMP101" s="3"/>
      <c r="EMQ101" s="3"/>
      <c r="EMR101" s="3"/>
      <c r="EMS101" s="3"/>
      <c r="EMT101" s="3"/>
      <c r="EMU101" s="3"/>
      <c r="EMV101" s="3"/>
      <c r="EMW101" s="3"/>
      <c r="EMX101" s="3"/>
      <c r="EMY101" s="3"/>
      <c r="EMZ101" s="3"/>
      <c r="ENA101" s="3"/>
      <c r="ENB101" s="3"/>
      <c r="ENC101" s="3"/>
      <c r="END101" s="3"/>
      <c r="ENE101" s="3"/>
      <c r="ENF101" s="3"/>
      <c r="ENG101" s="3"/>
      <c r="ENH101" s="3"/>
      <c r="ENI101" s="3"/>
      <c r="ENJ101" s="3"/>
      <c r="ENK101" s="3"/>
      <c r="ENL101" s="3"/>
      <c r="ENM101" s="3"/>
      <c r="ENN101" s="3"/>
      <c r="ENO101" s="3"/>
      <c r="ENP101" s="3"/>
      <c r="ENQ101" s="3"/>
      <c r="ENR101" s="3"/>
      <c r="ENS101" s="3"/>
      <c r="ENT101" s="3"/>
      <c r="ENU101" s="3"/>
      <c r="ENV101" s="3"/>
      <c r="ENW101" s="3"/>
      <c r="ENX101" s="3"/>
      <c r="ENY101" s="3"/>
      <c r="ENZ101" s="3"/>
      <c r="EOA101" s="3"/>
      <c r="EOB101" s="3"/>
      <c r="EOC101" s="3"/>
      <c r="EOD101" s="3"/>
      <c r="EOE101" s="3"/>
      <c r="EOF101" s="3"/>
      <c r="EOG101" s="3"/>
      <c r="EOH101" s="3"/>
      <c r="EOI101" s="3"/>
      <c r="EOJ101" s="3"/>
      <c r="EOK101" s="3"/>
      <c r="EOL101" s="3"/>
      <c r="EOM101" s="3"/>
      <c r="EON101" s="3"/>
      <c r="EOO101" s="3"/>
      <c r="EOP101" s="3"/>
      <c r="EOQ101" s="3"/>
      <c r="EOR101" s="3"/>
      <c r="EOS101" s="3"/>
      <c r="EOT101" s="3"/>
      <c r="EOU101" s="3"/>
      <c r="EOV101" s="3"/>
      <c r="EOW101" s="3"/>
      <c r="EOX101" s="3"/>
      <c r="EOY101" s="3"/>
      <c r="EOZ101" s="3"/>
      <c r="EPA101" s="3"/>
      <c r="EPB101" s="3"/>
      <c r="EPC101" s="3"/>
      <c r="EPD101" s="3"/>
      <c r="EPE101" s="3"/>
      <c r="EPF101" s="3"/>
      <c r="EPG101" s="3"/>
      <c r="EPH101" s="3"/>
      <c r="EPI101" s="3"/>
      <c r="EPJ101" s="3"/>
      <c r="EPK101" s="3"/>
      <c r="EPL101" s="3"/>
      <c r="EPM101" s="3"/>
      <c r="EPN101" s="3"/>
      <c r="EPO101" s="3"/>
      <c r="EPP101" s="3"/>
      <c r="EPQ101" s="3"/>
      <c r="EPR101" s="3"/>
      <c r="EPS101" s="3"/>
      <c r="EPT101" s="3"/>
      <c r="EPU101" s="3"/>
      <c r="EPV101" s="3"/>
      <c r="EPW101" s="3"/>
      <c r="EPX101" s="3"/>
      <c r="EPY101" s="3"/>
      <c r="EPZ101" s="3"/>
      <c r="EQA101" s="3"/>
      <c r="EQB101" s="3"/>
      <c r="EQC101" s="3"/>
      <c r="EQD101" s="3"/>
      <c r="EQE101" s="3"/>
      <c r="EQF101" s="3"/>
      <c r="EQG101" s="3"/>
      <c r="EQH101" s="3"/>
      <c r="EQI101" s="3"/>
      <c r="EQJ101" s="3"/>
      <c r="EQK101" s="3"/>
      <c r="EQL101" s="3"/>
      <c r="EQM101" s="3"/>
      <c r="EQN101" s="3"/>
      <c r="EQO101" s="3"/>
      <c r="EQP101" s="3"/>
      <c r="EQQ101" s="3"/>
      <c r="EQR101" s="3"/>
      <c r="EQS101" s="3"/>
      <c r="EQT101" s="3"/>
      <c r="EQU101" s="3"/>
      <c r="EQV101" s="3"/>
      <c r="EQW101" s="3"/>
      <c r="EQX101" s="3"/>
      <c r="EQY101" s="3"/>
      <c r="EQZ101" s="3"/>
      <c r="ERA101" s="3"/>
      <c r="ERB101" s="3"/>
      <c r="ERC101" s="3"/>
      <c r="ERD101" s="3"/>
      <c r="ERE101" s="3"/>
      <c r="ERF101" s="3"/>
      <c r="ERG101" s="3"/>
      <c r="ERH101" s="3"/>
      <c r="ERI101" s="3"/>
      <c r="ERJ101" s="3"/>
      <c r="ERK101" s="3"/>
      <c r="ERL101" s="3"/>
      <c r="ERM101" s="3"/>
      <c r="ERN101" s="3"/>
      <c r="ERO101" s="3"/>
      <c r="ERP101" s="3"/>
      <c r="ERQ101" s="3"/>
      <c r="ERR101" s="3"/>
      <c r="ERS101" s="3"/>
      <c r="ERT101" s="3"/>
      <c r="ERU101" s="3"/>
      <c r="ERV101" s="3"/>
      <c r="ERW101" s="3"/>
      <c r="ERX101" s="3"/>
      <c r="ERY101" s="3"/>
      <c r="ERZ101" s="3"/>
      <c r="ESA101" s="3"/>
      <c r="ESB101" s="3"/>
      <c r="ESC101" s="3"/>
      <c r="ESD101" s="3"/>
      <c r="ESE101" s="3"/>
      <c r="ESF101" s="3"/>
      <c r="ESG101" s="3"/>
      <c r="ESH101" s="3"/>
      <c r="ESI101" s="3"/>
      <c r="ESJ101" s="3"/>
      <c r="ESK101" s="3"/>
      <c r="ESL101" s="3"/>
      <c r="ESM101" s="3"/>
      <c r="ESN101" s="3"/>
      <c r="ESO101" s="3"/>
      <c r="ESP101" s="3"/>
      <c r="ESQ101" s="3"/>
      <c r="ESR101" s="3"/>
      <c r="ESS101" s="3"/>
      <c r="EST101" s="3"/>
      <c r="ESU101" s="3"/>
      <c r="ESV101" s="3"/>
      <c r="ESW101" s="3"/>
      <c r="ESX101" s="3"/>
      <c r="ESY101" s="3"/>
      <c r="ESZ101" s="3"/>
      <c r="ETA101" s="3"/>
      <c r="ETB101" s="3"/>
      <c r="ETC101" s="3"/>
      <c r="ETD101" s="3"/>
      <c r="ETE101" s="3"/>
      <c r="ETF101" s="3"/>
      <c r="ETG101" s="3"/>
      <c r="ETH101" s="3"/>
      <c r="ETI101" s="3"/>
      <c r="ETJ101" s="3"/>
      <c r="ETK101" s="3"/>
      <c r="ETL101" s="3"/>
      <c r="ETM101" s="3"/>
      <c r="ETN101" s="3"/>
      <c r="ETO101" s="3"/>
      <c r="ETP101" s="3"/>
      <c r="ETQ101" s="3"/>
      <c r="ETR101" s="3"/>
      <c r="ETS101" s="3"/>
      <c r="ETT101" s="3"/>
      <c r="ETU101" s="3"/>
      <c r="ETV101" s="3"/>
      <c r="ETW101" s="3"/>
      <c r="ETX101" s="3"/>
      <c r="ETY101" s="3"/>
      <c r="ETZ101" s="3"/>
      <c r="EUA101" s="3"/>
      <c r="EUB101" s="3"/>
      <c r="EUC101" s="3"/>
      <c r="EUD101" s="3"/>
      <c r="EUE101" s="3"/>
      <c r="EUF101" s="3"/>
      <c r="EUG101" s="3"/>
      <c r="EUH101" s="3"/>
      <c r="EUI101" s="3"/>
      <c r="EUJ101" s="3"/>
      <c r="EUK101" s="3"/>
      <c r="EUL101" s="3"/>
      <c r="EUM101" s="3"/>
      <c r="EUN101" s="3"/>
      <c r="EUO101" s="3"/>
      <c r="EUP101" s="3"/>
      <c r="EUQ101" s="3"/>
      <c r="EUR101" s="3"/>
      <c r="EUS101" s="3"/>
      <c r="EUT101" s="3"/>
      <c r="EUU101" s="3"/>
      <c r="EUV101" s="3"/>
      <c r="EUW101" s="3"/>
      <c r="EUX101" s="3"/>
      <c r="EUY101" s="3"/>
      <c r="EUZ101" s="3"/>
      <c r="EVA101" s="3"/>
      <c r="EVB101" s="3"/>
      <c r="EVC101" s="3"/>
      <c r="EVD101" s="3"/>
      <c r="EVE101" s="3"/>
      <c r="EVF101" s="3"/>
      <c r="EVG101" s="3"/>
      <c r="EVH101" s="3"/>
      <c r="EVI101" s="3"/>
      <c r="EVJ101" s="3"/>
      <c r="EVK101" s="3"/>
      <c r="EVL101" s="3"/>
      <c r="EVM101" s="3"/>
      <c r="EVN101" s="3"/>
      <c r="EVO101" s="3"/>
      <c r="EVP101" s="3"/>
      <c r="EVQ101" s="3"/>
      <c r="EVR101" s="3"/>
      <c r="EVS101" s="3"/>
      <c r="EVT101" s="3"/>
      <c r="EVU101" s="3"/>
      <c r="EVV101" s="3"/>
      <c r="EVW101" s="3"/>
      <c r="EVX101" s="3"/>
      <c r="EVY101" s="3"/>
      <c r="EVZ101" s="3"/>
      <c r="EWA101" s="3"/>
      <c r="EWB101" s="3"/>
      <c r="EWC101" s="3"/>
      <c r="EWD101" s="3"/>
      <c r="EWE101" s="3"/>
      <c r="EWF101" s="3"/>
      <c r="EWG101" s="3"/>
      <c r="EWH101" s="3"/>
      <c r="EWI101" s="3"/>
      <c r="EWJ101" s="3"/>
      <c r="EWK101" s="3"/>
      <c r="EWL101" s="3"/>
      <c r="EWM101" s="3"/>
      <c r="EWN101" s="3"/>
      <c r="EWO101" s="3"/>
      <c r="EWP101" s="3"/>
      <c r="EWQ101" s="3"/>
      <c r="EWR101" s="3"/>
      <c r="EWS101" s="3"/>
      <c r="EWT101" s="3"/>
      <c r="EWU101" s="3"/>
      <c r="EWV101" s="3"/>
      <c r="EWW101" s="3"/>
      <c r="EWX101" s="3"/>
      <c r="EWY101" s="3"/>
      <c r="EWZ101" s="3"/>
      <c r="EXA101" s="3"/>
      <c r="EXB101" s="3"/>
      <c r="EXC101" s="3"/>
      <c r="EXD101" s="3"/>
      <c r="EXE101" s="3"/>
      <c r="EXF101" s="3"/>
      <c r="EXG101" s="3"/>
      <c r="EXH101" s="3"/>
      <c r="EXI101" s="3"/>
      <c r="EXJ101" s="3"/>
      <c r="EXK101" s="3"/>
      <c r="EXL101" s="3"/>
      <c r="EXM101" s="3"/>
      <c r="EXN101" s="3"/>
      <c r="EXO101" s="3"/>
      <c r="EXP101" s="3"/>
      <c r="EXQ101" s="3"/>
      <c r="EXR101" s="3"/>
      <c r="EXS101" s="3"/>
      <c r="EXT101" s="3"/>
      <c r="EXU101" s="3"/>
      <c r="EXV101" s="3"/>
      <c r="EXW101" s="3"/>
      <c r="EXX101" s="3"/>
      <c r="EXY101" s="3"/>
      <c r="EXZ101" s="3"/>
      <c r="EYA101" s="3"/>
      <c r="EYB101" s="3"/>
      <c r="EYC101" s="3"/>
      <c r="EYD101" s="3"/>
      <c r="EYE101" s="3"/>
      <c r="EYF101" s="3"/>
      <c r="EYG101" s="3"/>
      <c r="EYH101" s="3"/>
      <c r="EYI101" s="3"/>
      <c r="EYJ101" s="3"/>
      <c r="EYK101" s="3"/>
      <c r="EYL101" s="3"/>
      <c r="EYM101" s="3"/>
      <c r="EYN101" s="3"/>
      <c r="EYO101" s="3"/>
      <c r="EYP101" s="3"/>
      <c r="EYQ101" s="3"/>
      <c r="EYR101" s="3"/>
      <c r="EYS101" s="3"/>
      <c r="EYT101" s="3"/>
      <c r="EYU101" s="3"/>
      <c r="EYV101" s="3"/>
      <c r="EYW101" s="3"/>
      <c r="EYX101" s="3"/>
      <c r="EYY101" s="3"/>
      <c r="EYZ101" s="3"/>
      <c r="EZA101" s="3"/>
      <c r="EZB101" s="3"/>
      <c r="EZC101" s="3"/>
      <c r="EZD101" s="3"/>
      <c r="EZE101" s="3"/>
      <c r="EZF101" s="3"/>
      <c r="EZG101" s="3"/>
      <c r="EZH101" s="3"/>
      <c r="EZI101" s="3"/>
      <c r="EZJ101" s="3"/>
      <c r="EZK101" s="3"/>
      <c r="EZL101" s="3"/>
      <c r="EZM101" s="3"/>
      <c r="EZN101" s="3"/>
      <c r="EZO101" s="3"/>
      <c r="EZP101" s="3"/>
      <c r="EZQ101" s="3"/>
      <c r="EZR101" s="3"/>
      <c r="EZS101" s="3"/>
      <c r="EZT101" s="3"/>
      <c r="EZU101" s="3"/>
      <c r="EZV101" s="3"/>
      <c r="EZW101" s="3"/>
      <c r="EZX101" s="3"/>
      <c r="EZY101" s="3"/>
      <c r="EZZ101" s="3"/>
      <c r="FAA101" s="3"/>
      <c r="FAB101" s="3"/>
      <c r="FAC101" s="3"/>
      <c r="FAD101" s="3"/>
      <c r="FAE101" s="3"/>
      <c r="FAF101" s="3"/>
      <c r="FAG101" s="3"/>
      <c r="FAH101" s="3"/>
      <c r="FAI101" s="3"/>
      <c r="FAJ101" s="3"/>
      <c r="FAK101" s="3"/>
      <c r="FAL101" s="3"/>
      <c r="FAM101" s="3"/>
      <c r="FAN101" s="3"/>
      <c r="FAO101" s="3"/>
      <c r="FAP101" s="3"/>
      <c r="FAQ101" s="3"/>
      <c r="FAR101" s="3"/>
      <c r="FAS101" s="3"/>
      <c r="FAT101" s="3"/>
      <c r="FAU101" s="3"/>
      <c r="FAV101" s="3"/>
      <c r="FAW101" s="3"/>
      <c r="FAX101" s="3"/>
      <c r="FAY101" s="3"/>
      <c r="FAZ101" s="3"/>
      <c r="FBA101" s="3"/>
      <c r="FBB101" s="3"/>
      <c r="FBC101" s="3"/>
      <c r="FBD101" s="3"/>
      <c r="FBE101" s="3"/>
      <c r="FBF101" s="3"/>
      <c r="FBG101" s="3"/>
      <c r="FBH101" s="3"/>
      <c r="FBI101" s="3"/>
      <c r="FBJ101" s="3"/>
      <c r="FBK101" s="3"/>
      <c r="FBL101" s="3"/>
      <c r="FBM101" s="3"/>
      <c r="FBN101" s="3"/>
      <c r="FBO101" s="3"/>
      <c r="FBP101" s="3"/>
      <c r="FBQ101" s="3"/>
      <c r="FBR101" s="3"/>
      <c r="FBS101" s="3"/>
      <c r="FBT101" s="3"/>
      <c r="FBU101" s="3"/>
      <c r="FBV101" s="3"/>
      <c r="FBW101" s="3"/>
      <c r="FBX101" s="3"/>
      <c r="FBY101" s="3"/>
      <c r="FBZ101" s="3"/>
      <c r="FCA101" s="3"/>
      <c r="FCB101" s="3"/>
      <c r="FCC101" s="3"/>
      <c r="FCD101" s="3"/>
      <c r="FCE101" s="3"/>
      <c r="FCF101" s="3"/>
      <c r="FCG101" s="3"/>
      <c r="FCH101" s="3"/>
      <c r="FCI101" s="3"/>
      <c r="FCJ101" s="3"/>
      <c r="FCK101" s="3"/>
      <c r="FCL101" s="3"/>
      <c r="FCM101" s="3"/>
      <c r="FCN101" s="3"/>
      <c r="FCO101" s="3"/>
      <c r="FCP101" s="3"/>
      <c r="FCQ101" s="3"/>
      <c r="FCR101" s="3"/>
      <c r="FCS101" s="3"/>
      <c r="FCT101" s="3"/>
      <c r="FCU101" s="3"/>
      <c r="FCV101" s="3"/>
      <c r="FCW101" s="3"/>
      <c r="FCX101" s="3"/>
      <c r="FCY101" s="3"/>
      <c r="FCZ101" s="3"/>
      <c r="FDA101" s="3"/>
      <c r="FDB101" s="3"/>
      <c r="FDC101" s="3"/>
      <c r="FDD101" s="3"/>
      <c r="FDE101" s="3"/>
      <c r="FDF101" s="3"/>
      <c r="FDG101" s="3"/>
      <c r="FDH101" s="3"/>
      <c r="FDI101" s="3"/>
      <c r="FDJ101" s="3"/>
      <c r="FDK101" s="3"/>
      <c r="FDL101" s="3"/>
      <c r="FDM101" s="3"/>
      <c r="FDN101" s="3"/>
      <c r="FDO101" s="3"/>
      <c r="FDP101" s="3"/>
      <c r="FDQ101" s="3"/>
      <c r="FDR101" s="3"/>
      <c r="FDS101" s="3"/>
      <c r="FDT101" s="3"/>
      <c r="FDU101" s="3"/>
      <c r="FDV101" s="3"/>
      <c r="FDW101" s="3"/>
      <c r="FDX101" s="3"/>
      <c r="FDY101" s="3"/>
      <c r="FDZ101" s="3"/>
      <c r="FEA101" s="3"/>
      <c r="FEB101" s="3"/>
      <c r="FEC101" s="3"/>
      <c r="FED101" s="3"/>
      <c r="FEE101" s="3"/>
      <c r="FEF101" s="3"/>
      <c r="FEG101" s="3"/>
      <c r="FEH101" s="3"/>
      <c r="FEI101" s="3"/>
      <c r="FEJ101" s="3"/>
      <c r="FEK101" s="3"/>
      <c r="FEL101" s="3"/>
      <c r="FEM101" s="3"/>
      <c r="FEN101" s="3"/>
      <c r="FEO101" s="3"/>
      <c r="FEP101" s="3"/>
      <c r="FEQ101" s="3"/>
      <c r="FER101" s="3"/>
      <c r="FES101" s="3"/>
      <c r="FET101" s="3"/>
      <c r="FEU101" s="3"/>
      <c r="FEV101" s="3"/>
      <c r="FEW101" s="3"/>
      <c r="FEX101" s="3"/>
      <c r="FEY101" s="3"/>
      <c r="FEZ101" s="3"/>
      <c r="FFA101" s="3"/>
      <c r="FFB101" s="3"/>
      <c r="FFC101" s="3"/>
      <c r="FFD101" s="3"/>
      <c r="FFE101" s="3"/>
      <c r="FFF101" s="3"/>
      <c r="FFG101" s="3"/>
      <c r="FFH101" s="3"/>
      <c r="FFI101" s="3"/>
      <c r="FFJ101" s="3"/>
      <c r="FFK101" s="3"/>
      <c r="FFL101" s="3"/>
      <c r="FFM101" s="3"/>
      <c r="FFN101" s="3"/>
      <c r="FFO101" s="3"/>
      <c r="FFP101" s="3"/>
      <c r="FFQ101" s="3"/>
      <c r="FFR101" s="3"/>
      <c r="FFS101" s="3"/>
      <c r="FFT101" s="3"/>
      <c r="FFU101" s="3"/>
      <c r="FFV101" s="3"/>
      <c r="FFW101" s="3"/>
      <c r="FFX101" s="3"/>
      <c r="FFY101" s="3"/>
      <c r="FFZ101" s="3"/>
      <c r="FGA101" s="3"/>
      <c r="FGB101" s="3"/>
      <c r="FGC101" s="3"/>
      <c r="FGD101" s="3"/>
      <c r="FGE101" s="3"/>
      <c r="FGF101" s="3"/>
      <c r="FGG101" s="3"/>
      <c r="FGH101" s="3"/>
      <c r="FGI101" s="3"/>
      <c r="FGJ101" s="3"/>
      <c r="FGK101" s="3"/>
      <c r="FGL101" s="3"/>
      <c r="FGM101" s="3"/>
      <c r="FGN101" s="3"/>
      <c r="FGO101" s="3"/>
      <c r="FGP101" s="3"/>
      <c r="FGQ101" s="3"/>
      <c r="FGR101" s="3"/>
      <c r="FGS101" s="3"/>
      <c r="FGT101" s="3"/>
      <c r="FGU101" s="3"/>
      <c r="FGV101" s="3"/>
      <c r="FGW101" s="3"/>
      <c r="FGX101" s="3"/>
      <c r="FGY101" s="3"/>
      <c r="FGZ101" s="3"/>
      <c r="FHA101" s="3"/>
      <c r="FHB101" s="3"/>
      <c r="FHC101" s="3"/>
      <c r="FHD101" s="3"/>
      <c r="FHE101" s="3"/>
      <c r="FHF101" s="3"/>
      <c r="FHG101" s="3"/>
      <c r="FHH101" s="3"/>
      <c r="FHI101" s="3"/>
      <c r="FHJ101" s="3"/>
      <c r="FHK101" s="3"/>
      <c r="FHL101" s="3"/>
      <c r="FHM101" s="3"/>
      <c r="FHN101" s="3"/>
      <c r="FHO101" s="3"/>
      <c r="FHP101" s="3"/>
      <c r="FHQ101" s="3"/>
      <c r="FHR101" s="3"/>
      <c r="FHS101" s="3"/>
      <c r="FHT101" s="3"/>
      <c r="FHU101" s="3"/>
      <c r="FHV101" s="3"/>
      <c r="FHW101" s="3"/>
      <c r="FHX101" s="3"/>
      <c r="FHY101" s="3"/>
      <c r="FHZ101" s="3"/>
      <c r="FIA101" s="3"/>
      <c r="FIB101" s="3"/>
      <c r="FIC101" s="3"/>
      <c r="FID101" s="3"/>
      <c r="FIE101" s="3"/>
      <c r="FIF101" s="3"/>
      <c r="FIG101" s="3"/>
      <c r="FIH101" s="3"/>
      <c r="FII101" s="3"/>
      <c r="FIJ101" s="3"/>
      <c r="FIK101" s="3"/>
      <c r="FIL101" s="3"/>
      <c r="FIM101" s="3"/>
      <c r="FIN101" s="3"/>
      <c r="FIO101" s="3"/>
      <c r="FIP101" s="3"/>
      <c r="FIQ101" s="3"/>
      <c r="FIR101" s="3"/>
      <c r="FIS101" s="3"/>
      <c r="FIT101" s="3"/>
      <c r="FIU101" s="3"/>
      <c r="FIV101" s="3"/>
      <c r="FIW101" s="3"/>
      <c r="FIX101" s="3"/>
      <c r="FIY101" s="3"/>
      <c r="FIZ101" s="3"/>
      <c r="FJA101" s="3"/>
      <c r="FJB101" s="3"/>
      <c r="FJC101" s="3"/>
      <c r="FJD101" s="3"/>
      <c r="FJE101" s="3"/>
      <c r="FJF101" s="3"/>
      <c r="FJG101" s="3"/>
      <c r="FJH101" s="3"/>
      <c r="FJI101" s="3"/>
      <c r="FJJ101" s="3"/>
      <c r="FJK101" s="3"/>
      <c r="FJL101" s="3"/>
      <c r="FJM101" s="3"/>
      <c r="FJN101" s="3"/>
      <c r="FJO101" s="3"/>
      <c r="FJP101" s="3"/>
      <c r="FJQ101" s="3"/>
      <c r="FJR101" s="3"/>
      <c r="FJS101" s="3"/>
      <c r="FJT101" s="3"/>
      <c r="FJU101" s="3"/>
      <c r="FJV101" s="3"/>
      <c r="FJW101" s="3"/>
      <c r="FJX101" s="3"/>
      <c r="FJY101" s="3"/>
      <c r="FJZ101" s="3"/>
      <c r="FKA101" s="3"/>
      <c r="FKB101" s="3"/>
      <c r="FKC101" s="3"/>
      <c r="FKD101" s="3"/>
      <c r="FKE101" s="3"/>
      <c r="FKF101" s="3"/>
      <c r="FKG101" s="3"/>
      <c r="FKH101" s="3"/>
      <c r="FKI101" s="3"/>
      <c r="FKJ101" s="3"/>
      <c r="FKK101" s="3"/>
      <c r="FKL101" s="3"/>
      <c r="FKM101" s="3"/>
      <c r="FKN101" s="3"/>
      <c r="FKO101" s="3"/>
      <c r="FKP101" s="3"/>
      <c r="FKQ101" s="3"/>
      <c r="FKR101" s="3"/>
      <c r="FKS101" s="3"/>
      <c r="FKT101" s="3"/>
      <c r="FKU101" s="3"/>
      <c r="FKV101" s="3"/>
      <c r="FKW101" s="3"/>
      <c r="FKX101" s="3"/>
      <c r="FKY101" s="3"/>
      <c r="FKZ101" s="3"/>
      <c r="FLA101" s="3"/>
      <c r="FLB101" s="3"/>
      <c r="FLC101" s="3"/>
      <c r="FLD101" s="3"/>
      <c r="FLE101" s="3"/>
      <c r="FLF101" s="3"/>
      <c r="FLG101" s="3"/>
      <c r="FLH101" s="3"/>
      <c r="FLI101" s="3"/>
      <c r="FLJ101" s="3"/>
      <c r="FLK101" s="3"/>
      <c r="FLL101" s="3"/>
      <c r="FLM101" s="3"/>
      <c r="FLN101" s="3"/>
      <c r="FLO101" s="3"/>
      <c r="FLP101" s="3"/>
      <c r="FLQ101" s="3"/>
      <c r="FLR101" s="3"/>
      <c r="FLS101" s="3"/>
      <c r="FLT101" s="3"/>
      <c r="FLU101" s="3"/>
      <c r="FLV101" s="3"/>
      <c r="FLW101" s="3"/>
      <c r="FLX101" s="3"/>
      <c r="FLY101" s="3"/>
      <c r="FLZ101" s="3"/>
      <c r="FMA101" s="3"/>
      <c r="FMB101" s="3"/>
      <c r="FMC101" s="3"/>
      <c r="FMD101" s="3"/>
      <c r="FME101" s="3"/>
      <c r="FMF101" s="3"/>
      <c r="FMG101" s="3"/>
      <c r="FMH101" s="3"/>
      <c r="FMI101" s="3"/>
      <c r="FMJ101" s="3"/>
      <c r="FMK101" s="3"/>
      <c r="FML101" s="3"/>
      <c r="FMM101" s="3"/>
      <c r="FMN101" s="3"/>
      <c r="FMO101" s="3"/>
      <c r="FMP101" s="3"/>
      <c r="FMQ101" s="3"/>
      <c r="FMR101" s="3"/>
      <c r="FMS101" s="3"/>
      <c r="FMT101" s="3"/>
      <c r="FMU101" s="3"/>
      <c r="FMV101" s="3"/>
      <c r="FMW101" s="3"/>
      <c r="FMX101" s="3"/>
      <c r="FMY101" s="3"/>
      <c r="FMZ101" s="3"/>
      <c r="FNA101" s="3"/>
      <c r="FNB101" s="3"/>
      <c r="FNC101" s="3"/>
      <c r="FND101" s="3"/>
      <c r="FNE101" s="3"/>
      <c r="FNF101" s="3"/>
      <c r="FNG101" s="3"/>
      <c r="FNH101" s="3"/>
      <c r="FNI101" s="3"/>
      <c r="FNJ101" s="3"/>
      <c r="FNK101" s="3"/>
      <c r="FNL101" s="3"/>
      <c r="FNM101" s="3"/>
      <c r="FNN101" s="3"/>
      <c r="FNO101" s="3"/>
      <c r="FNP101" s="3"/>
      <c r="FNQ101" s="3"/>
      <c r="FNR101" s="3"/>
      <c r="FNS101" s="3"/>
      <c r="FNT101" s="3"/>
      <c r="FNU101" s="3"/>
      <c r="FNV101" s="3"/>
      <c r="FNW101" s="3"/>
      <c r="FNX101" s="3"/>
      <c r="FNY101" s="3"/>
      <c r="FNZ101" s="3"/>
      <c r="FOA101" s="3"/>
      <c r="FOB101" s="3"/>
      <c r="FOC101" s="3"/>
      <c r="FOD101" s="3"/>
      <c r="FOE101" s="3"/>
      <c r="FOF101" s="3"/>
      <c r="FOG101" s="3"/>
      <c r="FOH101" s="3"/>
      <c r="FOI101" s="3"/>
      <c r="FOJ101" s="3"/>
      <c r="FOK101" s="3"/>
      <c r="FOL101" s="3"/>
      <c r="FOM101" s="3"/>
      <c r="FON101" s="3"/>
      <c r="FOO101" s="3"/>
      <c r="FOP101" s="3"/>
      <c r="FOQ101" s="3"/>
      <c r="FOR101" s="3"/>
      <c r="FOS101" s="3"/>
      <c r="FOT101" s="3"/>
      <c r="FOU101" s="3"/>
      <c r="FOV101" s="3"/>
      <c r="FOW101" s="3"/>
      <c r="FOX101" s="3"/>
      <c r="FOY101" s="3"/>
      <c r="FOZ101" s="3"/>
      <c r="FPA101" s="3"/>
      <c r="FPB101" s="3"/>
      <c r="FPC101" s="3"/>
      <c r="FPD101" s="3"/>
      <c r="FPE101" s="3"/>
      <c r="FPF101" s="3"/>
      <c r="FPG101" s="3"/>
      <c r="FPH101" s="3"/>
      <c r="FPI101" s="3"/>
      <c r="FPJ101" s="3"/>
      <c r="FPK101" s="3"/>
      <c r="FPL101" s="3"/>
      <c r="FPM101" s="3"/>
      <c r="FPN101" s="3"/>
      <c r="FPO101" s="3"/>
      <c r="FPP101" s="3"/>
      <c r="FPQ101" s="3"/>
      <c r="FPR101" s="3"/>
      <c r="FPS101" s="3"/>
      <c r="FPT101" s="3"/>
      <c r="FPU101" s="3"/>
      <c r="FPV101" s="3"/>
      <c r="FPW101" s="3"/>
      <c r="FPX101" s="3"/>
      <c r="FPY101" s="3"/>
      <c r="FPZ101" s="3"/>
      <c r="FQA101" s="3"/>
      <c r="FQB101" s="3"/>
      <c r="FQC101" s="3"/>
      <c r="FQD101" s="3"/>
      <c r="FQE101" s="3"/>
      <c r="FQF101" s="3"/>
      <c r="FQG101" s="3"/>
      <c r="FQH101" s="3"/>
      <c r="FQI101" s="3"/>
      <c r="FQJ101" s="3"/>
      <c r="FQK101" s="3"/>
      <c r="FQL101" s="3"/>
      <c r="FQM101" s="3"/>
      <c r="FQN101" s="3"/>
      <c r="FQO101" s="3"/>
      <c r="FQP101" s="3"/>
      <c r="FQQ101" s="3"/>
      <c r="FQR101" s="3"/>
      <c r="FQS101" s="3"/>
      <c r="FQT101" s="3"/>
      <c r="FQU101" s="3"/>
      <c r="FQV101" s="3"/>
      <c r="FQW101" s="3"/>
      <c r="FQX101" s="3"/>
      <c r="FQY101" s="3"/>
      <c r="FQZ101" s="3"/>
      <c r="FRA101" s="3"/>
      <c r="FRB101" s="3"/>
      <c r="FRC101" s="3"/>
      <c r="FRD101" s="3"/>
      <c r="FRE101" s="3"/>
      <c r="FRF101" s="3"/>
      <c r="FRG101" s="3"/>
      <c r="FRH101" s="3"/>
      <c r="FRI101" s="3"/>
      <c r="FRJ101" s="3"/>
      <c r="FRK101" s="3"/>
      <c r="FRL101" s="3"/>
      <c r="FRM101" s="3"/>
      <c r="FRN101" s="3"/>
      <c r="FRO101" s="3"/>
      <c r="FRP101" s="3"/>
      <c r="FRQ101" s="3"/>
      <c r="FRR101" s="3"/>
      <c r="FRS101" s="3"/>
      <c r="FRT101" s="3"/>
      <c r="FRU101" s="3"/>
      <c r="FRV101" s="3"/>
      <c r="FRW101" s="3"/>
      <c r="FRX101" s="3"/>
      <c r="FRY101" s="3"/>
      <c r="FRZ101" s="3"/>
      <c r="FSA101" s="3"/>
      <c r="FSB101" s="3"/>
      <c r="FSC101" s="3"/>
      <c r="FSD101" s="3"/>
      <c r="FSE101" s="3"/>
      <c r="FSF101" s="3"/>
      <c r="FSG101" s="3"/>
      <c r="FSH101" s="3"/>
      <c r="FSI101" s="3"/>
      <c r="FSJ101" s="3"/>
      <c r="FSK101" s="3"/>
      <c r="FSL101" s="3"/>
      <c r="FSM101" s="3"/>
      <c r="FSN101" s="3"/>
      <c r="FSO101" s="3"/>
      <c r="FSP101" s="3"/>
      <c r="FSQ101" s="3"/>
      <c r="FSR101" s="3"/>
      <c r="FSS101" s="3"/>
      <c r="FST101" s="3"/>
      <c r="FSU101" s="3"/>
      <c r="FSV101" s="3"/>
      <c r="FSW101" s="3"/>
      <c r="FSX101" s="3"/>
      <c r="FSY101" s="3"/>
      <c r="FSZ101" s="3"/>
      <c r="FTA101" s="3"/>
      <c r="FTB101" s="3"/>
      <c r="FTC101" s="3"/>
      <c r="FTD101" s="3"/>
      <c r="FTE101" s="3"/>
      <c r="FTF101" s="3"/>
      <c r="FTG101" s="3"/>
      <c r="FTH101" s="3"/>
      <c r="FTI101" s="3"/>
      <c r="FTJ101" s="3"/>
      <c r="FTK101" s="3"/>
      <c r="FTL101" s="3"/>
      <c r="FTM101" s="3"/>
      <c r="FTN101" s="3"/>
      <c r="FTO101" s="3"/>
      <c r="FTP101" s="3"/>
      <c r="FTQ101" s="3"/>
      <c r="FTR101" s="3"/>
      <c r="FTS101" s="3"/>
      <c r="FTT101" s="3"/>
      <c r="FTU101" s="3"/>
      <c r="FTV101" s="3"/>
      <c r="FTW101" s="3"/>
      <c r="FTX101" s="3"/>
      <c r="FTY101" s="3"/>
      <c r="FTZ101" s="3"/>
      <c r="FUA101" s="3"/>
      <c r="FUB101" s="3"/>
      <c r="FUC101" s="3"/>
      <c r="FUD101" s="3"/>
      <c r="FUE101" s="3"/>
      <c r="FUF101" s="3"/>
      <c r="FUG101" s="3"/>
      <c r="FUH101" s="3"/>
      <c r="FUI101" s="3"/>
      <c r="FUJ101" s="3"/>
      <c r="FUK101" s="3"/>
      <c r="FUL101" s="3"/>
      <c r="FUM101" s="3"/>
      <c r="FUN101" s="3"/>
      <c r="FUO101" s="3"/>
      <c r="FUP101" s="3"/>
      <c r="FUQ101" s="3"/>
      <c r="FUR101" s="3"/>
      <c r="FUS101" s="3"/>
      <c r="FUT101" s="3"/>
      <c r="FUU101" s="3"/>
      <c r="FUV101" s="3"/>
      <c r="FUW101" s="3"/>
      <c r="FUX101" s="3"/>
      <c r="FUY101" s="3"/>
      <c r="FUZ101" s="3"/>
      <c r="FVA101" s="3"/>
      <c r="FVB101" s="3"/>
      <c r="FVC101" s="3"/>
      <c r="FVD101" s="3"/>
      <c r="FVE101" s="3"/>
      <c r="FVF101" s="3"/>
      <c r="FVG101" s="3"/>
      <c r="FVH101" s="3"/>
      <c r="FVI101" s="3"/>
      <c r="FVJ101" s="3"/>
      <c r="FVK101" s="3"/>
      <c r="FVL101" s="3"/>
      <c r="FVM101" s="3"/>
      <c r="FVN101" s="3"/>
      <c r="FVO101" s="3"/>
      <c r="FVP101" s="3"/>
      <c r="FVQ101" s="3"/>
      <c r="FVR101" s="3"/>
      <c r="FVS101" s="3"/>
      <c r="FVT101" s="3"/>
      <c r="FVU101" s="3"/>
      <c r="FVV101" s="3"/>
      <c r="FVW101" s="3"/>
      <c r="FVX101" s="3"/>
      <c r="FVY101" s="3"/>
      <c r="FVZ101" s="3"/>
      <c r="FWA101" s="3"/>
      <c r="FWB101" s="3"/>
      <c r="FWC101" s="3"/>
      <c r="FWD101" s="3"/>
      <c r="FWE101" s="3"/>
      <c r="FWF101" s="3"/>
      <c r="FWG101" s="3"/>
      <c r="FWH101" s="3"/>
      <c r="FWI101" s="3"/>
      <c r="FWJ101" s="3"/>
      <c r="FWK101" s="3"/>
      <c r="FWL101" s="3"/>
      <c r="FWM101" s="3"/>
      <c r="FWN101" s="3"/>
      <c r="FWO101" s="3"/>
      <c r="FWP101" s="3"/>
      <c r="FWQ101" s="3"/>
      <c r="FWR101" s="3"/>
      <c r="FWS101" s="3"/>
      <c r="FWT101" s="3"/>
      <c r="FWU101" s="3"/>
      <c r="FWV101" s="3"/>
      <c r="FWW101" s="3"/>
      <c r="FWX101" s="3"/>
      <c r="FWY101" s="3"/>
      <c r="FWZ101" s="3"/>
      <c r="FXA101" s="3"/>
      <c r="FXB101" s="3"/>
      <c r="FXC101" s="3"/>
      <c r="FXD101" s="3"/>
      <c r="FXE101" s="3"/>
      <c r="FXF101" s="3"/>
      <c r="FXG101" s="3"/>
      <c r="FXH101" s="3"/>
      <c r="FXI101" s="3"/>
      <c r="FXJ101" s="3"/>
      <c r="FXK101" s="3"/>
      <c r="FXL101" s="3"/>
      <c r="FXM101" s="3"/>
      <c r="FXN101" s="3"/>
      <c r="FXO101" s="3"/>
      <c r="FXP101" s="3"/>
      <c r="FXQ101" s="3"/>
      <c r="FXR101" s="3"/>
      <c r="FXS101" s="3"/>
      <c r="FXT101" s="3"/>
      <c r="FXU101" s="3"/>
      <c r="FXV101" s="3"/>
      <c r="FXW101" s="3"/>
      <c r="FXX101" s="3"/>
      <c r="FXY101" s="3"/>
      <c r="FXZ101" s="3"/>
      <c r="FYA101" s="3"/>
      <c r="FYB101" s="3"/>
      <c r="FYC101" s="3"/>
      <c r="FYD101" s="3"/>
      <c r="FYE101" s="3"/>
      <c r="FYF101" s="3"/>
      <c r="FYG101" s="3"/>
      <c r="FYH101" s="3"/>
      <c r="FYI101" s="3"/>
      <c r="FYJ101" s="3"/>
      <c r="FYK101" s="3"/>
      <c r="FYL101" s="3"/>
      <c r="FYM101" s="3"/>
      <c r="FYN101" s="3"/>
      <c r="FYO101" s="3"/>
      <c r="FYP101" s="3"/>
      <c r="FYQ101" s="3"/>
      <c r="FYR101" s="3"/>
      <c r="FYS101" s="3"/>
      <c r="FYT101" s="3"/>
      <c r="FYU101" s="3"/>
      <c r="FYV101" s="3"/>
      <c r="FYW101" s="3"/>
      <c r="FYX101" s="3"/>
      <c r="FYY101" s="3"/>
      <c r="FYZ101" s="3"/>
      <c r="FZA101" s="3"/>
      <c r="FZB101" s="3"/>
      <c r="FZC101" s="3"/>
      <c r="FZD101" s="3"/>
      <c r="FZE101" s="3"/>
      <c r="FZF101" s="3"/>
      <c r="FZG101" s="3"/>
      <c r="FZH101" s="3"/>
      <c r="FZI101" s="3"/>
      <c r="FZJ101" s="3"/>
      <c r="FZK101" s="3"/>
      <c r="FZL101" s="3"/>
      <c r="FZM101" s="3"/>
      <c r="FZN101" s="3"/>
      <c r="FZO101" s="3"/>
      <c r="FZP101" s="3"/>
      <c r="FZQ101" s="3"/>
      <c r="FZR101" s="3"/>
      <c r="FZS101" s="3"/>
      <c r="FZT101" s="3"/>
      <c r="FZU101" s="3"/>
      <c r="FZV101" s="3"/>
      <c r="FZW101" s="3"/>
      <c r="FZX101" s="3"/>
      <c r="FZY101" s="3"/>
      <c r="FZZ101" s="3"/>
      <c r="GAA101" s="3"/>
      <c r="GAB101" s="3"/>
      <c r="GAC101" s="3"/>
      <c r="GAD101" s="3"/>
      <c r="GAE101" s="3"/>
      <c r="GAF101" s="3"/>
      <c r="GAG101" s="3"/>
      <c r="GAH101" s="3"/>
      <c r="GAI101" s="3"/>
      <c r="GAJ101" s="3"/>
      <c r="GAK101" s="3"/>
      <c r="GAL101" s="3"/>
      <c r="GAM101" s="3"/>
      <c r="GAN101" s="3"/>
      <c r="GAO101" s="3"/>
      <c r="GAP101" s="3"/>
      <c r="GAQ101" s="3"/>
      <c r="GAR101" s="3"/>
      <c r="GAS101" s="3"/>
      <c r="GAT101" s="3"/>
      <c r="GAU101" s="3"/>
      <c r="GAV101" s="3"/>
      <c r="GAW101" s="3"/>
      <c r="GAX101" s="3"/>
      <c r="GAY101" s="3"/>
      <c r="GAZ101" s="3"/>
      <c r="GBA101" s="3"/>
      <c r="GBB101" s="3"/>
      <c r="GBC101" s="3"/>
      <c r="GBD101" s="3"/>
      <c r="GBE101" s="3"/>
      <c r="GBF101" s="3"/>
      <c r="GBG101" s="3"/>
      <c r="GBH101" s="3"/>
      <c r="GBI101" s="3"/>
      <c r="GBJ101" s="3"/>
      <c r="GBK101" s="3"/>
      <c r="GBL101" s="3"/>
      <c r="GBM101" s="3"/>
      <c r="GBN101" s="3"/>
      <c r="GBO101" s="3"/>
      <c r="GBP101" s="3"/>
      <c r="GBQ101" s="3"/>
      <c r="GBR101" s="3"/>
      <c r="GBS101" s="3"/>
      <c r="GBT101" s="3"/>
      <c r="GBU101" s="3"/>
      <c r="GBV101" s="3"/>
      <c r="GBW101" s="3"/>
      <c r="GBX101" s="3"/>
      <c r="GBY101" s="3"/>
      <c r="GBZ101" s="3"/>
      <c r="GCA101" s="3"/>
      <c r="GCB101" s="3"/>
      <c r="GCC101" s="3"/>
      <c r="GCD101" s="3"/>
      <c r="GCE101" s="3"/>
      <c r="GCF101" s="3"/>
      <c r="GCG101" s="3"/>
      <c r="GCH101" s="3"/>
      <c r="GCI101" s="3"/>
      <c r="GCJ101" s="3"/>
      <c r="GCK101" s="3"/>
      <c r="GCL101" s="3"/>
      <c r="GCM101" s="3"/>
      <c r="GCN101" s="3"/>
      <c r="GCO101" s="3"/>
      <c r="GCP101" s="3"/>
      <c r="GCQ101" s="3"/>
      <c r="GCR101" s="3"/>
      <c r="GCS101" s="3"/>
      <c r="GCT101" s="3"/>
      <c r="GCU101" s="3"/>
      <c r="GCV101" s="3"/>
      <c r="GCW101" s="3"/>
      <c r="GCX101" s="3"/>
      <c r="GCY101" s="3"/>
      <c r="GCZ101" s="3"/>
      <c r="GDA101" s="3"/>
      <c r="GDB101" s="3"/>
      <c r="GDC101" s="3"/>
      <c r="GDD101" s="3"/>
      <c r="GDE101" s="3"/>
      <c r="GDF101" s="3"/>
      <c r="GDG101" s="3"/>
      <c r="GDH101" s="3"/>
      <c r="GDI101" s="3"/>
      <c r="GDJ101" s="3"/>
      <c r="GDK101" s="3"/>
      <c r="GDL101" s="3"/>
      <c r="GDM101" s="3"/>
      <c r="GDN101" s="3"/>
      <c r="GDO101" s="3"/>
      <c r="GDP101" s="3"/>
      <c r="GDQ101" s="3"/>
      <c r="GDR101" s="3"/>
      <c r="GDS101" s="3"/>
      <c r="GDT101" s="3"/>
      <c r="GDU101" s="3"/>
      <c r="GDV101" s="3"/>
      <c r="GDW101" s="3"/>
      <c r="GDX101" s="3"/>
      <c r="GDY101" s="3"/>
      <c r="GDZ101" s="3"/>
      <c r="GEA101" s="3"/>
      <c r="GEB101" s="3"/>
      <c r="GEC101" s="3"/>
      <c r="GED101" s="3"/>
      <c r="GEE101" s="3"/>
      <c r="GEF101" s="3"/>
      <c r="GEG101" s="3"/>
      <c r="GEH101" s="3"/>
      <c r="GEI101" s="3"/>
      <c r="GEJ101" s="3"/>
      <c r="GEK101" s="3"/>
      <c r="GEL101" s="3"/>
      <c r="GEM101" s="3"/>
      <c r="GEN101" s="3"/>
      <c r="GEO101" s="3"/>
      <c r="GEP101" s="3"/>
      <c r="GEQ101" s="3"/>
      <c r="GER101" s="3"/>
      <c r="GES101" s="3"/>
      <c r="GET101" s="3"/>
      <c r="GEU101" s="3"/>
      <c r="GEV101" s="3"/>
      <c r="GEW101" s="3"/>
      <c r="GEX101" s="3"/>
      <c r="GEY101" s="3"/>
      <c r="GEZ101" s="3"/>
      <c r="GFA101" s="3"/>
      <c r="GFB101" s="3"/>
      <c r="GFC101" s="3"/>
      <c r="GFD101" s="3"/>
      <c r="GFE101" s="3"/>
      <c r="GFF101" s="3"/>
      <c r="GFG101" s="3"/>
      <c r="GFH101" s="3"/>
      <c r="GFI101" s="3"/>
      <c r="GFJ101" s="3"/>
      <c r="GFK101" s="3"/>
      <c r="GFL101" s="3"/>
      <c r="GFM101" s="3"/>
      <c r="GFN101" s="3"/>
      <c r="GFO101" s="3"/>
      <c r="GFP101" s="3"/>
      <c r="GFQ101" s="3"/>
      <c r="GFR101" s="3"/>
      <c r="GFS101" s="3"/>
      <c r="GFT101" s="3"/>
      <c r="GFU101" s="3"/>
      <c r="GFV101" s="3"/>
      <c r="GFW101" s="3"/>
      <c r="GFX101" s="3"/>
      <c r="GFY101" s="3"/>
      <c r="GFZ101" s="3"/>
      <c r="GGA101" s="3"/>
      <c r="GGB101" s="3"/>
      <c r="GGC101" s="3"/>
      <c r="GGD101" s="3"/>
      <c r="GGE101" s="3"/>
      <c r="GGF101" s="3"/>
      <c r="GGG101" s="3"/>
      <c r="GGH101" s="3"/>
      <c r="GGI101" s="3"/>
      <c r="GGJ101" s="3"/>
      <c r="GGK101" s="3"/>
      <c r="GGL101" s="3"/>
      <c r="GGM101" s="3"/>
      <c r="GGN101" s="3"/>
      <c r="GGO101" s="3"/>
      <c r="GGP101" s="3"/>
      <c r="GGQ101" s="3"/>
      <c r="GGR101" s="3"/>
      <c r="GGS101" s="3"/>
      <c r="GGT101" s="3"/>
      <c r="GGU101" s="3"/>
      <c r="GGV101" s="3"/>
      <c r="GGW101" s="3"/>
      <c r="GGX101" s="3"/>
      <c r="GGY101" s="3"/>
      <c r="GGZ101" s="3"/>
      <c r="GHA101" s="3"/>
      <c r="GHB101" s="3"/>
      <c r="GHC101" s="3"/>
      <c r="GHD101" s="3"/>
      <c r="GHE101" s="3"/>
      <c r="GHF101" s="3"/>
      <c r="GHG101" s="3"/>
      <c r="GHH101" s="3"/>
      <c r="GHI101" s="3"/>
      <c r="GHJ101" s="3"/>
      <c r="GHK101" s="3"/>
      <c r="GHL101" s="3"/>
      <c r="GHM101" s="3"/>
      <c r="GHN101" s="3"/>
      <c r="GHO101" s="3"/>
      <c r="GHP101" s="3"/>
      <c r="GHQ101" s="3"/>
      <c r="GHR101" s="3"/>
      <c r="GHS101" s="3"/>
      <c r="GHT101" s="3"/>
      <c r="GHU101" s="3"/>
      <c r="GHV101" s="3"/>
      <c r="GHW101" s="3"/>
      <c r="GHX101" s="3"/>
      <c r="GHY101" s="3"/>
      <c r="GHZ101" s="3"/>
      <c r="GIA101" s="3"/>
      <c r="GIB101" s="3"/>
      <c r="GIC101" s="3"/>
      <c r="GID101" s="3"/>
      <c r="GIE101" s="3"/>
      <c r="GIF101" s="3"/>
      <c r="GIG101" s="3"/>
      <c r="GIH101" s="3"/>
      <c r="GII101" s="3"/>
      <c r="GIJ101" s="3"/>
      <c r="GIK101" s="3"/>
      <c r="GIL101" s="3"/>
      <c r="GIM101" s="3"/>
      <c r="GIN101" s="3"/>
      <c r="GIO101" s="3"/>
      <c r="GIP101" s="3"/>
      <c r="GIQ101" s="3"/>
      <c r="GIR101" s="3"/>
      <c r="GIS101" s="3"/>
      <c r="GIT101" s="3"/>
      <c r="GIU101" s="3"/>
      <c r="GIV101" s="3"/>
      <c r="GIW101" s="3"/>
      <c r="GIX101" s="3"/>
      <c r="GIY101" s="3"/>
      <c r="GIZ101" s="3"/>
      <c r="GJA101" s="3"/>
      <c r="GJB101" s="3"/>
      <c r="GJC101" s="3"/>
      <c r="GJD101" s="3"/>
      <c r="GJE101" s="3"/>
      <c r="GJF101" s="3"/>
      <c r="GJG101" s="3"/>
      <c r="GJH101" s="3"/>
      <c r="GJI101" s="3"/>
      <c r="GJJ101" s="3"/>
      <c r="GJK101" s="3"/>
      <c r="GJL101" s="3"/>
      <c r="GJM101" s="3"/>
      <c r="GJN101" s="3"/>
      <c r="GJO101" s="3"/>
      <c r="GJP101" s="3"/>
      <c r="GJQ101" s="3"/>
      <c r="GJR101" s="3"/>
      <c r="GJS101" s="3"/>
      <c r="GJT101" s="3"/>
      <c r="GJU101" s="3"/>
      <c r="GJV101" s="3"/>
      <c r="GJW101" s="3"/>
      <c r="GJX101" s="3"/>
      <c r="GJY101" s="3"/>
      <c r="GJZ101" s="3"/>
      <c r="GKA101" s="3"/>
      <c r="GKB101" s="3"/>
      <c r="GKC101" s="3"/>
      <c r="GKD101" s="3"/>
      <c r="GKE101" s="3"/>
      <c r="GKF101" s="3"/>
      <c r="GKG101" s="3"/>
      <c r="GKH101" s="3"/>
      <c r="GKI101" s="3"/>
      <c r="GKJ101" s="3"/>
      <c r="GKK101" s="3"/>
      <c r="GKL101" s="3"/>
      <c r="GKM101" s="3"/>
      <c r="GKN101" s="3"/>
      <c r="GKO101" s="3"/>
      <c r="GKP101" s="3"/>
      <c r="GKQ101" s="3"/>
      <c r="GKR101" s="3"/>
      <c r="GKS101" s="3"/>
      <c r="GKT101" s="3"/>
      <c r="GKU101" s="3"/>
      <c r="GKV101" s="3"/>
      <c r="GKW101" s="3"/>
      <c r="GKX101" s="3"/>
      <c r="GKY101" s="3"/>
      <c r="GKZ101" s="3"/>
      <c r="GLA101" s="3"/>
      <c r="GLB101" s="3"/>
      <c r="GLC101" s="3"/>
      <c r="GLD101" s="3"/>
      <c r="GLE101" s="3"/>
      <c r="GLF101" s="3"/>
      <c r="GLG101" s="3"/>
      <c r="GLH101" s="3"/>
      <c r="GLI101" s="3"/>
      <c r="GLJ101" s="3"/>
      <c r="GLK101" s="3"/>
      <c r="GLL101" s="3"/>
      <c r="GLM101" s="3"/>
      <c r="GLN101" s="3"/>
      <c r="GLO101" s="3"/>
      <c r="GLP101" s="3"/>
      <c r="GLQ101" s="3"/>
      <c r="GLR101" s="3"/>
      <c r="GLS101" s="3"/>
      <c r="GLT101" s="3"/>
      <c r="GLU101" s="3"/>
      <c r="GLV101" s="3"/>
      <c r="GLW101" s="3"/>
      <c r="GLX101" s="3"/>
      <c r="GLY101" s="3"/>
      <c r="GLZ101" s="3"/>
      <c r="GMA101" s="3"/>
      <c r="GMB101" s="3"/>
      <c r="GMC101" s="3"/>
      <c r="GMD101" s="3"/>
      <c r="GME101" s="3"/>
      <c r="GMF101" s="3"/>
      <c r="GMG101" s="3"/>
      <c r="GMH101" s="3"/>
      <c r="GMI101" s="3"/>
      <c r="GMJ101" s="3"/>
      <c r="GMK101" s="3"/>
      <c r="GML101" s="3"/>
      <c r="GMM101" s="3"/>
      <c r="GMN101" s="3"/>
      <c r="GMO101" s="3"/>
      <c r="GMP101" s="3"/>
      <c r="GMQ101" s="3"/>
      <c r="GMR101" s="3"/>
      <c r="GMS101" s="3"/>
      <c r="GMT101" s="3"/>
      <c r="GMU101" s="3"/>
      <c r="GMV101" s="3"/>
      <c r="GMW101" s="3"/>
      <c r="GMX101" s="3"/>
      <c r="GMY101" s="3"/>
      <c r="GMZ101" s="3"/>
      <c r="GNA101" s="3"/>
      <c r="GNB101" s="3"/>
      <c r="GNC101" s="3"/>
      <c r="GND101" s="3"/>
      <c r="GNE101" s="3"/>
      <c r="GNF101" s="3"/>
      <c r="GNG101" s="3"/>
      <c r="GNH101" s="3"/>
      <c r="GNI101" s="3"/>
      <c r="GNJ101" s="3"/>
      <c r="GNK101" s="3"/>
      <c r="GNL101" s="3"/>
      <c r="GNM101" s="3"/>
      <c r="GNN101" s="3"/>
      <c r="GNO101" s="3"/>
      <c r="GNP101" s="3"/>
      <c r="GNQ101" s="3"/>
      <c r="GNR101" s="3"/>
      <c r="GNS101" s="3"/>
      <c r="GNT101" s="3"/>
      <c r="GNU101" s="3"/>
      <c r="GNV101" s="3"/>
      <c r="GNW101" s="3"/>
      <c r="GNX101" s="3"/>
      <c r="GNY101" s="3"/>
      <c r="GNZ101" s="3"/>
      <c r="GOA101" s="3"/>
      <c r="GOB101" s="3"/>
      <c r="GOC101" s="3"/>
      <c r="GOD101" s="3"/>
      <c r="GOE101" s="3"/>
      <c r="GOF101" s="3"/>
      <c r="GOG101" s="3"/>
      <c r="GOH101" s="3"/>
      <c r="GOI101" s="3"/>
      <c r="GOJ101" s="3"/>
      <c r="GOK101" s="3"/>
      <c r="GOL101" s="3"/>
      <c r="GOM101" s="3"/>
      <c r="GON101" s="3"/>
      <c r="GOO101" s="3"/>
      <c r="GOP101" s="3"/>
      <c r="GOQ101" s="3"/>
      <c r="GOR101" s="3"/>
      <c r="GOS101" s="3"/>
      <c r="GOT101" s="3"/>
      <c r="GOU101" s="3"/>
      <c r="GOV101" s="3"/>
      <c r="GOW101" s="3"/>
      <c r="GOX101" s="3"/>
      <c r="GOY101" s="3"/>
      <c r="GOZ101" s="3"/>
      <c r="GPA101" s="3"/>
      <c r="GPB101" s="3"/>
      <c r="GPC101" s="3"/>
      <c r="GPD101" s="3"/>
      <c r="GPE101" s="3"/>
      <c r="GPF101" s="3"/>
      <c r="GPG101" s="3"/>
      <c r="GPH101" s="3"/>
      <c r="GPI101" s="3"/>
      <c r="GPJ101" s="3"/>
      <c r="GPK101" s="3"/>
      <c r="GPL101" s="3"/>
      <c r="GPM101" s="3"/>
      <c r="GPN101" s="3"/>
      <c r="GPO101" s="3"/>
      <c r="GPP101" s="3"/>
      <c r="GPQ101" s="3"/>
      <c r="GPR101" s="3"/>
      <c r="GPS101" s="3"/>
      <c r="GPT101" s="3"/>
      <c r="GPU101" s="3"/>
      <c r="GPV101" s="3"/>
      <c r="GPW101" s="3"/>
      <c r="GPX101" s="3"/>
      <c r="GPY101" s="3"/>
      <c r="GPZ101" s="3"/>
      <c r="GQA101" s="3"/>
      <c r="GQB101" s="3"/>
      <c r="GQC101" s="3"/>
      <c r="GQD101" s="3"/>
      <c r="GQE101" s="3"/>
      <c r="GQF101" s="3"/>
      <c r="GQG101" s="3"/>
      <c r="GQH101" s="3"/>
      <c r="GQI101" s="3"/>
      <c r="GQJ101" s="3"/>
      <c r="GQK101" s="3"/>
      <c r="GQL101" s="3"/>
      <c r="GQM101" s="3"/>
      <c r="GQN101" s="3"/>
      <c r="GQO101" s="3"/>
      <c r="GQP101" s="3"/>
      <c r="GQQ101" s="3"/>
      <c r="GQR101" s="3"/>
      <c r="GQS101" s="3"/>
      <c r="GQT101" s="3"/>
      <c r="GQU101" s="3"/>
      <c r="GQV101" s="3"/>
      <c r="GQW101" s="3"/>
      <c r="GQX101" s="3"/>
      <c r="GQY101" s="3"/>
      <c r="GQZ101" s="3"/>
      <c r="GRA101" s="3"/>
      <c r="GRB101" s="3"/>
      <c r="GRC101" s="3"/>
      <c r="GRD101" s="3"/>
      <c r="GRE101" s="3"/>
      <c r="GRF101" s="3"/>
      <c r="GRG101" s="3"/>
      <c r="GRH101" s="3"/>
      <c r="GRI101" s="3"/>
      <c r="GRJ101" s="3"/>
      <c r="GRK101" s="3"/>
      <c r="GRL101" s="3"/>
      <c r="GRM101" s="3"/>
      <c r="GRN101" s="3"/>
      <c r="GRO101" s="3"/>
      <c r="GRP101" s="3"/>
      <c r="GRQ101" s="3"/>
      <c r="GRR101" s="3"/>
      <c r="GRS101" s="3"/>
      <c r="GRT101" s="3"/>
      <c r="GRU101" s="3"/>
      <c r="GRV101" s="3"/>
      <c r="GRW101" s="3"/>
      <c r="GRX101" s="3"/>
      <c r="GRY101" s="3"/>
      <c r="GRZ101" s="3"/>
      <c r="GSA101" s="3"/>
      <c r="GSB101" s="3"/>
      <c r="GSC101" s="3"/>
      <c r="GSD101" s="3"/>
      <c r="GSE101" s="3"/>
      <c r="GSF101" s="3"/>
      <c r="GSG101" s="3"/>
      <c r="GSH101" s="3"/>
      <c r="GSI101" s="3"/>
      <c r="GSJ101" s="3"/>
      <c r="GSK101" s="3"/>
      <c r="GSL101" s="3"/>
      <c r="GSM101" s="3"/>
      <c r="GSN101" s="3"/>
      <c r="GSO101" s="3"/>
      <c r="GSP101" s="3"/>
      <c r="GSQ101" s="3"/>
      <c r="GSR101" s="3"/>
      <c r="GSS101" s="3"/>
      <c r="GST101" s="3"/>
      <c r="GSU101" s="3"/>
      <c r="GSV101" s="3"/>
      <c r="GSW101" s="3"/>
      <c r="GSX101" s="3"/>
      <c r="GSY101" s="3"/>
      <c r="GSZ101" s="3"/>
      <c r="GTA101" s="3"/>
      <c r="GTB101" s="3"/>
      <c r="GTC101" s="3"/>
      <c r="GTD101" s="3"/>
      <c r="GTE101" s="3"/>
      <c r="GTF101" s="3"/>
      <c r="GTG101" s="3"/>
      <c r="GTH101" s="3"/>
      <c r="GTI101" s="3"/>
      <c r="GTJ101" s="3"/>
      <c r="GTK101" s="3"/>
      <c r="GTL101" s="3"/>
      <c r="GTM101" s="3"/>
      <c r="GTN101" s="3"/>
      <c r="GTO101" s="3"/>
      <c r="GTP101" s="3"/>
      <c r="GTQ101" s="3"/>
      <c r="GTR101" s="3"/>
      <c r="GTS101" s="3"/>
      <c r="GTT101" s="3"/>
      <c r="GTU101" s="3"/>
      <c r="GTV101" s="3"/>
      <c r="GTW101" s="3"/>
      <c r="GTX101" s="3"/>
      <c r="GTY101" s="3"/>
      <c r="GTZ101" s="3"/>
      <c r="GUA101" s="3"/>
      <c r="GUB101" s="3"/>
      <c r="GUC101" s="3"/>
      <c r="GUD101" s="3"/>
      <c r="GUE101" s="3"/>
      <c r="GUF101" s="3"/>
      <c r="GUG101" s="3"/>
      <c r="GUH101" s="3"/>
      <c r="GUI101" s="3"/>
      <c r="GUJ101" s="3"/>
      <c r="GUK101" s="3"/>
      <c r="GUL101" s="3"/>
      <c r="GUM101" s="3"/>
      <c r="GUN101" s="3"/>
      <c r="GUO101" s="3"/>
      <c r="GUP101" s="3"/>
      <c r="GUQ101" s="3"/>
      <c r="GUR101" s="3"/>
      <c r="GUS101" s="3"/>
      <c r="GUT101" s="3"/>
      <c r="GUU101" s="3"/>
      <c r="GUV101" s="3"/>
      <c r="GUW101" s="3"/>
      <c r="GUX101" s="3"/>
      <c r="GUY101" s="3"/>
      <c r="GUZ101" s="3"/>
      <c r="GVA101" s="3"/>
      <c r="GVB101" s="3"/>
      <c r="GVC101" s="3"/>
      <c r="GVD101" s="3"/>
      <c r="GVE101" s="3"/>
      <c r="GVF101" s="3"/>
      <c r="GVG101" s="3"/>
      <c r="GVH101" s="3"/>
      <c r="GVI101" s="3"/>
      <c r="GVJ101" s="3"/>
      <c r="GVK101" s="3"/>
      <c r="GVL101" s="3"/>
      <c r="GVM101" s="3"/>
      <c r="GVN101" s="3"/>
      <c r="GVO101" s="3"/>
      <c r="GVP101" s="3"/>
      <c r="GVQ101" s="3"/>
      <c r="GVR101" s="3"/>
      <c r="GVS101" s="3"/>
      <c r="GVT101" s="3"/>
      <c r="GVU101" s="3"/>
      <c r="GVV101" s="3"/>
      <c r="GVW101" s="3"/>
      <c r="GVX101" s="3"/>
      <c r="GVY101" s="3"/>
      <c r="GVZ101" s="3"/>
      <c r="GWA101" s="3"/>
      <c r="GWB101" s="3"/>
      <c r="GWC101" s="3"/>
      <c r="GWD101" s="3"/>
      <c r="GWE101" s="3"/>
      <c r="GWF101" s="3"/>
      <c r="GWG101" s="3"/>
      <c r="GWH101" s="3"/>
      <c r="GWI101" s="3"/>
      <c r="GWJ101" s="3"/>
      <c r="GWK101" s="3"/>
      <c r="GWL101" s="3"/>
      <c r="GWM101" s="3"/>
      <c r="GWN101" s="3"/>
      <c r="GWO101" s="3"/>
      <c r="GWP101" s="3"/>
      <c r="GWQ101" s="3"/>
      <c r="GWR101" s="3"/>
      <c r="GWS101" s="3"/>
      <c r="GWT101" s="3"/>
      <c r="GWU101" s="3"/>
      <c r="GWV101" s="3"/>
      <c r="GWW101" s="3"/>
      <c r="GWX101" s="3"/>
      <c r="GWY101" s="3"/>
      <c r="GWZ101" s="3"/>
      <c r="GXA101" s="3"/>
      <c r="GXB101" s="3"/>
      <c r="GXC101" s="3"/>
      <c r="GXD101" s="3"/>
      <c r="GXE101" s="3"/>
      <c r="GXF101" s="3"/>
      <c r="GXG101" s="3"/>
      <c r="GXH101" s="3"/>
      <c r="GXI101" s="3"/>
      <c r="GXJ101" s="3"/>
      <c r="GXK101" s="3"/>
      <c r="GXL101" s="3"/>
      <c r="GXM101" s="3"/>
      <c r="GXN101" s="3"/>
      <c r="GXO101" s="3"/>
      <c r="GXP101" s="3"/>
      <c r="GXQ101" s="3"/>
      <c r="GXR101" s="3"/>
      <c r="GXS101" s="3"/>
      <c r="GXT101" s="3"/>
      <c r="GXU101" s="3"/>
      <c r="GXV101" s="3"/>
      <c r="GXW101" s="3"/>
      <c r="GXX101" s="3"/>
      <c r="GXY101" s="3"/>
      <c r="GXZ101" s="3"/>
      <c r="GYA101" s="3"/>
      <c r="GYB101" s="3"/>
      <c r="GYC101" s="3"/>
      <c r="GYD101" s="3"/>
      <c r="GYE101" s="3"/>
      <c r="GYF101" s="3"/>
      <c r="GYG101" s="3"/>
      <c r="GYH101" s="3"/>
      <c r="GYI101" s="3"/>
      <c r="GYJ101" s="3"/>
      <c r="GYK101" s="3"/>
      <c r="GYL101" s="3"/>
      <c r="GYM101" s="3"/>
      <c r="GYN101" s="3"/>
      <c r="GYO101" s="3"/>
      <c r="GYP101" s="3"/>
      <c r="GYQ101" s="3"/>
      <c r="GYR101" s="3"/>
      <c r="GYS101" s="3"/>
      <c r="GYT101" s="3"/>
      <c r="GYU101" s="3"/>
      <c r="GYV101" s="3"/>
      <c r="GYW101" s="3"/>
      <c r="GYX101" s="3"/>
      <c r="GYY101" s="3"/>
      <c r="GYZ101" s="3"/>
      <c r="GZA101" s="3"/>
      <c r="GZB101" s="3"/>
      <c r="GZC101" s="3"/>
      <c r="GZD101" s="3"/>
      <c r="GZE101" s="3"/>
      <c r="GZF101" s="3"/>
      <c r="GZG101" s="3"/>
      <c r="GZH101" s="3"/>
      <c r="GZI101" s="3"/>
      <c r="GZJ101" s="3"/>
      <c r="GZK101" s="3"/>
      <c r="GZL101" s="3"/>
      <c r="GZM101" s="3"/>
      <c r="GZN101" s="3"/>
      <c r="GZO101" s="3"/>
      <c r="GZP101" s="3"/>
      <c r="GZQ101" s="3"/>
      <c r="GZR101" s="3"/>
      <c r="GZS101" s="3"/>
      <c r="GZT101" s="3"/>
      <c r="GZU101" s="3"/>
      <c r="GZV101" s="3"/>
      <c r="GZW101" s="3"/>
      <c r="GZX101" s="3"/>
      <c r="GZY101" s="3"/>
      <c r="GZZ101" s="3"/>
      <c r="HAA101" s="3"/>
      <c r="HAB101" s="3"/>
      <c r="HAC101" s="3"/>
      <c r="HAD101" s="3"/>
      <c r="HAE101" s="3"/>
      <c r="HAF101" s="3"/>
      <c r="HAG101" s="3"/>
      <c r="HAH101" s="3"/>
      <c r="HAI101" s="3"/>
      <c r="HAJ101" s="3"/>
      <c r="HAK101" s="3"/>
      <c r="HAL101" s="3"/>
      <c r="HAM101" s="3"/>
      <c r="HAN101" s="3"/>
      <c r="HAO101" s="3"/>
      <c r="HAP101" s="3"/>
      <c r="HAQ101" s="3"/>
      <c r="HAR101" s="3"/>
      <c r="HAS101" s="3"/>
      <c r="HAT101" s="3"/>
      <c r="HAU101" s="3"/>
      <c r="HAV101" s="3"/>
      <c r="HAW101" s="3"/>
      <c r="HAX101" s="3"/>
      <c r="HAY101" s="3"/>
      <c r="HAZ101" s="3"/>
      <c r="HBA101" s="3"/>
      <c r="HBB101" s="3"/>
      <c r="HBC101" s="3"/>
      <c r="HBD101" s="3"/>
      <c r="HBE101" s="3"/>
      <c r="HBF101" s="3"/>
      <c r="HBG101" s="3"/>
      <c r="HBH101" s="3"/>
      <c r="HBI101" s="3"/>
      <c r="HBJ101" s="3"/>
      <c r="HBK101" s="3"/>
      <c r="HBL101" s="3"/>
      <c r="HBM101" s="3"/>
      <c r="HBN101" s="3"/>
      <c r="HBO101" s="3"/>
      <c r="HBP101" s="3"/>
      <c r="HBQ101" s="3"/>
      <c r="HBR101" s="3"/>
      <c r="HBS101" s="3"/>
      <c r="HBT101" s="3"/>
      <c r="HBU101" s="3"/>
      <c r="HBV101" s="3"/>
      <c r="HBW101" s="3"/>
      <c r="HBX101" s="3"/>
      <c r="HBY101" s="3"/>
      <c r="HBZ101" s="3"/>
      <c r="HCA101" s="3"/>
      <c r="HCB101" s="3"/>
      <c r="HCC101" s="3"/>
      <c r="HCD101" s="3"/>
      <c r="HCE101" s="3"/>
      <c r="HCF101" s="3"/>
      <c r="HCG101" s="3"/>
      <c r="HCH101" s="3"/>
      <c r="HCI101" s="3"/>
      <c r="HCJ101" s="3"/>
      <c r="HCK101" s="3"/>
      <c r="HCL101" s="3"/>
      <c r="HCM101" s="3"/>
      <c r="HCN101" s="3"/>
      <c r="HCO101" s="3"/>
      <c r="HCP101" s="3"/>
      <c r="HCQ101" s="3"/>
      <c r="HCR101" s="3"/>
      <c r="HCS101" s="3"/>
      <c r="HCT101" s="3"/>
      <c r="HCU101" s="3"/>
      <c r="HCV101" s="3"/>
      <c r="HCW101" s="3"/>
      <c r="HCX101" s="3"/>
      <c r="HCY101" s="3"/>
      <c r="HCZ101" s="3"/>
      <c r="HDA101" s="3"/>
      <c r="HDB101" s="3"/>
      <c r="HDC101" s="3"/>
      <c r="HDD101" s="3"/>
      <c r="HDE101" s="3"/>
      <c r="HDF101" s="3"/>
      <c r="HDG101" s="3"/>
      <c r="HDH101" s="3"/>
      <c r="HDI101" s="3"/>
      <c r="HDJ101" s="3"/>
      <c r="HDK101" s="3"/>
      <c r="HDL101" s="3"/>
      <c r="HDM101" s="3"/>
      <c r="HDN101" s="3"/>
      <c r="HDO101" s="3"/>
      <c r="HDP101" s="3"/>
      <c r="HDQ101" s="3"/>
      <c r="HDR101" s="3"/>
      <c r="HDS101" s="3"/>
      <c r="HDT101" s="3"/>
      <c r="HDU101" s="3"/>
      <c r="HDV101" s="3"/>
      <c r="HDW101" s="3"/>
      <c r="HDX101" s="3"/>
      <c r="HDY101" s="3"/>
      <c r="HDZ101" s="3"/>
      <c r="HEA101" s="3"/>
      <c r="HEB101" s="3"/>
      <c r="HEC101" s="3"/>
      <c r="HED101" s="3"/>
      <c r="HEE101" s="3"/>
      <c r="HEF101" s="3"/>
      <c r="HEG101" s="3"/>
      <c r="HEH101" s="3"/>
      <c r="HEI101" s="3"/>
      <c r="HEJ101" s="3"/>
      <c r="HEK101" s="3"/>
      <c r="HEL101" s="3"/>
      <c r="HEM101" s="3"/>
      <c r="HEN101" s="3"/>
      <c r="HEO101" s="3"/>
      <c r="HEP101" s="3"/>
      <c r="HEQ101" s="3"/>
      <c r="HER101" s="3"/>
      <c r="HES101" s="3"/>
      <c r="HET101" s="3"/>
      <c r="HEU101" s="3"/>
      <c r="HEV101" s="3"/>
      <c r="HEW101" s="3"/>
      <c r="HEX101" s="3"/>
      <c r="HEY101" s="3"/>
      <c r="HEZ101" s="3"/>
      <c r="HFA101" s="3"/>
      <c r="HFB101" s="3"/>
      <c r="HFC101" s="3"/>
      <c r="HFD101" s="3"/>
      <c r="HFE101" s="3"/>
      <c r="HFF101" s="3"/>
      <c r="HFG101" s="3"/>
      <c r="HFH101" s="3"/>
      <c r="HFI101" s="3"/>
      <c r="HFJ101" s="3"/>
      <c r="HFK101" s="3"/>
      <c r="HFL101" s="3"/>
      <c r="HFM101" s="3"/>
      <c r="HFN101" s="3"/>
      <c r="HFO101" s="3"/>
      <c r="HFP101" s="3"/>
      <c r="HFQ101" s="3"/>
      <c r="HFR101" s="3"/>
      <c r="HFS101" s="3"/>
      <c r="HFT101" s="3"/>
      <c r="HFU101" s="3"/>
      <c r="HFV101" s="3"/>
      <c r="HFW101" s="3"/>
      <c r="HFX101" s="3"/>
      <c r="HFY101" s="3"/>
      <c r="HFZ101" s="3"/>
      <c r="HGA101" s="3"/>
      <c r="HGB101" s="3"/>
      <c r="HGC101" s="3"/>
      <c r="HGD101" s="3"/>
      <c r="HGE101" s="3"/>
      <c r="HGF101" s="3"/>
      <c r="HGG101" s="3"/>
      <c r="HGH101" s="3"/>
      <c r="HGI101" s="3"/>
      <c r="HGJ101" s="3"/>
      <c r="HGK101" s="3"/>
      <c r="HGL101" s="3"/>
      <c r="HGM101" s="3"/>
      <c r="HGN101" s="3"/>
      <c r="HGO101" s="3"/>
      <c r="HGP101" s="3"/>
      <c r="HGQ101" s="3"/>
      <c r="HGR101" s="3"/>
      <c r="HGS101" s="3"/>
      <c r="HGT101" s="3"/>
      <c r="HGU101" s="3"/>
      <c r="HGV101" s="3"/>
      <c r="HGW101" s="3"/>
      <c r="HGX101" s="3"/>
      <c r="HGY101" s="3"/>
      <c r="HGZ101" s="3"/>
      <c r="HHA101" s="3"/>
      <c r="HHB101" s="3"/>
      <c r="HHC101" s="3"/>
      <c r="HHD101" s="3"/>
      <c r="HHE101" s="3"/>
      <c r="HHF101" s="3"/>
      <c r="HHG101" s="3"/>
      <c r="HHH101" s="3"/>
      <c r="HHI101" s="3"/>
      <c r="HHJ101" s="3"/>
      <c r="HHK101" s="3"/>
      <c r="HHL101" s="3"/>
      <c r="HHM101" s="3"/>
      <c r="HHN101" s="3"/>
      <c r="HHO101" s="3"/>
      <c r="HHP101" s="3"/>
      <c r="HHQ101" s="3"/>
      <c r="HHR101" s="3"/>
      <c r="HHS101" s="3"/>
      <c r="HHT101" s="3"/>
      <c r="HHU101" s="3"/>
      <c r="HHV101" s="3"/>
      <c r="HHW101" s="3"/>
      <c r="HHX101" s="3"/>
      <c r="HHY101" s="3"/>
      <c r="HHZ101" s="3"/>
      <c r="HIA101" s="3"/>
      <c r="HIB101" s="3"/>
      <c r="HIC101" s="3"/>
      <c r="HID101" s="3"/>
      <c r="HIE101" s="3"/>
      <c r="HIF101" s="3"/>
      <c r="HIG101" s="3"/>
      <c r="HIH101" s="3"/>
      <c r="HII101" s="3"/>
      <c r="HIJ101" s="3"/>
      <c r="HIK101" s="3"/>
      <c r="HIL101" s="3"/>
      <c r="HIM101" s="3"/>
      <c r="HIN101" s="3"/>
      <c r="HIO101" s="3"/>
      <c r="HIP101" s="3"/>
      <c r="HIQ101" s="3"/>
      <c r="HIR101" s="3"/>
      <c r="HIS101" s="3"/>
      <c r="HIT101" s="3"/>
      <c r="HIU101" s="3"/>
      <c r="HIV101" s="3"/>
      <c r="HIW101" s="3"/>
      <c r="HIX101" s="3"/>
      <c r="HIY101" s="3"/>
      <c r="HIZ101" s="3"/>
      <c r="HJA101" s="3"/>
      <c r="HJB101" s="3"/>
      <c r="HJC101" s="3"/>
      <c r="HJD101" s="3"/>
      <c r="HJE101" s="3"/>
      <c r="HJF101" s="3"/>
      <c r="HJG101" s="3"/>
      <c r="HJH101" s="3"/>
      <c r="HJI101" s="3"/>
      <c r="HJJ101" s="3"/>
      <c r="HJK101" s="3"/>
      <c r="HJL101" s="3"/>
      <c r="HJM101" s="3"/>
      <c r="HJN101" s="3"/>
      <c r="HJO101" s="3"/>
      <c r="HJP101" s="3"/>
      <c r="HJQ101" s="3"/>
      <c r="HJR101" s="3"/>
      <c r="HJS101" s="3"/>
      <c r="HJT101" s="3"/>
      <c r="HJU101" s="3"/>
      <c r="HJV101" s="3"/>
      <c r="HJW101" s="3"/>
      <c r="HJX101" s="3"/>
      <c r="HJY101" s="3"/>
      <c r="HJZ101" s="3"/>
      <c r="HKA101" s="3"/>
      <c r="HKB101" s="3"/>
      <c r="HKC101" s="3"/>
      <c r="HKD101" s="3"/>
      <c r="HKE101" s="3"/>
      <c r="HKF101" s="3"/>
      <c r="HKG101" s="3"/>
      <c r="HKH101" s="3"/>
      <c r="HKI101" s="3"/>
      <c r="HKJ101" s="3"/>
      <c r="HKK101" s="3"/>
      <c r="HKL101" s="3"/>
      <c r="HKM101" s="3"/>
      <c r="HKN101" s="3"/>
      <c r="HKO101" s="3"/>
      <c r="HKP101" s="3"/>
      <c r="HKQ101" s="3"/>
      <c r="HKR101" s="3"/>
      <c r="HKS101" s="3"/>
      <c r="HKT101" s="3"/>
      <c r="HKU101" s="3"/>
      <c r="HKV101" s="3"/>
      <c r="HKW101" s="3"/>
      <c r="HKX101" s="3"/>
      <c r="HKY101" s="3"/>
      <c r="HKZ101" s="3"/>
      <c r="HLA101" s="3"/>
      <c r="HLB101" s="3"/>
      <c r="HLC101" s="3"/>
      <c r="HLD101" s="3"/>
      <c r="HLE101" s="3"/>
      <c r="HLF101" s="3"/>
      <c r="HLG101" s="3"/>
      <c r="HLH101" s="3"/>
      <c r="HLI101" s="3"/>
      <c r="HLJ101" s="3"/>
      <c r="HLK101" s="3"/>
      <c r="HLL101" s="3"/>
      <c r="HLM101" s="3"/>
      <c r="HLN101" s="3"/>
      <c r="HLO101" s="3"/>
      <c r="HLP101" s="3"/>
      <c r="HLQ101" s="3"/>
      <c r="HLR101" s="3"/>
      <c r="HLS101" s="3"/>
      <c r="HLT101" s="3"/>
      <c r="HLU101" s="3"/>
      <c r="HLV101" s="3"/>
      <c r="HLW101" s="3"/>
      <c r="HLX101" s="3"/>
      <c r="HLY101" s="3"/>
      <c r="HLZ101" s="3"/>
      <c r="HMA101" s="3"/>
      <c r="HMB101" s="3"/>
      <c r="HMC101" s="3"/>
      <c r="HMD101" s="3"/>
      <c r="HME101" s="3"/>
      <c r="HMF101" s="3"/>
      <c r="HMG101" s="3"/>
      <c r="HMH101" s="3"/>
      <c r="HMI101" s="3"/>
      <c r="HMJ101" s="3"/>
      <c r="HMK101" s="3"/>
      <c r="HML101" s="3"/>
      <c r="HMM101" s="3"/>
      <c r="HMN101" s="3"/>
      <c r="HMO101" s="3"/>
      <c r="HMP101" s="3"/>
      <c r="HMQ101" s="3"/>
      <c r="HMR101" s="3"/>
      <c r="HMS101" s="3"/>
      <c r="HMT101" s="3"/>
      <c r="HMU101" s="3"/>
      <c r="HMV101" s="3"/>
      <c r="HMW101" s="3"/>
      <c r="HMX101" s="3"/>
      <c r="HMY101" s="3"/>
      <c r="HMZ101" s="3"/>
      <c r="HNA101" s="3"/>
      <c r="HNB101" s="3"/>
      <c r="HNC101" s="3"/>
      <c r="HND101" s="3"/>
      <c r="HNE101" s="3"/>
      <c r="HNF101" s="3"/>
      <c r="HNG101" s="3"/>
      <c r="HNH101" s="3"/>
      <c r="HNI101" s="3"/>
      <c r="HNJ101" s="3"/>
      <c r="HNK101" s="3"/>
      <c r="HNL101" s="3"/>
      <c r="HNM101" s="3"/>
      <c r="HNN101" s="3"/>
      <c r="HNO101" s="3"/>
      <c r="HNP101" s="3"/>
      <c r="HNQ101" s="3"/>
      <c r="HNR101" s="3"/>
      <c r="HNS101" s="3"/>
      <c r="HNT101" s="3"/>
      <c r="HNU101" s="3"/>
      <c r="HNV101" s="3"/>
      <c r="HNW101" s="3"/>
      <c r="HNX101" s="3"/>
      <c r="HNY101" s="3"/>
      <c r="HNZ101" s="3"/>
      <c r="HOA101" s="3"/>
      <c r="HOB101" s="3"/>
      <c r="HOC101" s="3"/>
      <c r="HOD101" s="3"/>
      <c r="HOE101" s="3"/>
      <c r="HOF101" s="3"/>
      <c r="HOG101" s="3"/>
      <c r="HOH101" s="3"/>
      <c r="HOI101" s="3"/>
      <c r="HOJ101" s="3"/>
      <c r="HOK101" s="3"/>
      <c r="HOL101" s="3"/>
      <c r="HOM101" s="3"/>
      <c r="HON101" s="3"/>
      <c r="HOO101" s="3"/>
      <c r="HOP101" s="3"/>
      <c r="HOQ101" s="3"/>
      <c r="HOR101" s="3"/>
      <c r="HOS101" s="3"/>
      <c r="HOT101" s="3"/>
      <c r="HOU101" s="3"/>
      <c r="HOV101" s="3"/>
      <c r="HOW101" s="3"/>
      <c r="HOX101" s="3"/>
      <c r="HOY101" s="3"/>
      <c r="HOZ101" s="3"/>
      <c r="HPA101" s="3"/>
      <c r="HPB101" s="3"/>
      <c r="HPC101" s="3"/>
      <c r="HPD101" s="3"/>
      <c r="HPE101" s="3"/>
      <c r="HPF101" s="3"/>
      <c r="HPG101" s="3"/>
      <c r="HPH101" s="3"/>
      <c r="HPI101" s="3"/>
      <c r="HPJ101" s="3"/>
      <c r="HPK101" s="3"/>
      <c r="HPL101" s="3"/>
      <c r="HPM101" s="3"/>
      <c r="HPN101" s="3"/>
      <c r="HPO101" s="3"/>
      <c r="HPP101" s="3"/>
      <c r="HPQ101" s="3"/>
      <c r="HPR101" s="3"/>
      <c r="HPS101" s="3"/>
      <c r="HPT101" s="3"/>
      <c r="HPU101" s="3"/>
      <c r="HPV101" s="3"/>
      <c r="HPW101" s="3"/>
      <c r="HPX101" s="3"/>
      <c r="HPY101" s="3"/>
      <c r="HPZ101" s="3"/>
      <c r="HQA101" s="3"/>
      <c r="HQB101" s="3"/>
      <c r="HQC101" s="3"/>
      <c r="HQD101" s="3"/>
      <c r="HQE101" s="3"/>
      <c r="HQF101" s="3"/>
      <c r="HQG101" s="3"/>
      <c r="HQH101" s="3"/>
      <c r="HQI101" s="3"/>
      <c r="HQJ101" s="3"/>
      <c r="HQK101" s="3"/>
      <c r="HQL101" s="3"/>
      <c r="HQM101" s="3"/>
      <c r="HQN101" s="3"/>
      <c r="HQO101" s="3"/>
      <c r="HQP101" s="3"/>
      <c r="HQQ101" s="3"/>
      <c r="HQR101" s="3"/>
      <c r="HQS101" s="3"/>
      <c r="HQT101" s="3"/>
      <c r="HQU101" s="3"/>
      <c r="HQV101" s="3"/>
      <c r="HQW101" s="3"/>
      <c r="HQX101" s="3"/>
      <c r="HQY101" s="3"/>
      <c r="HQZ101" s="3"/>
      <c r="HRA101" s="3"/>
      <c r="HRB101" s="3"/>
      <c r="HRC101" s="3"/>
      <c r="HRD101" s="3"/>
      <c r="HRE101" s="3"/>
      <c r="HRF101" s="3"/>
      <c r="HRG101" s="3"/>
      <c r="HRH101" s="3"/>
      <c r="HRI101" s="3"/>
      <c r="HRJ101" s="3"/>
      <c r="HRK101" s="3"/>
      <c r="HRL101" s="3"/>
      <c r="HRM101" s="3"/>
      <c r="HRN101" s="3"/>
      <c r="HRO101" s="3"/>
      <c r="HRP101" s="3"/>
      <c r="HRQ101" s="3"/>
      <c r="HRR101" s="3"/>
      <c r="HRS101" s="3"/>
      <c r="HRT101" s="3"/>
      <c r="HRU101" s="3"/>
      <c r="HRV101" s="3"/>
      <c r="HRW101" s="3"/>
      <c r="HRX101" s="3"/>
      <c r="HRY101" s="3"/>
      <c r="HRZ101" s="3"/>
      <c r="HSA101" s="3"/>
      <c r="HSB101" s="3"/>
      <c r="HSC101" s="3"/>
      <c r="HSD101" s="3"/>
      <c r="HSE101" s="3"/>
      <c r="HSF101" s="3"/>
      <c r="HSG101" s="3"/>
      <c r="HSH101" s="3"/>
      <c r="HSI101" s="3"/>
      <c r="HSJ101" s="3"/>
      <c r="HSK101" s="3"/>
      <c r="HSL101" s="3"/>
      <c r="HSM101" s="3"/>
      <c r="HSN101" s="3"/>
      <c r="HSO101" s="3"/>
      <c r="HSP101" s="3"/>
      <c r="HSQ101" s="3"/>
      <c r="HSR101" s="3"/>
      <c r="HSS101" s="3"/>
      <c r="HST101" s="3"/>
      <c r="HSU101" s="3"/>
      <c r="HSV101" s="3"/>
      <c r="HSW101" s="3"/>
      <c r="HSX101" s="3"/>
      <c r="HSY101" s="3"/>
      <c r="HSZ101" s="3"/>
      <c r="HTA101" s="3"/>
      <c r="HTB101" s="3"/>
      <c r="HTC101" s="3"/>
      <c r="HTD101" s="3"/>
      <c r="HTE101" s="3"/>
      <c r="HTF101" s="3"/>
      <c r="HTG101" s="3"/>
      <c r="HTH101" s="3"/>
      <c r="HTI101" s="3"/>
      <c r="HTJ101" s="3"/>
      <c r="HTK101" s="3"/>
      <c r="HTL101" s="3"/>
      <c r="HTM101" s="3"/>
      <c r="HTN101" s="3"/>
      <c r="HTO101" s="3"/>
      <c r="HTP101" s="3"/>
      <c r="HTQ101" s="3"/>
      <c r="HTR101" s="3"/>
      <c r="HTS101" s="3"/>
      <c r="HTT101" s="3"/>
      <c r="HTU101" s="3"/>
      <c r="HTV101" s="3"/>
      <c r="HTW101" s="3"/>
      <c r="HTX101" s="3"/>
      <c r="HTY101" s="3"/>
      <c r="HTZ101" s="3"/>
      <c r="HUA101" s="3"/>
      <c r="HUB101" s="3"/>
      <c r="HUC101" s="3"/>
      <c r="HUD101" s="3"/>
      <c r="HUE101" s="3"/>
      <c r="HUF101" s="3"/>
      <c r="HUG101" s="3"/>
      <c r="HUH101" s="3"/>
      <c r="HUI101" s="3"/>
      <c r="HUJ101" s="3"/>
      <c r="HUK101" s="3"/>
      <c r="HUL101" s="3"/>
      <c r="HUM101" s="3"/>
      <c r="HUN101" s="3"/>
      <c r="HUO101" s="3"/>
      <c r="HUP101" s="3"/>
      <c r="HUQ101" s="3"/>
      <c r="HUR101" s="3"/>
      <c r="HUS101" s="3"/>
      <c r="HUT101" s="3"/>
      <c r="HUU101" s="3"/>
      <c r="HUV101" s="3"/>
      <c r="HUW101" s="3"/>
      <c r="HUX101" s="3"/>
      <c r="HUY101" s="3"/>
      <c r="HUZ101" s="3"/>
      <c r="HVA101" s="3"/>
      <c r="HVB101" s="3"/>
      <c r="HVC101" s="3"/>
      <c r="HVD101" s="3"/>
      <c r="HVE101" s="3"/>
      <c r="HVF101" s="3"/>
      <c r="HVG101" s="3"/>
      <c r="HVH101" s="3"/>
      <c r="HVI101" s="3"/>
      <c r="HVJ101" s="3"/>
      <c r="HVK101" s="3"/>
      <c r="HVL101" s="3"/>
      <c r="HVM101" s="3"/>
      <c r="HVN101" s="3"/>
      <c r="HVO101" s="3"/>
      <c r="HVP101" s="3"/>
      <c r="HVQ101" s="3"/>
      <c r="HVR101" s="3"/>
      <c r="HVS101" s="3"/>
      <c r="HVT101" s="3"/>
      <c r="HVU101" s="3"/>
      <c r="HVV101" s="3"/>
      <c r="HVW101" s="3"/>
      <c r="HVX101" s="3"/>
      <c r="HVY101" s="3"/>
      <c r="HVZ101" s="3"/>
      <c r="HWA101" s="3"/>
      <c r="HWB101" s="3"/>
      <c r="HWC101" s="3"/>
      <c r="HWD101" s="3"/>
      <c r="HWE101" s="3"/>
      <c r="HWF101" s="3"/>
      <c r="HWG101" s="3"/>
      <c r="HWH101" s="3"/>
      <c r="HWI101" s="3"/>
      <c r="HWJ101" s="3"/>
      <c r="HWK101" s="3"/>
      <c r="HWL101" s="3"/>
      <c r="HWM101" s="3"/>
      <c r="HWN101" s="3"/>
      <c r="HWO101" s="3"/>
      <c r="HWP101" s="3"/>
      <c r="HWQ101" s="3"/>
      <c r="HWR101" s="3"/>
      <c r="HWS101" s="3"/>
      <c r="HWT101" s="3"/>
      <c r="HWU101" s="3"/>
      <c r="HWV101" s="3"/>
      <c r="HWW101" s="3"/>
      <c r="HWX101" s="3"/>
      <c r="HWY101" s="3"/>
      <c r="HWZ101" s="3"/>
      <c r="HXA101" s="3"/>
      <c r="HXB101" s="3"/>
      <c r="HXC101" s="3"/>
      <c r="HXD101" s="3"/>
      <c r="HXE101" s="3"/>
      <c r="HXF101" s="3"/>
      <c r="HXG101" s="3"/>
      <c r="HXH101" s="3"/>
      <c r="HXI101" s="3"/>
      <c r="HXJ101" s="3"/>
      <c r="HXK101" s="3"/>
      <c r="HXL101" s="3"/>
      <c r="HXM101" s="3"/>
      <c r="HXN101" s="3"/>
      <c r="HXO101" s="3"/>
      <c r="HXP101" s="3"/>
      <c r="HXQ101" s="3"/>
      <c r="HXR101" s="3"/>
      <c r="HXS101" s="3"/>
      <c r="HXT101" s="3"/>
      <c r="HXU101" s="3"/>
      <c r="HXV101" s="3"/>
      <c r="HXW101" s="3"/>
      <c r="HXX101" s="3"/>
      <c r="HXY101" s="3"/>
      <c r="HXZ101" s="3"/>
      <c r="HYA101" s="3"/>
      <c r="HYB101" s="3"/>
      <c r="HYC101" s="3"/>
      <c r="HYD101" s="3"/>
      <c r="HYE101" s="3"/>
      <c r="HYF101" s="3"/>
      <c r="HYG101" s="3"/>
      <c r="HYH101" s="3"/>
      <c r="HYI101" s="3"/>
      <c r="HYJ101" s="3"/>
      <c r="HYK101" s="3"/>
      <c r="HYL101" s="3"/>
      <c r="HYM101" s="3"/>
      <c r="HYN101" s="3"/>
      <c r="HYO101" s="3"/>
      <c r="HYP101" s="3"/>
      <c r="HYQ101" s="3"/>
      <c r="HYR101" s="3"/>
      <c r="HYS101" s="3"/>
      <c r="HYT101" s="3"/>
      <c r="HYU101" s="3"/>
      <c r="HYV101" s="3"/>
      <c r="HYW101" s="3"/>
      <c r="HYX101" s="3"/>
      <c r="HYY101" s="3"/>
      <c r="HYZ101" s="3"/>
      <c r="HZA101" s="3"/>
      <c r="HZB101" s="3"/>
      <c r="HZC101" s="3"/>
      <c r="HZD101" s="3"/>
      <c r="HZE101" s="3"/>
      <c r="HZF101" s="3"/>
      <c r="HZG101" s="3"/>
      <c r="HZH101" s="3"/>
      <c r="HZI101" s="3"/>
      <c r="HZJ101" s="3"/>
      <c r="HZK101" s="3"/>
      <c r="HZL101" s="3"/>
      <c r="HZM101" s="3"/>
      <c r="HZN101" s="3"/>
      <c r="HZO101" s="3"/>
      <c r="HZP101" s="3"/>
      <c r="HZQ101" s="3"/>
      <c r="HZR101" s="3"/>
      <c r="HZS101" s="3"/>
      <c r="HZT101" s="3"/>
      <c r="HZU101" s="3"/>
      <c r="HZV101" s="3"/>
      <c r="HZW101" s="3"/>
      <c r="HZX101" s="3"/>
      <c r="HZY101" s="3"/>
      <c r="HZZ101" s="3"/>
      <c r="IAA101" s="3"/>
      <c r="IAB101" s="3"/>
      <c r="IAC101" s="3"/>
      <c r="IAD101" s="3"/>
      <c r="IAE101" s="3"/>
      <c r="IAF101" s="3"/>
      <c r="IAG101" s="3"/>
      <c r="IAH101" s="3"/>
      <c r="IAI101" s="3"/>
      <c r="IAJ101" s="3"/>
      <c r="IAK101" s="3"/>
      <c r="IAL101" s="3"/>
      <c r="IAM101" s="3"/>
      <c r="IAN101" s="3"/>
      <c r="IAO101" s="3"/>
      <c r="IAP101" s="3"/>
      <c r="IAQ101" s="3"/>
      <c r="IAR101" s="3"/>
      <c r="IAS101" s="3"/>
      <c r="IAT101" s="3"/>
      <c r="IAU101" s="3"/>
      <c r="IAV101" s="3"/>
      <c r="IAW101" s="3"/>
      <c r="IAX101" s="3"/>
      <c r="IAY101" s="3"/>
      <c r="IAZ101" s="3"/>
      <c r="IBA101" s="3"/>
      <c r="IBB101" s="3"/>
      <c r="IBC101" s="3"/>
      <c r="IBD101" s="3"/>
      <c r="IBE101" s="3"/>
      <c r="IBF101" s="3"/>
      <c r="IBG101" s="3"/>
      <c r="IBH101" s="3"/>
      <c r="IBI101" s="3"/>
      <c r="IBJ101" s="3"/>
      <c r="IBK101" s="3"/>
      <c r="IBL101" s="3"/>
      <c r="IBM101" s="3"/>
      <c r="IBN101" s="3"/>
      <c r="IBO101" s="3"/>
      <c r="IBP101" s="3"/>
      <c r="IBQ101" s="3"/>
      <c r="IBR101" s="3"/>
      <c r="IBS101" s="3"/>
      <c r="IBT101" s="3"/>
      <c r="IBU101" s="3"/>
      <c r="IBV101" s="3"/>
      <c r="IBW101" s="3"/>
      <c r="IBX101" s="3"/>
      <c r="IBY101" s="3"/>
      <c r="IBZ101" s="3"/>
      <c r="ICA101" s="3"/>
      <c r="ICB101" s="3"/>
      <c r="ICC101" s="3"/>
      <c r="ICD101" s="3"/>
      <c r="ICE101" s="3"/>
      <c r="ICF101" s="3"/>
      <c r="ICG101" s="3"/>
      <c r="ICH101" s="3"/>
      <c r="ICI101" s="3"/>
      <c r="ICJ101" s="3"/>
      <c r="ICK101" s="3"/>
      <c r="ICL101" s="3"/>
      <c r="ICM101" s="3"/>
      <c r="ICN101" s="3"/>
      <c r="ICO101" s="3"/>
      <c r="ICP101" s="3"/>
      <c r="ICQ101" s="3"/>
      <c r="ICR101" s="3"/>
      <c r="ICS101" s="3"/>
      <c r="ICT101" s="3"/>
      <c r="ICU101" s="3"/>
      <c r="ICV101" s="3"/>
      <c r="ICW101" s="3"/>
      <c r="ICX101" s="3"/>
      <c r="ICY101" s="3"/>
      <c r="ICZ101" s="3"/>
      <c r="IDA101" s="3"/>
      <c r="IDB101" s="3"/>
      <c r="IDC101" s="3"/>
      <c r="IDD101" s="3"/>
      <c r="IDE101" s="3"/>
      <c r="IDF101" s="3"/>
      <c r="IDG101" s="3"/>
      <c r="IDH101" s="3"/>
      <c r="IDI101" s="3"/>
      <c r="IDJ101" s="3"/>
      <c r="IDK101" s="3"/>
      <c r="IDL101" s="3"/>
      <c r="IDM101" s="3"/>
      <c r="IDN101" s="3"/>
      <c r="IDO101" s="3"/>
      <c r="IDP101" s="3"/>
      <c r="IDQ101" s="3"/>
      <c r="IDR101" s="3"/>
      <c r="IDS101" s="3"/>
      <c r="IDT101" s="3"/>
      <c r="IDU101" s="3"/>
      <c r="IDV101" s="3"/>
      <c r="IDW101" s="3"/>
      <c r="IDX101" s="3"/>
      <c r="IDY101" s="3"/>
      <c r="IDZ101" s="3"/>
      <c r="IEA101" s="3"/>
      <c r="IEB101" s="3"/>
      <c r="IEC101" s="3"/>
      <c r="IED101" s="3"/>
      <c r="IEE101" s="3"/>
      <c r="IEF101" s="3"/>
      <c r="IEG101" s="3"/>
      <c r="IEH101" s="3"/>
      <c r="IEI101" s="3"/>
      <c r="IEJ101" s="3"/>
      <c r="IEK101" s="3"/>
      <c r="IEL101" s="3"/>
      <c r="IEM101" s="3"/>
      <c r="IEN101" s="3"/>
      <c r="IEO101" s="3"/>
      <c r="IEP101" s="3"/>
      <c r="IEQ101" s="3"/>
      <c r="IER101" s="3"/>
      <c r="IES101" s="3"/>
      <c r="IET101" s="3"/>
      <c r="IEU101" s="3"/>
      <c r="IEV101" s="3"/>
      <c r="IEW101" s="3"/>
      <c r="IEX101" s="3"/>
      <c r="IEY101" s="3"/>
      <c r="IEZ101" s="3"/>
      <c r="IFA101" s="3"/>
      <c r="IFB101" s="3"/>
      <c r="IFC101" s="3"/>
      <c r="IFD101" s="3"/>
      <c r="IFE101" s="3"/>
      <c r="IFF101" s="3"/>
      <c r="IFG101" s="3"/>
      <c r="IFH101" s="3"/>
      <c r="IFI101" s="3"/>
      <c r="IFJ101" s="3"/>
      <c r="IFK101" s="3"/>
      <c r="IFL101" s="3"/>
      <c r="IFM101" s="3"/>
      <c r="IFN101" s="3"/>
      <c r="IFO101" s="3"/>
      <c r="IFP101" s="3"/>
      <c r="IFQ101" s="3"/>
      <c r="IFR101" s="3"/>
      <c r="IFS101" s="3"/>
      <c r="IFT101" s="3"/>
      <c r="IFU101" s="3"/>
      <c r="IFV101" s="3"/>
      <c r="IFW101" s="3"/>
      <c r="IFX101" s="3"/>
      <c r="IFY101" s="3"/>
      <c r="IFZ101" s="3"/>
      <c r="IGA101" s="3"/>
      <c r="IGB101" s="3"/>
      <c r="IGC101" s="3"/>
      <c r="IGD101" s="3"/>
      <c r="IGE101" s="3"/>
      <c r="IGF101" s="3"/>
      <c r="IGG101" s="3"/>
      <c r="IGH101" s="3"/>
      <c r="IGI101" s="3"/>
      <c r="IGJ101" s="3"/>
      <c r="IGK101" s="3"/>
      <c r="IGL101" s="3"/>
      <c r="IGM101" s="3"/>
      <c r="IGN101" s="3"/>
      <c r="IGO101" s="3"/>
      <c r="IGP101" s="3"/>
      <c r="IGQ101" s="3"/>
      <c r="IGR101" s="3"/>
      <c r="IGS101" s="3"/>
      <c r="IGT101" s="3"/>
      <c r="IGU101" s="3"/>
      <c r="IGV101" s="3"/>
      <c r="IGW101" s="3"/>
      <c r="IGX101" s="3"/>
      <c r="IGY101" s="3"/>
      <c r="IGZ101" s="3"/>
      <c r="IHA101" s="3"/>
      <c r="IHB101" s="3"/>
      <c r="IHC101" s="3"/>
      <c r="IHD101" s="3"/>
      <c r="IHE101" s="3"/>
      <c r="IHF101" s="3"/>
      <c r="IHG101" s="3"/>
      <c r="IHH101" s="3"/>
      <c r="IHI101" s="3"/>
      <c r="IHJ101" s="3"/>
      <c r="IHK101" s="3"/>
      <c r="IHL101" s="3"/>
      <c r="IHM101" s="3"/>
      <c r="IHN101" s="3"/>
      <c r="IHO101" s="3"/>
      <c r="IHP101" s="3"/>
      <c r="IHQ101" s="3"/>
      <c r="IHR101" s="3"/>
      <c r="IHS101" s="3"/>
      <c r="IHT101" s="3"/>
      <c r="IHU101" s="3"/>
      <c r="IHV101" s="3"/>
      <c r="IHW101" s="3"/>
      <c r="IHX101" s="3"/>
      <c r="IHY101" s="3"/>
      <c r="IHZ101" s="3"/>
      <c r="IIA101" s="3"/>
      <c r="IIB101" s="3"/>
      <c r="IIC101" s="3"/>
      <c r="IID101" s="3"/>
      <c r="IIE101" s="3"/>
      <c r="IIF101" s="3"/>
      <c r="IIG101" s="3"/>
      <c r="IIH101" s="3"/>
      <c r="III101" s="3"/>
      <c r="IIJ101" s="3"/>
      <c r="IIK101" s="3"/>
      <c r="IIL101" s="3"/>
      <c r="IIM101" s="3"/>
      <c r="IIN101" s="3"/>
      <c r="IIO101" s="3"/>
      <c r="IIP101" s="3"/>
      <c r="IIQ101" s="3"/>
      <c r="IIR101" s="3"/>
      <c r="IIS101" s="3"/>
      <c r="IIT101" s="3"/>
      <c r="IIU101" s="3"/>
      <c r="IIV101" s="3"/>
      <c r="IIW101" s="3"/>
      <c r="IIX101" s="3"/>
      <c r="IIY101" s="3"/>
      <c r="IIZ101" s="3"/>
      <c r="IJA101" s="3"/>
      <c r="IJB101" s="3"/>
      <c r="IJC101" s="3"/>
      <c r="IJD101" s="3"/>
      <c r="IJE101" s="3"/>
      <c r="IJF101" s="3"/>
      <c r="IJG101" s="3"/>
      <c r="IJH101" s="3"/>
      <c r="IJI101" s="3"/>
      <c r="IJJ101" s="3"/>
      <c r="IJK101" s="3"/>
      <c r="IJL101" s="3"/>
      <c r="IJM101" s="3"/>
      <c r="IJN101" s="3"/>
      <c r="IJO101" s="3"/>
      <c r="IJP101" s="3"/>
      <c r="IJQ101" s="3"/>
      <c r="IJR101" s="3"/>
      <c r="IJS101" s="3"/>
      <c r="IJT101" s="3"/>
      <c r="IJU101" s="3"/>
      <c r="IJV101" s="3"/>
      <c r="IJW101" s="3"/>
      <c r="IJX101" s="3"/>
      <c r="IJY101" s="3"/>
      <c r="IJZ101" s="3"/>
      <c r="IKA101" s="3"/>
      <c r="IKB101" s="3"/>
      <c r="IKC101" s="3"/>
      <c r="IKD101" s="3"/>
      <c r="IKE101" s="3"/>
      <c r="IKF101" s="3"/>
      <c r="IKG101" s="3"/>
      <c r="IKH101" s="3"/>
      <c r="IKI101" s="3"/>
      <c r="IKJ101" s="3"/>
      <c r="IKK101" s="3"/>
      <c r="IKL101" s="3"/>
      <c r="IKM101" s="3"/>
      <c r="IKN101" s="3"/>
      <c r="IKO101" s="3"/>
      <c r="IKP101" s="3"/>
      <c r="IKQ101" s="3"/>
      <c r="IKR101" s="3"/>
      <c r="IKS101" s="3"/>
      <c r="IKT101" s="3"/>
      <c r="IKU101" s="3"/>
      <c r="IKV101" s="3"/>
      <c r="IKW101" s="3"/>
      <c r="IKX101" s="3"/>
      <c r="IKY101" s="3"/>
      <c r="IKZ101" s="3"/>
      <c r="ILA101" s="3"/>
      <c r="ILB101" s="3"/>
      <c r="ILC101" s="3"/>
      <c r="ILD101" s="3"/>
      <c r="ILE101" s="3"/>
      <c r="ILF101" s="3"/>
      <c r="ILG101" s="3"/>
      <c r="ILH101" s="3"/>
      <c r="ILI101" s="3"/>
      <c r="ILJ101" s="3"/>
      <c r="ILK101" s="3"/>
      <c r="ILL101" s="3"/>
      <c r="ILM101" s="3"/>
      <c r="ILN101" s="3"/>
      <c r="ILO101" s="3"/>
      <c r="ILP101" s="3"/>
      <c r="ILQ101" s="3"/>
      <c r="ILR101" s="3"/>
      <c r="ILS101" s="3"/>
      <c r="ILT101" s="3"/>
      <c r="ILU101" s="3"/>
      <c r="ILV101" s="3"/>
      <c r="ILW101" s="3"/>
      <c r="ILX101" s="3"/>
      <c r="ILY101" s="3"/>
      <c r="ILZ101" s="3"/>
      <c r="IMA101" s="3"/>
      <c r="IMB101" s="3"/>
      <c r="IMC101" s="3"/>
      <c r="IMD101" s="3"/>
      <c r="IME101" s="3"/>
      <c r="IMF101" s="3"/>
      <c r="IMG101" s="3"/>
      <c r="IMH101" s="3"/>
      <c r="IMI101" s="3"/>
      <c r="IMJ101" s="3"/>
      <c r="IMK101" s="3"/>
      <c r="IML101" s="3"/>
      <c r="IMM101" s="3"/>
      <c r="IMN101" s="3"/>
      <c r="IMO101" s="3"/>
      <c r="IMP101" s="3"/>
      <c r="IMQ101" s="3"/>
      <c r="IMR101" s="3"/>
      <c r="IMS101" s="3"/>
      <c r="IMT101" s="3"/>
      <c r="IMU101" s="3"/>
      <c r="IMV101" s="3"/>
      <c r="IMW101" s="3"/>
      <c r="IMX101" s="3"/>
      <c r="IMY101" s="3"/>
      <c r="IMZ101" s="3"/>
      <c r="INA101" s="3"/>
      <c r="INB101" s="3"/>
      <c r="INC101" s="3"/>
      <c r="IND101" s="3"/>
      <c r="INE101" s="3"/>
      <c r="INF101" s="3"/>
      <c r="ING101" s="3"/>
      <c r="INH101" s="3"/>
      <c r="INI101" s="3"/>
      <c r="INJ101" s="3"/>
      <c r="INK101" s="3"/>
      <c r="INL101" s="3"/>
      <c r="INM101" s="3"/>
      <c r="INN101" s="3"/>
      <c r="INO101" s="3"/>
      <c r="INP101" s="3"/>
      <c r="INQ101" s="3"/>
      <c r="INR101" s="3"/>
      <c r="INS101" s="3"/>
      <c r="INT101" s="3"/>
      <c r="INU101" s="3"/>
      <c r="INV101" s="3"/>
      <c r="INW101" s="3"/>
      <c r="INX101" s="3"/>
      <c r="INY101" s="3"/>
      <c r="INZ101" s="3"/>
      <c r="IOA101" s="3"/>
      <c r="IOB101" s="3"/>
      <c r="IOC101" s="3"/>
      <c r="IOD101" s="3"/>
      <c r="IOE101" s="3"/>
      <c r="IOF101" s="3"/>
      <c r="IOG101" s="3"/>
      <c r="IOH101" s="3"/>
      <c r="IOI101" s="3"/>
      <c r="IOJ101" s="3"/>
      <c r="IOK101" s="3"/>
      <c r="IOL101" s="3"/>
      <c r="IOM101" s="3"/>
      <c r="ION101" s="3"/>
      <c r="IOO101" s="3"/>
      <c r="IOP101" s="3"/>
      <c r="IOQ101" s="3"/>
      <c r="IOR101" s="3"/>
      <c r="IOS101" s="3"/>
      <c r="IOT101" s="3"/>
      <c r="IOU101" s="3"/>
      <c r="IOV101" s="3"/>
      <c r="IOW101" s="3"/>
      <c r="IOX101" s="3"/>
      <c r="IOY101" s="3"/>
      <c r="IOZ101" s="3"/>
      <c r="IPA101" s="3"/>
      <c r="IPB101" s="3"/>
      <c r="IPC101" s="3"/>
      <c r="IPD101" s="3"/>
      <c r="IPE101" s="3"/>
      <c r="IPF101" s="3"/>
      <c r="IPG101" s="3"/>
      <c r="IPH101" s="3"/>
      <c r="IPI101" s="3"/>
      <c r="IPJ101" s="3"/>
      <c r="IPK101" s="3"/>
      <c r="IPL101" s="3"/>
      <c r="IPM101" s="3"/>
      <c r="IPN101" s="3"/>
      <c r="IPO101" s="3"/>
      <c r="IPP101" s="3"/>
      <c r="IPQ101" s="3"/>
      <c r="IPR101" s="3"/>
      <c r="IPS101" s="3"/>
      <c r="IPT101" s="3"/>
      <c r="IPU101" s="3"/>
      <c r="IPV101" s="3"/>
      <c r="IPW101" s="3"/>
      <c r="IPX101" s="3"/>
      <c r="IPY101" s="3"/>
      <c r="IPZ101" s="3"/>
      <c r="IQA101" s="3"/>
      <c r="IQB101" s="3"/>
      <c r="IQC101" s="3"/>
      <c r="IQD101" s="3"/>
      <c r="IQE101" s="3"/>
      <c r="IQF101" s="3"/>
      <c r="IQG101" s="3"/>
      <c r="IQH101" s="3"/>
      <c r="IQI101" s="3"/>
      <c r="IQJ101" s="3"/>
      <c r="IQK101" s="3"/>
      <c r="IQL101" s="3"/>
      <c r="IQM101" s="3"/>
      <c r="IQN101" s="3"/>
      <c r="IQO101" s="3"/>
      <c r="IQP101" s="3"/>
      <c r="IQQ101" s="3"/>
      <c r="IQR101" s="3"/>
      <c r="IQS101" s="3"/>
      <c r="IQT101" s="3"/>
      <c r="IQU101" s="3"/>
      <c r="IQV101" s="3"/>
      <c r="IQW101" s="3"/>
      <c r="IQX101" s="3"/>
      <c r="IQY101" s="3"/>
      <c r="IQZ101" s="3"/>
      <c r="IRA101" s="3"/>
      <c r="IRB101" s="3"/>
      <c r="IRC101" s="3"/>
      <c r="IRD101" s="3"/>
      <c r="IRE101" s="3"/>
      <c r="IRF101" s="3"/>
      <c r="IRG101" s="3"/>
      <c r="IRH101" s="3"/>
      <c r="IRI101" s="3"/>
      <c r="IRJ101" s="3"/>
      <c r="IRK101" s="3"/>
      <c r="IRL101" s="3"/>
      <c r="IRM101" s="3"/>
      <c r="IRN101" s="3"/>
      <c r="IRO101" s="3"/>
      <c r="IRP101" s="3"/>
      <c r="IRQ101" s="3"/>
      <c r="IRR101" s="3"/>
      <c r="IRS101" s="3"/>
      <c r="IRT101" s="3"/>
      <c r="IRU101" s="3"/>
      <c r="IRV101" s="3"/>
      <c r="IRW101" s="3"/>
      <c r="IRX101" s="3"/>
      <c r="IRY101" s="3"/>
      <c r="IRZ101" s="3"/>
      <c r="ISA101" s="3"/>
      <c r="ISB101" s="3"/>
      <c r="ISC101" s="3"/>
      <c r="ISD101" s="3"/>
      <c r="ISE101" s="3"/>
      <c r="ISF101" s="3"/>
      <c r="ISG101" s="3"/>
      <c r="ISH101" s="3"/>
      <c r="ISI101" s="3"/>
      <c r="ISJ101" s="3"/>
      <c r="ISK101" s="3"/>
      <c r="ISL101" s="3"/>
      <c r="ISM101" s="3"/>
      <c r="ISN101" s="3"/>
      <c r="ISO101" s="3"/>
      <c r="ISP101" s="3"/>
      <c r="ISQ101" s="3"/>
      <c r="ISR101" s="3"/>
      <c r="ISS101" s="3"/>
      <c r="IST101" s="3"/>
      <c r="ISU101" s="3"/>
      <c r="ISV101" s="3"/>
      <c r="ISW101" s="3"/>
      <c r="ISX101" s="3"/>
      <c r="ISY101" s="3"/>
      <c r="ISZ101" s="3"/>
      <c r="ITA101" s="3"/>
      <c r="ITB101" s="3"/>
      <c r="ITC101" s="3"/>
      <c r="ITD101" s="3"/>
      <c r="ITE101" s="3"/>
      <c r="ITF101" s="3"/>
      <c r="ITG101" s="3"/>
      <c r="ITH101" s="3"/>
      <c r="ITI101" s="3"/>
      <c r="ITJ101" s="3"/>
      <c r="ITK101" s="3"/>
      <c r="ITL101" s="3"/>
      <c r="ITM101" s="3"/>
      <c r="ITN101" s="3"/>
      <c r="ITO101" s="3"/>
      <c r="ITP101" s="3"/>
      <c r="ITQ101" s="3"/>
      <c r="ITR101" s="3"/>
      <c r="ITS101" s="3"/>
      <c r="ITT101" s="3"/>
      <c r="ITU101" s="3"/>
      <c r="ITV101" s="3"/>
      <c r="ITW101" s="3"/>
      <c r="ITX101" s="3"/>
      <c r="ITY101" s="3"/>
      <c r="ITZ101" s="3"/>
      <c r="IUA101" s="3"/>
      <c r="IUB101" s="3"/>
      <c r="IUC101" s="3"/>
      <c r="IUD101" s="3"/>
      <c r="IUE101" s="3"/>
      <c r="IUF101" s="3"/>
      <c r="IUG101" s="3"/>
      <c r="IUH101" s="3"/>
      <c r="IUI101" s="3"/>
      <c r="IUJ101" s="3"/>
      <c r="IUK101" s="3"/>
      <c r="IUL101" s="3"/>
      <c r="IUM101" s="3"/>
      <c r="IUN101" s="3"/>
      <c r="IUO101" s="3"/>
      <c r="IUP101" s="3"/>
      <c r="IUQ101" s="3"/>
      <c r="IUR101" s="3"/>
      <c r="IUS101" s="3"/>
      <c r="IUT101" s="3"/>
      <c r="IUU101" s="3"/>
      <c r="IUV101" s="3"/>
      <c r="IUW101" s="3"/>
      <c r="IUX101" s="3"/>
      <c r="IUY101" s="3"/>
      <c r="IUZ101" s="3"/>
      <c r="IVA101" s="3"/>
      <c r="IVB101" s="3"/>
      <c r="IVC101" s="3"/>
      <c r="IVD101" s="3"/>
      <c r="IVE101" s="3"/>
      <c r="IVF101" s="3"/>
      <c r="IVG101" s="3"/>
      <c r="IVH101" s="3"/>
      <c r="IVI101" s="3"/>
      <c r="IVJ101" s="3"/>
      <c r="IVK101" s="3"/>
      <c r="IVL101" s="3"/>
      <c r="IVM101" s="3"/>
      <c r="IVN101" s="3"/>
      <c r="IVO101" s="3"/>
      <c r="IVP101" s="3"/>
      <c r="IVQ101" s="3"/>
      <c r="IVR101" s="3"/>
      <c r="IVS101" s="3"/>
      <c r="IVT101" s="3"/>
      <c r="IVU101" s="3"/>
      <c r="IVV101" s="3"/>
      <c r="IVW101" s="3"/>
      <c r="IVX101" s="3"/>
      <c r="IVY101" s="3"/>
      <c r="IVZ101" s="3"/>
      <c r="IWA101" s="3"/>
      <c r="IWB101" s="3"/>
      <c r="IWC101" s="3"/>
      <c r="IWD101" s="3"/>
      <c r="IWE101" s="3"/>
      <c r="IWF101" s="3"/>
      <c r="IWG101" s="3"/>
      <c r="IWH101" s="3"/>
      <c r="IWI101" s="3"/>
      <c r="IWJ101" s="3"/>
      <c r="IWK101" s="3"/>
      <c r="IWL101" s="3"/>
      <c r="IWM101" s="3"/>
      <c r="IWN101" s="3"/>
      <c r="IWO101" s="3"/>
      <c r="IWP101" s="3"/>
      <c r="IWQ101" s="3"/>
      <c r="IWR101" s="3"/>
      <c r="IWS101" s="3"/>
      <c r="IWT101" s="3"/>
      <c r="IWU101" s="3"/>
      <c r="IWV101" s="3"/>
      <c r="IWW101" s="3"/>
      <c r="IWX101" s="3"/>
      <c r="IWY101" s="3"/>
      <c r="IWZ101" s="3"/>
      <c r="IXA101" s="3"/>
      <c r="IXB101" s="3"/>
      <c r="IXC101" s="3"/>
      <c r="IXD101" s="3"/>
      <c r="IXE101" s="3"/>
      <c r="IXF101" s="3"/>
      <c r="IXG101" s="3"/>
      <c r="IXH101" s="3"/>
      <c r="IXI101" s="3"/>
      <c r="IXJ101" s="3"/>
      <c r="IXK101" s="3"/>
      <c r="IXL101" s="3"/>
      <c r="IXM101" s="3"/>
      <c r="IXN101" s="3"/>
      <c r="IXO101" s="3"/>
      <c r="IXP101" s="3"/>
      <c r="IXQ101" s="3"/>
      <c r="IXR101" s="3"/>
      <c r="IXS101" s="3"/>
      <c r="IXT101" s="3"/>
      <c r="IXU101" s="3"/>
      <c r="IXV101" s="3"/>
      <c r="IXW101" s="3"/>
      <c r="IXX101" s="3"/>
      <c r="IXY101" s="3"/>
      <c r="IXZ101" s="3"/>
      <c r="IYA101" s="3"/>
      <c r="IYB101" s="3"/>
      <c r="IYC101" s="3"/>
      <c r="IYD101" s="3"/>
      <c r="IYE101" s="3"/>
      <c r="IYF101" s="3"/>
      <c r="IYG101" s="3"/>
      <c r="IYH101" s="3"/>
      <c r="IYI101" s="3"/>
      <c r="IYJ101" s="3"/>
      <c r="IYK101" s="3"/>
      <c r="IYL101" s="3"/>
      <c r="IYM101" s="3"/>
      <c r="IYN101" s="3"/>
      <c r="IYO101" s="3"/>
      <c r="IYP101" s="3"/>
      <c r="IYQ101" s="3"/>
      <c r="IYR101" s="3"/>
      <c r="IYS101" s="3"/>
      <c r="IYT101" s="3"/>
      <c r="IYU101" s="3"/>
      <c r="IYV101" s="3"/>
      <c r="IYW101" s="3"/>
      <c r="IYX101" s="3"/>
      <c r="IYY101" s="3"/>
      <c r="IYZ101" s="3"/>
      <c r="IZA101" s="3"/>
      <c r="IZB101" s="3"/>
      <c r="IZC101" s="3"/>
      <c r="IZD101" s="3"/>
      <c r="IZE101" s="3"/>
      <c r="IZF101" s="3"/>
      <c r="IZG101" s="3"/>
      <c r="IZH101" s="3"/>
      <c r="IZI101" s="3"/>
      <c r="IZJ101" s="3"/>
      <c r="IZK101" s="3"/>
      <c r="IZL101" s="3"/>
      <c r="IZM101" s="3"/>
      <c r="IZN101" s="3"/>
      <c r="IZO101" s="3"/>
      <c r="IZP101" s="3"/>
      <c r="IZQ101" s="3"/>
      <c r="IZR101" s="3"/>
      <c r="IZS101" s="3"/>
      <c r="IZT101" s="3"/>
      <c r="IZU101" s="3"/>
      <c r="IZV101" s="3"/>
      <c r="IZW101" s="3"/>
      <c r="IZX101" s="3"/>
      <c r="IZY101" s="3"/>
      <c r="IZZ101" s="3"/>
      <c r="JAA101" s="3"/>
      <c r="JAB101" s="3"/>
      <c r="JAC101" s="3"/>
      <c r="JAD101" s="3"/>
      <c r="JAE101" s="3"/>
      <c r="JAF101" s="3"/>
      <c r="JAG101" s="3"/>
      <c r="JAH101" s="3"/>
      <c r="JAI101" s="3"/>
      <c r="JAJ101" s="3"/>
      <c r="JAK101" s="3"/>
      <c r="JAL101" s="3"/>
      <c r="JAM101" s="3"/>
      <c r="JAN101" s="3"/>
      <c r="JAO101" s="3"/>
      <c r="JAP101" s="3"/>
      <c r="JAQ101" s="3"/>
      <c r="JAR101" s="3"/>
      <c r="JAS101" s="3"/>
      <c r="JAT101" s="3"/>
      <c r="JAU101" s="3"/>
      <c r="JAV101" s="3"/>
      <c r="JAW101" s="3"/>
      <c r="JAX101" s="3"/>
      <c r="JAY101" s="3"/>
      <c r="JAZ101" s="3"/>
      <c r="JBA101" s="3"/>
      <c r="JBB101" s="3"/>
      <c r="JBC101" s="3"/>
      <c r="JBD101" s="3"/>
      <c r="JBE101" s="3"/>
      <c r="JBF101" s="3"/>
      <c r="JBG101" s="3"/>
      <c r="JBH101" s="3"/>
      <c r="JBI101" s="3"/>
      <c r="JBJ101" s="3"/>
      <c r="JBK101" s="3"/>
      <c r="JBL101" s="3"/>
      <c r="JBM101" s="3"/>
      <c r="JBN101" s="3"/>
      <c r="JBO101" s="3"/>
      <c r="JBP101" s="3"/>
      <c r="JBQ101" s="3"/>
      <c r="JBR101" s="3"/>
      <c r="JBS101" s="3"/>
      <c r="JBT101" s="3"/>
      <c r="JBU101" s="3"/>
      <c r="JBV101" s="3"/>
      <c r="JBW101" s="3"/>
      <c r="JBX101" s="3"/>
      <c r="JBY101" s="3"/>
      <c r="JBZ101" s="3"/>
      <c r="JCA101" s="3"/>
      <c r="JCB101" s="3"/>
      <c r="JCC101" s="3"/>
      <c r="JCD101" s="3"/>
      <c r="JCE101" s="3"/>
      <c r="JCF101" s="3"/>
      <c r="JCG101" s="3"/>
      <c r="JCH101" s="3"/>
      <c r="JCI101" s="3"/>
      <c r="JCJ101" s="3"/>
      <c r="JCK101" s="3"/>
      <c r="JCL101" s="3"/>
      <c r="JCM101" s="3"/>
      <c r="JCN101" s="3"/>
      <c r="JCO101" s="3"/>
      <c r="JCP101" s="3"/>
      <c r="JCQ101" s="3"/>
      <c r="JCR101" s="3"/>
      <c r="JCS101" s="3"/>
      <c r="JCT101" s="3"/>
      <c r="JCU101" s="3"/>
      <c r="JCV101" s="3"/>
      <c r="JCW101" s="3"/>
      <c r="JCX101" s="3"/>
      <c r="JCY101" s="3"/>
      <c r="JCZ101" s="3"/>
      <c r="JDA101" s="3"/>
      <c r="JDB101" s="3"/>
      <c r="JDC101" s="3"/>
      <c r="JDD101" s="3"/>
      <c r="JDE101" s="3"/>
      <c r="JDF101" s="3"/>
      <c r="JDG101" s="3"/>
      <c r="JDH101" s="3"/>
      <c r="JDI101" s="3"/>
      <c r="JDJ101" s="3"/>
      <c r="JDK101" s="3"/>
      <c r="JDL101" s="3"/>
      <c r="JDM101" s="3"/>
      <c r="JDN101" s="3"/>
      <c r="JDO101" s="3"/>
      <c r="JDP101" s="3"/>
      <c r="JDQ101" s="3"/>
      <c r="JDR101" s="3"/>
      <c r="JDS101" s="3"/>
      <c r="JDT101" s="3"/>
      <c r="JDU101" s="3"/>
      <c r="JDV101" s="3"/>
      <c r="JDW101" s="3"/>
      <c r="JDX101" s="3"/>
      <c r="JDY101" s="3"/>
      <c r="JDZ101" s="3"/>
      <c r="JEA101" s="3"/>
      <c r="JEB101" s="3"/>
      <c r="JEC101" s="3"/>
      <c r="JED101" s="3"/>
      <c r="JEE101" s="3"/>
      <c r="JEF101" s="3"/>
      <c r="JEG101" s="3"/>
      <c r="JEH101" s="3"/>
      <c r="JEI101" s="3"/>
      <c r="JEJ101" s="3"/>
      <c r="JEK101" s="3"/>
      <c r="JEL101" s="3"/>
      <c r="JEM101" s="3"/>
      <c r="JEN101" s="3"/>
      <c r="JEO101" s="3"/>
      <c r="JEP101" s="3"/>
      <c r="JEQ101" s="3"/>
      <c r="JER101" s="3"/>
      <c r="JES101" s="3"/>
      <c r="JET101" s="3"/>
      <c r="JEU101" s="3"/>
      <c r="JEV101" s="3"/>
      <c r="JEW101" s="3"/>
      <c r="JEX101" s="3"/>
      <c r="JEY101" s="3"/>
      <c r="JEZ101" s="3"/>
      <c r="JFA101" s="3"/>
      <c r="JFB101" s="3"/>
      <c r="JFC101" s="3"/>
      <c r="JFD101" s="3"/>
      <c r="JFE101" s="3"/>
      <c r="JFF101" s="3"/>
      <c r="JFG101" s="3"/>
      <c r="JFH101" s="3"/>
      <c r="JFI101" s="3"/>
      <c r="JFJ101" s="3"/>
      <c r="JFK101" s="3"/>
      <c r="JFL101" s="3"/>
      <c r="JFM101" s="3"/>
      <c r="JFN101" s="3"/>
      <c r="JFO101" s="3"/>
      <c r="JFP101" s="3"/>
      <c r="JFQ101" s="3"/>
      <c r="JFR101" s="3"/>
      <c r="JFS101" s="3"/>
      <c r="JFT101" s="3"/>
      <c r="JFU101" s="3"/>
      <c r="JFV101" s="3"/>
      <c r="JFW101" s="3"/>
      <c r="JFX101" s="3"/>
      <c r="JFY101" s="3"/>
      <c r="JFZ101" s="3"/>
      <c r="JGA101" s="3"/>
      <c r="JGB101" s="3"/>
      <c r="JGC101" s="3"/>
      <c r="JGD101" s="3"/>
      <c r="JGE101" s="3"/>
      <c r="JGF101" s="3"/>
      <c r="JGG101" s="3"/>
      <c r="JGH101" s="3"/>
      <c r="JGI101" s="3"/>
      <c r="JGJ101" s="3"/>
      <c r="JGK101" s="3"/>
      <c r="JGL101" s="3"/>
      <c r="JGM101" s="3"/>
      <c r="JGN101" s="3"/>
      <c r="JGO101" s="3"/>
      <c r="JGP101" s="3"/>
      <c r="JGQ101" s="3"/>
      <c r="JGR101" s="3"/>
      <c r="JGS101" s="3"/>
      <c r="JGT101" s="3"/>
      <c r="JGU101" s="3"/>
      <c r="JGV101" s="3"/>
      <c r="JGW101" s="3"/>
      <c r="JGX101" s="3"/>
      <c r="JGY101" s="3"/>
      <c r="JGZ101" s="3"/>
      <c r="JHA101" s="3"/>
      <c r="JHB101" s="3"/>
      <c r="JHC101" s="3"/>
      <c r="JHD101" s="3"/>
      <c r="JHE101" s="3"/>
      <c r="JHF101" s="3"/>
      <c r="JHG101" s="3"/>
      <c r="JHH101" s="3"/>
      <c r="JHI101" s="3"/>
      <c r="JHJ101" s="3"/>
      <c r="JHK101" s="3"/>
      <c r="JHL101" s="3"/>
      <c r="JHM101" s="3"/>
      <c r="JHN101" s="3"/>
      <c r="JHO101" s="3"/>
      <c r="JHP101" s="3"/>
      <c r="JHQ101" s="3"/>
      <c r="JHR101" s="3"/>
      <c r="JHS101" s="3"/>
      <c r="JHT101" s="3"/>
      <c r="JHU101" s="3"/>
      <c r="JHV101" s="3"/>
      <c r="JHW101" s="3"/>
      <c r="JHX101" s="3"/>
      <c r="JHY101" s="3"/>
      <c r="JHZ101" s="3"/>
      <c r="JIA101" s="3"/>
      <c r="JIB101" s="3"/>
      <c r="JIC101" s="3"/>
      <c r="JID101" s="3"/>
      <c r="JIE101" s="3"/>
      <c r="JIF101" s="3"/>
      <c r="JIG101" s="3"/>
      <c r="JIH101" s="3"/>
      <c r="JII101" s="3"/>
      <c r="JIJ101" s="3"/>
      <c r="JIK101" s="3"/>
      <c r="JIL101" s="3"/>
      <c r="JIM101" s="3"/>
      <c r="JIN101" s="3"/>
      <c r="JIO101" s="3"/>
      <c r="JIP101" s="3"/>
      <c r="JIQ101" s="3"/>
      <c r="JIR101" s="3"/>
      <c r="JIS101" s="3"/>
      <c r="JIT101" s="3"/>
      <c r="JIU101" s="3"/>
      <c r="JIV101" s="3"/>
      <c r="JIW101" s="3"/>
      <c r="JIX101" s="3"/>
      <c r="JIY101" s="3"/>
      <c r="JIZ101" s="3"/>
      <c r="JJA101" s="3"/>
      <c r="JJB101" s="3"/>
      <c r="JJC101" s="3"/>
      <c r="JJD101" s="3"/>
      <c r="JJE101" s="3"/>
      <c r="JJF101" s="3"/>
      <c r="JJG101" s="3"/>
      <c r="JJH101" s="3"/>
      <c r="JJI101" s="3"/>
      <c r="JJJ101" s="3"/>
      <c r="JJK101" s="3"/>
      <c r="JJL101" s="3"/>
      <c r="JJM101" s="3"/>
      <c r="JJN101" s="3"/>
      <c r="JJO101" s="3"/>
      <c r="JJP101" s="3"/>
      <c r="JJQ101" s="3"/>
      <c r="JJR101" s="3"/>
      <c r="JJS101" s="3"/>
      <c r="JJT101" s="3"/>
      <c r="JJU101" s="3"/>
      <c r="JJV101" s="3"/>
      <c r="JJW101" s="3"/>
      <c r="JJX101" s="3"/>
      <c r="JJY101" s="3"/>
      <c r="JJZ101" s="3"/>
      <c r="JKA101" s="3"/>
      <c r="JKB101" s="3"/>
      <c r="JKC101" s="3"/>
      <c r="JKD101" s="3"/>
      <c r="JKE101" s="3"/>
      <c r="JKF101" s="3"/>
      <c r="JKG101" s="3"/>
      <c r="JKH101" s="3"/>
      <c r="JKI101" s="3"/>
      <c r="JKJ101" s="3"/>
      <c r="JKK101" s="3"/>
      <c r="JKL101" s="3"/>
      <c r="JKM101" s="3"/>
      <c r="JKN101" s="3"/>
      <c r="JKO101" s="3"/>
      <c r="JKP101" s="3"/>
      <c r="JKQ101" s="3"/>
      <c r="JKR101" s="3"/>
      <c r="JKS101" s="3"/>
      <c r="JKT101" s="3"/>
      <c r="JKU101" s="3"/>
      <c r="JKV101" s="3"/>
      <c r="JKW101" s="3"/>
      <c r="JKX101" s="3"/>
      <c r="JKY101" s="3"/>
      <c r="JKZ101" s="3"/>
      <c r="JLA101" s="3"/>
      <c r="JLB101" s="3"/>
      <c r="JLC101" s="3"/>
      <c r="JLD101" s="3"/>
      <c r="JLE101" s="3"/>
      <c r="JLF101" s="3"/>
      <c r="JLG101" s="3"/>
      <c r="JLH101" s="3"/>
      <c r="JLI101" s="3"/>
      <c r="JLJ101" s="3"/>
      <c r="JLK101" s="3"/>
      <c r="JLL101" s="3"/>
      <c r="JLM101" s="3"/>
      <c r="JLN101" s="3"/>
      <c r="JLO101" s="3"/>
      <c r="JLP101" s="3"/>
      <c r="JLQ101" s="3"/>
      <c r="JLR101" s="3"/>
      <c r="JLS101" s="3"/>
      <c r="JLT101" s="3"/>
      <c r="JLU101" s="3"/>
      <c r="JLV101" s="3"/>
      <c r="JLW101" s="3"/>
      <c r="JLX101" s="3"/>
      <c r="JLY101" s="3"/>
      <c r="JLZ101" s="3"/>
      <c r="JMA101" s="3"/>
      <c r="JMB101" s="3"/>
      <c r="JMC101" s="3"/>
      <c r="JMD101" s="3"/>
      <c r="JME101" s="3"/>
      <c r="JMF101" s="3"/>
      <c r="JMG101" s="3"/>
      <c r="JMH101" s="3"/>
      <c r="JMI101" s="3"/>
      <c r="JMJ101" s="3"/>
      <c r="JMK101" s="3"/>
      <c r="JML101" s="3"/>
      <c r="JMM101" s="3"/>
      <c r="JMN101" s="3"/>
      <c r="JMO101" s="3"/>
      <c r="JMP101" s="3"/>
      <c r="JMQ101" s="3"/>
      <c r="JMR101" s="3"/>
      <c r="JMS101" s="3"/>
      <c r="JMT101" s="3"/>
      <c r="JMU101" s="3"/>
      <c r="JMV101" s="3"/>
      <c r="JMW101" s="3"/>
      <c r="JMX101" s="3"/>
      <c r="JMY101" s="3"/>
      <c r="JMZ101" s="3"/>
      <c r="JNA101" s="3"/>
      <c r="JNB101" s="3"/>
      <c r="JNC101" s="3"/>
      <c r="JND101" s="3"/>
      <c r="JNE101" s="3"/>
      <c r="JNF101" s="3"/>
      <c r="JNG101" s="3"/>
      <c r="JNH101" s="3"/>
      <c r="JNI101" s="3"/>
      <c r="JNJ101" s="3"/>
      <c r="JNK101" s="3"/>
      <c r="JNL101" s="3"/>
      <c r="JNM101" s="3"/>
      <c r="JNN101" s="3"/>
      <c r="JNO101" s="3"/>
      <c r="JNP101" s="3"/>
      <c r="JNQ101" s="3"/>
      <c r="JNR101" s="3"/>
      <c r="JNS101" s="3"/>
      <c r="JNT101" s="3"/>
      <c r="JNU101" s="3"/>
      <c r="JNV101" s="3"/>
      <c r="JNW101" s="3"/>
      <c r="JNX101" s="3"/>
      <c r="JNY101" s="3"/>
      <c r="JNZ101" s="3"/>
      <c r="JOA101" s="3"/>
      <c r="JOB101" s="3"/>
      <c r="JOC101" s="3"/>
      <c r="JOD101" s="3"/>
      <c r="JOE101" s="3"/>
      <c r="JOF101" s="3"/>
      <c r="JOG101" s="3"/>
      <c r="JOH101" s="3"/>
      <c r="JOI101" s="3"/>
      <c r="JOJ101" s="3"/>
      <c r="JOK101" s="3"/>
      <c r="JOL101" s="3"/>
      <c r="JOM101" s="3"/>
      <c r="JON101" s="3"/>
      <c r="JOO101" s="3"/>
      <c r="JOP101" s="3"/>
      <c r="JOQ101" s="3"/>
      <c r="JOR101" s="3"/>
      <c r="JOS101" s="3"/>
      <c r="JOT101" s="3"/>
      <c r="JOU101" s="3"/>
      <c r="JOV101" s="3"/>
      <c r="JOW101" s="3"/>
      <c r="JOX101" s="3"/>
      <c r="JOY101" s="3"/>
      <c r="JOZ101" s="3"/>
      <c r="JPA101" s="3"/>
      <c r="JPB101" s="3"/>
      <c r="JPC101" s="3"/>
      <c r="JPD101" s="3"/>
      <c r="JPE101" s="3"/>
      <c r="JPF101" s="3"/>
      <c r="JPG101" s="3"/>
      <c r="JPH101" s="3"/>
      <c r="JPI101" s="3"/>
      <c r="JPJ101" s="3"/>
      <c r="JPK101" s="3"/>
      <c r="JPL101" s="3"/>
      <c r="JPM101" s="3"/>
      <c r="JPN101" s="3"/>
      <c r="JPO101" s="3"/>
      <c r="JPP101" s="3"/>
      <c r="JPQ101" s="3"/>
      <c r="JPR101" s="3"/>
      <c r="JPS101" s="3"/>
      <c r="JPT101" s="3"/>
      <c r="JPU101" s="3"/>
      <c r="JPV101" s="3"/>
      <c r="JPW101" s="3"/>
      <c r="JPX101" s="3"/>
      <c r="JPY101" s="3"/>
      <c r="JPZ101" s="3"/>
      <c r="JQA101" s="3"/>
      <c r="JQB101" s="3"/>
      <c r="JQC101" s="3"/>
      <c r="JQD101" s="3"/>
      <c r="JQE101" s="3"/>
      <c r="JQF101" s="3"/>
      <c r="JQG101" s="3"/>
      <c r="JQH101" s="3"/>
      <c r="JQI101" s="3"/>
      <c r="JQJ101" s="3"/>
      <c r="JQK101" s="3"/>
      <c r="JQL101" s="3"/>
      <c r="JQM101" s="3"/>
      <c r="JQN101" s="3"/>
      <c r="JQO101" s="3"/>
      <c r="JQP101" s="3"/>
      <c r="JQQ101" s="3"/>
      <c r="JQR101" s="3"/>
      <c r="JQS101" s="3"/>
      <c r="JQT101" s="3"/>
      <c r="JQU101" s="3"/>
      <c r="JQV101" s="3"/>
      <c r="JQW101" s="3"/>
      <c r="JQX101" s="3"/>
      <c r="JQY101" s="3"/>
      <c r="JQZ101" s="3"/>
      <c r="JRA101" s="3"/>
      <c r="JRB101" s="3"/>
      <c r="JRC101" s="3"/>
      <c r="JRD101" s="3"/>
      <c r="JRE101" s="3"/>
      <c r="JRF101" s="3"/>
      <c r="JRG101" s="3"/>
      <c r="JRH101" s="3"/>
      <c r="JRI101" s="3"/>
      <c r="JRJ101" s="3"/>
      <c r="JRK101" s="3"/>
      <c r="JRL101" s="3"/>
      <c r="JRM101" s="3"/>
      <c r="JRN101" s="3"/>
      <c r="JRO101" s="3"/>
      <c r="JRP101" s="3"/>
      <c r="JRQ101" s="3"/>
      <c r="JRR101" s="3"/>
      <c r="JRS101" s="3"/>
      <c r="JRT101" s="3"/>
      <c r="JRU101" s="3"/>
      <c r="JRV101" s="3"/>
      <c r="JRW101" s="3"/>
      <c r="JRX101" s="3"/>
      <c r="JRY101" s="3"/>
      <c r="JRZ101" s="3"/>
      <c r="JSA101" s="3"/>
      <c r="JSB101" s="3"/>
      <c r="JSC101" s="3"/>
      <c r="JSD101" s="3"/>
      <c r="JSE101" s="3"/>
      <c r="JSF101" s="3"/>
      <c r="JSG101" s="3"/>
      <c r="JSH101" s="3"/>
      <c r="JSI101" s="3"/>
      <c r="JSJ101" s="3"/>
      <c r="JSK101" s="3"/>
      <c r="JSL101" s="3"/>
      <c r="JSM101" s="3"/>
      <c r="JSN101" s="3"/>
      <c r="JSO101" s="3"/>
      <c r="JSP101" s="3"/>
      <c r="JSQ101" s="3"/>
      <c r="JSR101" s="3"/>
      <c r="JSS101" s="3"/>
      <c r="JST101" s="3"/>
      <c r="JSU101" s="3"/>
      <c r="JSV101" s="3"/>
      <c r="JSW101" s="3"/>
      <c r="JSX101" s="3"/>
      <c r="JSY101" s="3"/>
      <c r="JSZ101" s="3"/>
      <c r="JTA101" s="3"/>
      <c r="JTB101" s="3"/>
      <c r="JTC101" s="3"/>
      <c r="JTD101" s="3"/>
      <c r="JTE101" s="3"/>
      <c r="JTF101" s="3"/>
      <c r="JTG101" s="3"/>
      <c r="JTH101" s="3"/>
      <c r="JTI101" s="3"/>
      <c r="JTJ101" s="3"/>
      <c r="JTK101" s="3"/>
      <c r="JTL101" s="3"/>
      <c r="JTM101" s="3"/>
      <c r="JTN101" s="3"/>
      <c r="JTO101" s="3"/>
      <c r="JTP101" s="3"/>
      <c r="JTQ101" s="3"/>
      <c r="JTR101" s="3"/>
      <c r="JTS101" s="3"/>
      <c r="JTT101" s="3"/>
      <c r="JTU101" s="3"/>
      <c r="JTV101" s="3"/>
      <c r="JTW101" s="3"/>
      <c r="JTX101" s="3"/>
      <c r="JTY101" s="3"/>
      <c r="JTZ101" s="3"/>
      <c r="JUA101" s="3"/>
      <c r="JUB101" s="3"/>
      <c r="JUC101" s="3"/>
      <c r="JUD101" s="3"/>
      <c r="JUE101" s="3"/>
      <c r="JUF101" s="3"/>
      <c r="JUG101" s="3"/>
      <c r="JUH101" s="3"/>
      <c r="JUI101" s="3"/>
      <c r="JUJ101" s="3"/>
      <c r="JUK101" s="3"/>
      <c r="JUL101" s="3"/>
      <c r="JUM101" s="3"/>
      <c r="JUN101" s="3"/>
      <c r="JUO101" s="3"/>
      <c r="JUP101" s="3"/>
      <c r="JUQ101" s="3"/>
      <c r="JUR101" s="3"/>
      <c r="JUS101" s="3"/>
      <c r="JUT101" s="3"/>
      <c r="JUU101" s="3"/>
      <c r="JUV101" s="3"/>
      <c r="JUW101" s="3"/>
      <c r="JUX101" s="3"/>
      <c r="JUY101" s="3"/>
      <c r="JUZ101" s="3"/>
      <c r="JVA101" s="3"/>
      <c r="JVB101" s="3"/>
      <c r="JVC101" s="3"/>
      <c r="JVD101" s="3"/>
      <c r="JVE101" s="3"/>
      <c r="JVF101" s="3"/>
      <c r="JVG101" s="3"/>
      <c r="JVH101" s="3"/>
      <c r="JVI101" s="3"/>
      <c r="JVJ101" s="3"/>
      <c r="JVK101" s="3"/>
      <c r="JVL101" s="3"/>
      <c r="JVM101" s="3"/>
      <c r="JVN101" s="3"/>
      <c r="JVO101" s="3"/>
      <c r="JVP101" s="3"/>
      <c r="JVQ101" s="3"/>
      <c r="JVR101" s="3"/>
      <c r="JVS101" s="3"/>
      <c r="JVT101" s="3"/>
      <c r="JVU101" s="3"/>
      <c r="JVV101" s="3"/>
      <c r="JVW101" s="3"/>
      <c r="JVX101" s="3"/>
      <c r="JVY101" s="3"/>
      <c r="JVZ101" s="3"/>
      <c r="JWA101" s="3"/>
      <c r="JWB101" s="3"/>
      <c r="JWC101" s="3"/>
      <c r="JWD101" s="3"/>
      <c r="JWE101" s="3"/>
      <c r="JWF101" s="3"/>
      <c r="JWG101" s="3"/>
      <c r="JWH101" s="3"/>
      <c r="JWI101" s="3"/>
      <c r="JWJ101" s="3"/>
      <c r="JWK101" s="3"/>
      <c r="JWL101" s="3"/>
      <c r="JWM101" s="3"/>
      <c r="JWN101" s="3"/>
      <c r="JWO101" s="3"/>
      <c r="JWP101" s="3"/>
      <c r="JWQ101" s="3"/>
      <c r="JWR101" s="3"/>
      <c r="JWS101" s="3"/>
      <c r="JWT101" s="3"/>
      <c r="JWU101" s="3"/>
      <c r="JWV101" s="3"/>
      <c r="JWW101" s="3"/>
      <c r="JWX101" s="3"/>
      <c r="JWY101" s="3"/>
      <c r="JWZ101" s="3"/>
      <c r="JXA101" s="3"/>
      <c r="JXB101" s="3"/>
      <c r="JXC101" s="3"/>
      <c r="JXD101" s="3"/>
      <c r="JXE101" s="3"/>
      <c r="JXF101" s="3"/>
      <c r="JXG101" s="3"/>
      <c r="JXH101" s="3"/>
      <c r="JXI101" s="3"/>
      <c r="JXJ101" s="3"/>
      <c r="JXK101" s="3"/>
      <c r="JXL101" s="3"/>
      <c r="JXM101" s="3"/>
      <c r="JXN101" s="3"/>
      <c r="JXO101" s="3"/>
      <c r="JXP101" s="3"/>
      <c r="JXQ101" s="3"/>
      <c r="JXR101" s="3"/>
      <c r="JXS101" s="3"/>
      <c r="JXT101" s="3"/>
      <c r="JXU101" s="3"/>
      <c r="JXV101" s="3"/>
      <c r="JXW101" s="3"/>
      <c r="JXX101" s="3"/>
      <c r="JXY101" s="3"/>
      <c r="JXZ101" s="3"/>
      <c r="JYA101" s="3"/>
      <c r="JYB101" s="3"/>
      <c r="JYC101" s="3"/>
      <c r="JYD101" s="3"/>
      <c r="JYE101" s="3"/>
      <c r="JYF101" s="3"/>
      <c r="JYG101" s="3"/>
      <c r="JYH101" s="3"/>
      <c r="JYI101" s="3"/>
      <c r="JYJ101" s="3"/>
      <c r="JYK101" s="3"/>
      <c r="JYL101" s="3"/>
      <c r="JYM101" s="3"/>
      <c r="JYN101" s="3"/>
      <c r="JYO101" s="3"/>
      <c r="JYP101" s="3"/>
      <c r="JYQ101" s="3"/>
      <c r="JYR101" s="3"/>
      <c r="JYS101" s="3"/>
      <c r="JYT101" s="3"/>
      <c r="JYU101" s="3"/>
      <c r="JYV101" s="3"/>
      <c r="JYW101" s="3"/>
      <c r="JYX101" s="3"/>
      <c r="JYY101" s="3"/>
      <c r="JYZ101" s="3"/>
      <c r="JZA101" s="3"/>
      <c r="JZB101" s="3"/>
      <c r="JZC101" s="3"/>
      <c r="JZD101" s="3"/>
      <c r="JZE101" s="3"/>
      <c r="JZF101" s="3"/>
      <c r="JZG101" s="3"/>
      <c r="JZH101" s="3"/>
      <c r="JZI101" s="3"/>
      <c r="JZJ101" s="3"/>
      <c r="JZK101" s="3"/>
      <c r="JZL101" s="3"/>
      <c r="JZM101" s="3"/>
      <c r="JZN101" s="3"/>
      <c r="JZO101" s="3"/>
      <c r="JZP101" s="3"/>
      <c r="JZQ101" s="3"/>
      <c r="JZR101" s="3"/>
      <c r="JZS101" s="3"/>
      <c r="JZT101" s="3"/>
      <c r="JZU101" s="3"/>
      <c r="JZV101" s="3"/>
      <c r="JZW101" s="3"/>
      <c r="JZX101" s="3"/>
      <c r="JZY101" s="3"/>
      <c r="JZZ101" s="3"/>
      <c r="KAA101" s="3"/>
      <c r="KAB101" s="3"/>
      <c r="KAC101" s="3"/>
      <c r="KAD101" s="3"/>
      <c r="KAE101" s="3"/>
      <c r="KAF101" s="3"/>
      <c r="KAG101" s="3"/>
      <c r="KAH101" s="3"/>
      <c r="KAI101" s="3"/>
      <c r="KAJ101" s="3"/>
      <c r="KAK101" s="3"/>
      <c r="KAL101" s="3"/>
      <c r="KAM101" s="3"/>
      <c r="KAN101" s="3"/>
      <c r="KAO101" s="3"/>
      <c r="KAP101" s="3"/>
      <c r="KAQ101" s="3"/>
      <c r="KAR101" s="3"/>
      <c r="KAS101" s="3"/>
      <c r="KAT101" s="3"/>
      <c r="KAU101" s="3"/>
      <c r="KAV101" s="3"/>
      <c r="KAW101" s="3"/>
      <c r="KAX101" s="3"/>
      <c r="KAY101" s="3"/>
      <c r="KAZ101" s="3"/>
      <c r="KBA101" s="3"/>
      <c r="KBB101" s="3"/>
      <c r="KBC101" s="3"/>
      <c r="KBD101" s="3"/>
      <c r="KBE101" s="3"/>
      <c r="KBF101" s="3"/>
      <c r="KBG101" s="3"/>
      <c r="KBH101" s="3"/>
      <c r="KBI101" s="3"/>
      <c r="KBJ101" s="3"/>
      <c r="KBK101" s="3"/>
      <c r="KBL101" s="3"/>
      <c r="KBM101" s="3"/>
      <c r="KBN101" s="3"/>
      <c r="KBO101" s="3"/>
      <c r="KBP101" s="3"/>
      <c r="KBQ101" s="3"/>
      <c r="KBR101" s="3"/>
      <c r="KBS101" s="3"/>
      <c r="KBT101" s="3"/>
      <c r="KBU101" s="3"/>
      <c r="KBV101" s="3"/>
      <c r="KBW101" s="3"/>
      <c r="KBX101" s="3"/>
      <c r="KBY101" s="3"/>
      <c r="KBZ101" s="3"/>
      <c r="KCA101" s="3"/>
      <c r="KCB101" s="3"/>
      <c r="KCC101" s="3"/>
      <c r="KCD101" s="3"/>
      <c r="KCE101" s="3"/>
      <c r="KCF101" s="3"/>
      <c r="KCG101" s="3"/>
      <c r="KCH101" s="3"/>
      <c r="KCI101" s="3"/>
      <c r="KCJ101" s="3"/>
      <c r="KCK101" s="3"/>
      <c r="KCL101" s="3"/>
      <c r="KCM101" s="3"/>
      <c r="KCN101" s="3"/>
      <c r="KCO101" s="3"/>
      <c r="KCP101" s="3"/>
      <c r="KCQ101" s="3"/>
      <c r="KCR101" s="3"/>
      <c r="KCS101" s="3"/>
      <c r="KCT101" s="3"/>
      <c r="KCU101" s="3"/>
      <c r="KCV101" s="3"/>
      <c r="KCW101" s="3"/>
      <c r="KCX101" s="3"/>
      <c r="KCY101" s="3"/>
      <c r="KCZ101" s="3"/>
      <c r="KDA101" s="3"/>
      <c r="KDB101" s="3"/>
      <c r="KDC101" s="3"/>
      <c r="KDD101" s="3"/>
      <c r="KDE101" s="3"/>
      <c r="KDF101" s="3"/>
      <c r="KDG101" s="3"/>
      <c r="KDH101" s="3"/>
      <c r="KDI101" s="3"/>
      <c r="KDJ101" s="3"/>
      <c r="KDK101" s="3"/>
      <c r="KDL101" s="3"/>
      <c r="KDM101" s="3"/>
      <c r="KDN101" s="3"/>
      <c r="KDO101" s="3"/>
      <c r="KDP101" s="3"/>
      <c r="KDQ101" s="3"/>
      <c r="KDR101" s="3"/>
      <c r="KDS101" s="3"/>
      <c r="KDT101" s="3"/>
      <c r="KDU101" s="3"/>
      <c r="KDV101" s="3"/>
      <c r="KDW101" s="3"/>
      <c r="KDX101" s="3"/>
      <c r="KDY101" s="3"/>
      <c r="KDZ101" s="3"/>
      <c r="KEA101" s="3"/>
      <c r="KEB101" s="3"/>
      <c r="KEC101" s="3"/>
      <c r="KED101" s="3"/>
      <c r="KEE101" s="3"/>
      <c r="KEF101" s="3"/>
      <c r="KEG101" s="3"/>
      <c r="KEH101" s="3"/>
      <c r="KEI101" s="3"/>
      <c r="KEJ101" s="3"/>
      <c r="KEK101" s="3"/>
      <c r="KEL101" s="3"/>
      <c r="KEM101" s="3"/>
      <c r="KEN101" s="3"/>
      <c r="KEO101" s="3"/>
      <c r="KEP101" s="3"/>
      <c r="KEQ101" s="3"/>
      <c r="KER101" s="3"/>
      <c r="KES101" s="3"/>
      <c r="KET101" s="3"/>
      <c r="KEU101" s="3"/>
      <c r="KEV101" s="3"/>
      <c r="KEW101" s="3"/>
      <c r="KEX101" s="3"/>
      <c r="KEY101" s="3"/>
      <c r="KEZ101" s="3"/>
      <c r="KFA101" s="3"/>
      <c r="KFB101" s="3"/>
      <c r="KFC101" s="3"/>
      <c r="KFD101" s="3"/>
      <c r="KFE101" s="3"/>
      <c r="KFF101" s="3"/>
      <c r="KFG101" s="3"/>
      <c r="KFH101" s="3"/>
      <c r="KFI101" s="3"/>
      <c r="KFJ101" s="3"/>
      <c r="KFK101" s="3"/>
      <c r="KFL101" s="3"/>
      <c r="KFM101" s="3"/>
      <c r="KFN101" s="3"/>
      <c r="KFO101" s="3"/>
      <c r="KFP101" s="3"/>
      <c r="KFQ101" s="3"/>
      <c r="KFR101" s="3"/>
      <c r="KFS101" s="3"/>
      <c r="KFT101" s="3"/>
      <c r="KFU101" s="3"/>
      <c r="KFV101" s="3"/>
      <c r="KFW101" s="3"/>
      <c r="KFX101" s="3"/>
      <c r="KFY101" s="3"/>
      <c r="KFZ101" s="3"/>
      <c r="KGA101" s="3"/>
      <c r="KGB101" s="3"/>
      <c r="KGC101" s="3"/>
      <c r="KGD101" s="3"/>
      <c r="KGE101" s="3"/>
      <c r="KGF101" s="3"/>
      <c r="KGG101" s="3"/>
      <c r="KGH101" s="3"/>
      <c r="KGI101" s="3"/>
      <c r="KGJ101" s="3"/>
      <c r="KGK101" s="3"/>
      <c r="KGL101" s="3"/>
      <c r="KGM101" s="3"/>
      <c r="KGN101" s="3"/>
      <c r="KGO101" s="3"/>
      <c r="KGP101" s="3"/>
      <c r="KGQ101" s="3"/>
      <c r="KGR101" s="3"/>
      <c r="KGS101" s="3"/>
      <c r="KGT101" s="3"/>
      <c r="KGU101" s="3"/>
      <c r="KGV101" s="3"/>
      <c r="KGW101" s="3"/>
      <c r="KGX101" s="3"/>
      <c r="KGY101" s="3"/>
      <c r="KGZ101" s="3"/>
      <c r="KHA101" s="3"/>
      <c r="KHB101" s="3"/>
      <c r="KHC101" s="3"/>
      <c r="KHD101" s="3"/>
      <c r="KHE101" s="3"/>
      <c r="KHF101" s="3"/>
      <c r="KHG101" s="3"/>
      <c r="KHH101" s="3"/>
      <c r="KHI101" s="3"/>
      <c r="KHJ101" s="3"/>
      <c r="KHK101" s="3"/>
      <c r="KHL101" s="3"/>
      <c r="KHM101" s="3"/>
      <c r="KHN101" s="3"/>
      <c r="KHO101" s="3"/>
      <c r="KHP101" s="3"/>
      <c r="KHQ101" s="3"/>
      <c r="KHR101" s="3"/>
      <c r="KHS101" s="3"/>
      <c r="KHT101" s="3"/>
      <c r="KHU101" s="3"/>
      <c r="KHV101" s="3"/>
      <c r="KHW101" s="3"/>
      <c r="KHX101" s="3"/>
      <c r="KHY101" s="3"/>
      <c r="KHZ101" s="3"/>
      <c r="KIA101" s="3"/>
      <c r="KIB101" s="3"/>
      <c r="KIC101" s="3"/>
      <c r="KID101" s="3"/>
      <c r="KIE101" s="3"/>
      <c r="KIF101" s="3"/>
      <c r="KIG101" s="3"/>
      <c r="KIH101" s="3"/>
      <c r="KII101" s="3"/>
      <c r="KIJ101" s="3"/>
      <c r="KIK101" s="3"/>
      <c r="KIL101" s="3"/>
      <c r="KIM101" s="3"/>
      <c r="KIN101" s="3"/>
      <c r="KIO101" s="3"/>
      <c r="KIP101" s="3"/>
      <c r="KIQ101" s="3"/>
      <c r="KIR101" s="3"/>
      <c r="KIS101" s="3"/>
      <c r="KIT101" s="3"/>
      <c r="KIU101" s="3"/>
      <c r="KIV101" s="3"/>
      <c r="KIW101" s="3"/>
      <c r="KIX101" s="3"/>
      <c r="KIY101" s="3"/>
      <c r="KIZ101" s="3"/>
      <c r="KJA101" s="3"/>
      <c r="KJB101" s="3"/>
      <c r="KJC101" s="3"/>
      <c r="KJD101" s="3"/>
      <c r="KJE101" s="3"/>
      <c r="KJF101" s="3"/>
      <c r="KJG101" s="3"/>
      <c r="KJH101" s="3"/>
      <c r="KJI101" s="3"/>
      <c r="KJJ101" s="3"/>
      <c r="KJK101" s="3"/>
      <c r="KJL101" s="3"/>
      <c r="KJM101" s="3"/>
      <c r="KJN101" s="3"/>
      <c r="KJO101" s="3"/>
      <c r="KJP101" s="3"/>
      <c r="KJQ101" s="3"/>
      <c r="KJR101" s="3"/>
      <c r="KJS101" s="3"/>
      <c r="KJT101" s="3"/>
      <c r="KJU101" s="3"/>
      <c r="KJV101" s="3"/>
      <c r="KJW101" s="3"/>
      <c r="KJX101" s="3"/>
      <c r="KJY101" s="3"/>
      <c r="KJZ101" s="3"/>
      <c r="KKA101" s="3"/>
      <c r="KKB101" s="3"/>
      <c r="KKC101" s="3"/>
      <c r="KKD101" s="3"/>
      <c r="KKE101" s="3"/>
      <c r="KKF101" s="3"/>
      <c r="KKG101" s="3"/>
      <c r="KKH101" s="3"/>
      <c r="KKI101" s="3"/>
      <c r="KKJ101" s="3"/>
      <c r="KKK101" s="3"/>
      <c r="KKL101" s="3"/>
      <c r="KKM101" s="3"/>
      <c r="KKN101" s="3"/>
      <c r="KKO101" s="3"/>
      <c r="KKP101" s="3"/>
      <c r="KKQ101" s="3"/>
      <c r="KKR101" s="3"/>
      <c r="KKS101" s="3"/>
      <c r="KKT101" s="3"/>
      <c r="KKU101" s="3"/>
      <c r="KKV101" s="3"/>
      <c r="KKW101" s="3"/>
      <c r="KKX101" s="3"/>
      <c r="KKY101" s="3"/>
      <c r="KKZ101" s="3"/>
      <c r="KLA101" s="3"/>
      <c r="KLB101" s="3"/>
      <c r="KLC101" s="3"/>
      <c r="KLD101" s="3"/>
      <c r="KLE101" s="3"/>
      <c r="KLF101" s="3"/>
      <c r="KLG101" s="3"/>
      <c r="KLH101" s="3"/>
      <c r="KLI101" s="3"/>
      <c r="KLJ101" s="3"/>
      <c r="KLK101" s="3"/>
      <c r="KLL101" s="3"/>
      <c r="KLM101" s="3"/>
      <c r="KLN101" s="3"/>
      <c r="KLO101" s="3"/>
      <c r="KLP101" s="3"/>
      <c r="KLQ101" s="3"/>
      <c r="KLR101" s="3"/>
      <c r="KLS101" s="3"/>
      <c r="KLT101" s="3"/>
      <c r="KLU101" s="3"/>
      <c r="KLV101" s="3"/>
      <c r="KLW101" s="3"/>
      <c r="KLX101" s="3"/>
      <c r="KLY101" s="3"/>
      <c r="KLZ101" s="3"/>
      <c r="KMA101" s="3"/>
      <c r="KMB101" s="3"/>
      <c r="KMC101" s="3"/>
      <c r="KMD101" s="3"/>
      <c r="KME101" s="3"/>
      <c r="KMF101" s="3"/>
      <c r="KMG101" s="3"/>
      <c r="KMH101" s="3"/>
      <c r="KMI101" s="3"/>
      <c r="KMJ101" s="3"/>
      <c r="KMK101" s="3"/>
      <c r="KML101" s="3"/>
      <c r="KMM101" s="3"/>
      <c r="KMN101" s="3"/>
      <c r="KMO101" s="3"/>
      <c r="KMP101" s="3"/>
      <c r="KMQ101" s="3"/>
      <c r="KMR101" s="3"/>
      <c r="KMS101" s="3"/>
      <c r="KMT101" s="3"/>
      <c r="KMU101" s="3"/>
      <c r="KMV101" s="3"/>
      <c r="KMW101" s="3"/>
      <c r="KMX101" s="3"/>
      <c r="KMY101" s="3"/>
      <c r="KMZ101" s="3"/>
      <c r="KNA101" s="3"/>
      <c r="KNB101" s="3"/>
      <c r="KNC101" s="3"/>
      <c r="KND101" s="3"/>
      <c r="KNE101" s="3"/>
      <c r="KNF101" s="3"/>
      <c r="KNG101" s="3"/>
      <c r="KNH101" s="3"/>
      <c r="KNI101" s="3"/>
      <c r="KNJ101" s="3"/>
      <c r="KNK101" s="3"/>
      <c r="KNL101" s="3"/>
      <c r="KNM101" s="3"/>
      <c r="KNN101" s="3"/>
      <c r="KNO101" s="3"/>
      <c r="KNP101" s="3"/>
      <c r="KNQ101" s="3"/>
      <c r="KNR101" s="3"/>
      <c r="KNS101" s="3"/>
      <c r="KNT101" s="3"/>
      <c r="KNU101" s="3"/>
      <c r="KNV101" s="3"/>
      <c r="KNW101" s="3"/>
      <c r="KNX101" s="3"/>
      <c r="KNY101" s="3"/>
      <c r="KNZ101" s="3"/>
      <c r="KOA101" s="3"/>
      <c r="KOB101" s="3"/>
      <c r="KOC101" s="3"/>
      <c r="KOD101" s="3"/>
      <c r="KOE101" s="3"/>
      <c r="KOF101" s="3"/>
      <c r="KOG101" s="3"/>
      <c r="KOH101" s="3"/>
      <c r="KOI101" s="3"/>
      <c r="KOJ101" s="3"/>
      <c r="KOK101" s="3"/>
      <c r="KOL101" s="3"/>
      <c r="KOM101" s="3"/>
      <c r="KON101" s="3"/>
      <c r="KOO101" s="3"/>
      <c r="KOP101" s="3"/>
      <c r="KOQ101" s="3"/>
      <c r="KOR101" s="3"/>
      <c r="KOS101" s="3"/>
      <c r="KOT101" s="3"/>
      <c r="KOU101" s="3"/>
      <c r="KOV101" s="3"/>
      <c r="KOW101" s="3"/>
      <c r="KOX101" s="3"/>
      <c r="KOY101" s="3"/>
      <c r="KOZ101" s="3"/>
      <c r="KPA101" s="3"/>
      <c r="KPB101" s="3"/>
      <c r="KPC101" s="3"/>
      <c r="KPD101" s="3"/>
      <c r="KPE101" s="3"/>
      <c r="KPF101" s="3"/>
      <c r="KPG101" s="3"/>
      <c r="KPH101" s="3"/>
      <c r="KPI101" s="3"/>
      <c r="KPJ101" s="3"/>
      <c r="KPK101" s="3"/>
      <c r="KPL101" s="3"/>
      <c r="KPM101" s="3"/>
      <c r="KPN101" s="3"/>
      <c r="KPO101" s="3"/>
      <c r="KPP101" s="3"/>
      <c r="KPQ101" s="3"/>
      <c r="KPR101" s="3"/>
      <c r="KPS101" s="3"/>
      <c r="KPT101" s="3"/>
      <c r="KPU101" s="3"/>
      <c r="KPV101" s="3"/>
      <c r="KPW101" s="3"/>
      <c r="KPX101" s="3"/>
      <c r="KPY101" s="3"/>
      <c r="KPZ101" s="3"/>
      <c r="KQA101" s="3"/>
      <c r="KQB101" s="3"/>
      <c r="KQC101" s="3"/>
      <c r="KQD101" s="3"/>
      <c r="KQE101" s="3"/>
      <c r="KQF101" s="3"/>
      <c r="KQG101" s="3"/>
      <c r="KQH101" s="3"/>
      <c r="KQI101" s="3"/>
      <c r="KQJ101" s="3"/>
      <c r="KQK101" s="3"/>
      <c r="KQL101" s="3"/>
      <c r="KQM101" s="3"/>
      <c r="KQN101" s="3"/>
      <c r="KQO101" s="3"/>
      <c r="KQP101" s="3"/>
      <c r="KQQ101" s="3"/>
      <c r="KQR101" s="3"/>
      <c r="KQS101" s="3"/>
      <c r="KQT101" s="3"/>
      <c r="KQU101" s="3"/>
      <c r="KQV101" s="3"/>
      <c r="KQW101" s="3"/>
      <c r="KQX101" s="3"/>
      <c r="KQY101" s="3"/>
      <c r="KQZ101" s="3"/>
      <c r="KRA101" s="3"/>
      <c r="KRB101" s="3"/>
      <c r="KRC101" s="3"/>
      <c r="KRD101" s="3"/>
      <c r="KRE101" s="3"/>
      <c r="KRF101" s="3"/>
      <c r="KRG101" s="3"/>
      <c r="KRH101" s="3"/>
      <c r="KRI101" s="3"/>
      <c r="KRJ101" s="3"/>
      <c r="KRK101" s="3"/>
      <c r="KRL101" s="3"/>
      <c r="KRM101" s="3"/>
      <c r="KRN101" s="3"/>
      <c r="KRO101" s="3"/>
      <c r="KRP101" s="3"/>
      <c r="KRQ101" s="3"/>
      <c r="KRR101" s="3"/>
      <c r="KRS101" s="3"/>
      <c r="KRT101" s="3"/>
      <c r="KRU101" s="3"/>
      <c r="KRV101" s="3"/>
      <c r="KRW101" s="3"/>
      <c r="KRX101" s="3"/>
      <c r="KRY101" s="3"/>
      <c r="KRZ101" s="3"/>
      <c r="KSA101" s="3"/>
      <c r="KSB101" s="3"/>
      <c r="KSC101" s="3"/>
      <c r="KSD101" s="3"/>
      <c r="KSE101" s="3"/>
      <c r="KSF101" s="3"/>
      <c r="KSG101" s="3"/>
      <c r="KSH101" s="3"/>
      <c r="KSI101" s="3"/>
      <c r="KSJ101" s="3"/>
      <c r="KSK101" s="3"/>
      <c r="KSL101" s="3"/>
      <c r="KSM101" s="3"/>
      <c r="KSN101" s="3"/>
      <c r="KSO101" s="3"/>
      <c r="KSP101" s="3"/>
      <c r="KSQ101" s="3"/>
      <c r="KSR101" s="3"/>
      <c r="KSS101" s="3"/>
      <c r="KST101" s="3"/>
      <c r="KSU101" s="3"/>
      <c r="KSV101" s="3"/>
      <c r="KSW101" s="3"/>
      <c r="KSX101" s="3"/>
      <c r="KSY101" s="3"/>
      <c r="KSZ101" s="3"/>
      <c r="KTA101" s="3"/>
      <c r="KTB101" s="3"/>
      <c r="KTC101" s="3"/>
      <c r="KTD101" s="3"/>
      <c r="KTE101" s="3"/>
      <c r="KTF101" s="3"/>
      <c r="KTG101" s="3"/>
      <c r="KTH101" s="3"/>
      <c r="KTI101" s="3"/>
      <c r="KTJ101" s="3"/>
      <c r="KTK101" s="3"/>
      <c r="KTL101" s="3"/>
      <c r="KTM101" s="3"/>
      <c r="KTN101" s="3"/>
      <c r="KTO101" s="3"/>
      <c r="KTP101" s="3"/>
      <c r="KTQ101" s="3"/>
      <c r="KTR101" s="3"/>
      <c r="KTS101" s="3"/>
      <c r="KTT101" s="3"/>
      <c r="KTU101" s="3"/>
      <c r="KTV101" s="3"/>
      <c r="KTW101" s="3"/>
      <c r="KTX101" s="3"/>
      <c r="KTY101" s="3"/>
      <c r="KTZ101" s="3"/>
      <c r="KUA101" s="3"/>
      <c r="KUB101" s="3"/>
      <c r="KUC101" s="3"/>
      <c r="KUD101" s="3"/>
      <c r="KUE101" s="3"/>
      <c r="KUF101" s="3"/>
      <c r="KUG101" s="3"/>
      <c r="KUH101" s="3"/>
      <c r="KUI101" s="3"/>
      <c r="KUJ101" s="3"/>
      <c r="KUK101" s="3"/>
      <c r="KUL101" s="3"/>
      <c r="KUM101" s="3"/>
      <c r="KUN101" s="3"/>
      <c r="KUO101" s="3"/>
      <c r="KUP101" s="3"/>
      <c r="KUQ101" s="3"/>
      <c r="KUR101" s="3"/>
      <c r="KUS101" s="3"/>
      <c r="KUT101" s="3"/>
      <c r="KUU101" s="3"/>
      <c r="KUV101" s="3"/>
      <c r="KUW101" s="3"/>
      <c r="KUX101" s="3"/>
      <c r="KUY101" s="3"/>
      <c r="KUZ101" s="3"/>
      <c r="KVA101" s="3"/>
      <c r="KVB101" s="3"/>
      <c r="KVC101" s="3"/>
      <c r="KVD101" s="3"/>
      <c r="KVE101" s="3"/>
      <c r="KVF101" s="3"/>
      <c r="KVG101" s="3"/>
      <c r="KVH101" s="3"/>
      <c r="KVI101" s="3"/>
      <c r="KVJ101" s="3"/>
      <c r="KVK101" s="3"/>
      <c r="KVL101" s="3"/>
      <c r="KVM101" s="3"/>
      <c r="KVN101" s="3"/>
      <c r="KVO101" s="3"/>
      <c r="KVP101" s="3"/>
      <c r="KVQ101" s="3"/>
      <c r="KVR101" s="3"/>
      <c r="KVS101" s="3"/>
      <c r="KVT101" s="3"/>
      <c r="KVU101" s="3"/>
      <c r="KVV101" s="3"/>
      <c r="KVW101" s="3"/>
      <c r="KVX101" s="3"/>
      <c r="KVY101" s="3"/>
      <c r="KVZ101" s="3"/>
      <c r="KWA101" s="3"/>
      <c r="KWB101" s="3"/>
      <c r="KWC101" s="3"/>
      <c r="KWD101" s="3"/>
      <c r="KWE101" s="3"/>
      <c r="KWF101" s="3"/>
      <c r="KWG101" s="3"/>
      <c r="KWH101" s="3"/>
      <c r="KWI101" s="3"/>
      <c r="KWJ101" s="3"/>
      <c r="KWK101" s="3"/>
      <c r="KWL101" s="3"/>
      <c r="KWM101" s="3"/>
      <c r="KWN101" s="3"/>
      <c r="KWO101" s="3"/>
      <c r="KWP101" s="3"/>
      <c r="KWQ101" s="3"/>
      <c r="KWR101" s="3"/>
      <c r="KWS101" s="3"/>
      <c r="KWT101" s="3"/>
      <c r="KWU101" s="3"/>
      <c r="KWV101" s="3"/>
      <c r="KWW101" s="3"/>
      <c r="KWX101" s="3"/>
      <c r="KWY101" s="3"/>
      <c r="KWZ101" s="3"/>
      <c r="KXA101" s="3"/>
      <c r="KXB101" s="3"/>
      <c r="KXC101" s="3"/>
      <c r="KXD101" s="3"/>
      <c r="KXE101" s="3"/>
      <c r="KXF101" s="3"/>
      <c r="KXG101" s="3"/>
      <c r="KXH101" s="3"/>
      <c r="KXI101" s="3"/>
      <c r="KXJ101" s="3"/>
      <c r="KXK101" s="3"/>
      <c r="KXL101" s="3"/>
      <c r="KXM101" s="3"/>
      <c r="KXN101" s="3"/>
      <c r="KXO101" s="3"/>
      <c r="KXP101" s="3"/>
      <c r="KXQ101" s="3"/>
      <c r="KXR101" s="3"/>
      <c r="KXS101" s="3"/>
      <c r="KXT101" s="3"/>
      <c r="KXU101" s="3"/>
      <c r="KXV101" s="3"/>
      <c r="KXW101" s="3"/>
      <c r="KXX101" s="3"/>
      <c r="KXY101" s="3"/>
      <c r="KXZ101" s="3"/>
      <c r="KYA101" s="3"/>
      <c r="KYB101" s="3"/>
      <c r="KYC101" s="3"/>
      <c r="KYD101" s="3"/>
      <c r="KYE101" s="3"/>
      <c r="KYF101" s="3"/>
      <c r="KYG101" s="3"/>
      <c r="KYH101" s="3"/>
      <c r="KYI101" s="3"/>
      <c r="KYJ101" s="3"/>
      <c r="KYK101" s="3"/>
      <c r="KYL101" s="3"/>
      <c r="KYM101" s="3"/>
      <c r="KYN101" s="3"/>
      <c r="KYO101" s="3"/>
      <c r="KYP101" s="3"/>
      <c r="KYQ101" s="3"/>
      <c r="KYR101" s="3"/>
      <c r="KYS101" s="3"/>
      <c r="KYT101" s="3"/>
      <c r="KYU101" s="3"/>
      <c r="KYV101" s="3"/>
      <c r="KYW101" s="3"/>
      <c r="KYX101" s="3"/>
      <c r="KYY101" s="3"/>
      <c r="KYZ101" s="3"/>
      <c r="KZA101" s="3"/>
      <c r="KZB101" s="3"/>
      <c r="KZC101" s="3"/>
      <c r="KZD101" s="3"/>
      <c r="KZE101" s="3"/>
      <c r="KZF101" s="3"/>
      <c r="KZG101" s="3"/>
      <c r="KZH101" s="3"/>
      <c r="KZI101" s="3"/>
      <c r="KZJ101" s="3"/>
      <c r="KZK101" s="3"/>
      <c r="KZL101" s="3"/>
      <c r="KZM101" s="3"/>
      <c r="KZN101" s="3"/>
      <c r="KZO101" s="3"/>
      <c r="KZP101" s="3"/>
      <c r="KZQ101" s="3"/>
      <c r="KZR101" s="3"/>
      <c r="KZS101" s="3"/>
      <c r="KZT101" s="3"/>
      <c r="KZU101" s="3"/>
      <c r="KZV101" s="3"/>
      <c r="KZW101" s="3"/>
      <c r="KZX101" s="3"/>
      <c r="KZY101" s="3"/>
      <c r="KZZ101" s="3"/>
      <c r="LAA101" s="3"/>
      <c r="LAB101" s="3"/>
      <c r="LAC101" s="3"/>
      <c r="LAD101" s="3"/>
      <c r="LAE101" s="3"/>
      <c r="LAF101" s="3"/>
      <c r="LAG101" s="3"/>
      <c r="LAH101" s="3"/>
      <c r="LAI101" s="3"/>
      <c r="LAJ101" s="3"/>
      <c r="LAK101" s="3"/>
      <c r="LAL101" s="3"/>
      <c r="LAM101" s="3"/>
      <c r="LAN101" s="3"/>
      <c r="LAO101" s="3"/>
      <c r="LAP101" s="3"/>
      <c r="LAQ101" s="3"/>
      <c r="LAR101" s="3"/>
      <c r="LAS101" s="3"/>
      <c r="LAT101" s="3"/>
      <c r="LAU101" s="3"/>
      <c r="LAV101" s="3"/>
      <c r="LAW101" s="3"/>
      <c r="LAX101" s="3"/>
      <c r="LAY101" s="3"/>
      <c r="LAZ101" s="3"/>
      <c r="LBA101" s="3"/>
      <c r="LBB101" s="3"/>
      <c r="LBC101" s="3"/>
      <c r="LBD101" s="3"/>
      <c r="LBE101" s="3"/>
      <c r="LBF101" s="3"/>
      <c r="LBG101" s="3"/>
      <c r="LBH101" s="3"/>
      <c r="LBI101" s="3"/>
      <c r="LBJ101" s="3"/>
      <c r="LBK101" s="3"/>
      <c r="LBL101" s="3"/>
      <c r="LBM101" s="3"/>
      <c r="LBN101" s="3"/>
      <c r="LBO101" s="3"/>
      <c r="LBP101" s="3"/>
      <c r="LBQ101" s="3"/>
      <c r="LBR101" s="3"/>
      <c r="LBS101" s="3"/>
      <c r="LBT101" s="3"/>
      <c r="LBU101" s="3"/>
      <c r="LBV101" s="3"/>
      <c r="LBW101" s="3"/>
      <c r="LBX101" s="3"/>
      <c r="LBY101" s="3"/>
      <c r="LBZ101" s="3"/>
      <c r="LCA101" s="3"/>
      <c r="LCB101" s="3"/>
      <c r="LCC101" s="3"/>
      <c r="LCD101" s="3"/>
      <c r="LCE101" s="3"/>
      <c r="LCF101" s="3"/>
      <c r="LCG101" s="3"/>
      <c r="LCH101" s="3"/>
      <c r="LCI101" s="3"/>
      <c r="LCJ101" s="3"/>
      <c r="LCK101" s="3"/>
      <c r="LCL101" s="3"/>
      <c r="LCM101" s="3"/>
      <c r="LCN101" s="3"/>
      <c r="LCO101" s="3"/>
      <c r="LCP101" s="3"/>
      <c r="LCQ101" s="3"/>
      <c r="LCR101" s="3"/>
      <c r="LCS101" s="3"/>
      <c r="LCT101" s="3"/>
      <c r="LCU101" s="3"/>
      <c r="LCV101" s="3"/>
      <c r="LCW101" s="3"/>
      <c r="LCX101" s="3"/>
      <c r="LCY101" s="3"/>
      <c r="LCZ101" s="3"/>
      <c r="LDA101" s="3"/>
      <c r="LDB101" s="3"/>
      <c r="LDC101" s="3"/>
      <c r="LDD101" s="3"/>
      <c r="LDE101" s="3"/>
      <c r="LDF101" s="3"/>
      <c r="LDG101" s="3"/>
      <c r="LDH101" s="3"/>
      <c r="LDI101" s="3"/>
      <c r="LDJ101" s="3"/>
      <c r="LDK101" s="3"/>
      <c r="LDL101" s="3"/>
      <c r="LDM101" s="3"/>
      <c r="LDN101" s="3"/>
      <c r="LDO101" s="3"/>
      <c r="LDP101" s="3"/>
      <c r="LDQ101" s="3"/>
      <c r="LDR101" s="3"/>
      <c r="LDS101" s="3"/>
      <c r="LDT101" s="3"/>
      <c r="LDU101" s="3"/>
      <c r="LDV101" s="3"/>
      <c r="LDW101" s="3"/>
      <c r="LDX101" s="3"/>
      <c r="LDY101" s="3"/>
      <c r="LDZ101" s="3"/>
      <c r="LEA101" s="3"/>
      <c r="LEB101" s="3"/>
      <c r="LEC101" s="3"/>
      <c r="LED101" s="3"/>
      <c r="LEE101" s="3"/>
      <c r="LEF101" s="3"/>
      <c r="LEG101" s="3"/>
      <c r="LEH101" s="3"/>
      <c r="LEI101" s="3"/>
      <c r="LEJ101" s="3"/>
      <c r="LEK101" s="3"/>
      <c r="LEL101" s="3"/>
      <c r="LEM101" s="3"/>
      <c r="LEN101" s="3"/>
      <c r="LEO101" s="3"/>
      <c r="LEP101" s="3"/>
      <c r="LEQ101" s="3"/>
      <c r="LER101" s="3"/>
      <c r="LES101" s="3"/>
      <c r="LET101" s="3"/>
      <c r="LEU101" s="3"/>
      <c r="LEV101" s="3"/>
      <c r="LEW101" s="3"/>
      <c r="LEX101" s="3"/>
      <c r="LEY101" s="3"/>
      <c r="LEZ101" s="3"/>
      <c r="LFA101" s="3"/>
      <c r="LFB101" s="3"/>
      <c r="LFC101" s="3"/>
      <c r="LFD101" s="3"/>
      <c r="LFE101" s="3"/>
      <c r="LFF101" s="3"/>
      <c r="LFG101" s="3"/>
      <c r="LFH101" s="3"/>
      <c r="LFI101" s="3"/>
      <c r="LFJ101" s="3"/>
      <c r="LFK101" s="3"/>
      <c r="LFL101" s="3"/>
      <c r="LFM101" s="3"/>
      <c r="LFN101" s="3"/>
      <c r="LFO101" s="3"/>
      <c r="LFP101" s="3"/>
      <c r="LFQ101" s="3"/>
      <c r="LFR101" s="3"/>
      <c r="LFS101" s="3"/>
      <c r="LFT101" s="3"/>
      <c r="LFU101" s="3"/>
      <c r="LFV101" s="3"/>
      <c r="LFW101" s="3"/>
      <c r="LFX101" s="3"/>
      <c r="LFY101" s="3"/>
      <c r="LFZ101" s="3"/>
      <c r="LGA101" s="3"/>
      <c r="LGB101" s="3"/>
      <c r="LGC101" s="3"/>
      <c r="LGD101" s="3"/>
      <c r="LGE101" s="3"/>
      <c r="LGF101" s="3"/>
      <c r="LGG101" s="3"/>
      <c r="LGH101" s="3"/>
      <c r="LGI101" s="3"/>
      <c r="LGJ101" s="3"/>
      <c r="LGK101" s="3"/>
      <c r="LGL101" s="3"/>
      <c r="LGM101" s="3"/>
      <c r="LGN101" s="3"/>
      <c r="LGO101" s="3"/>
      <c r="LGP101" s="3"/>
      <c r="LGQ101" s="3"/>
      <c r="LGR101" s="3"/>
      <c r="LGS101" s="3"/>
      <c r="LGT101" s="3"/>
      <c r="LGU101" s="3"/>
      <c r="LGV101" s="3"/>
      <c r="LGW101" s="3"/>
      <c r="LGX101" s="3"/>
      <c r="LGY101" s="3"/>
      <c r="LGZ101" s="3"/>
      <c r="LHA101" s="3"/>
      <c r="LHB101" s="3"/>
      <c r="LHC101" s="3"/>
      <c r="LHD101" s="3"/>
      <c r="LHE101" s="3"/>
      <c r="LHF101" s="3"/>
      <c r="LHG101" s="3"/>
      <c r="LHH101" s="3"/>
      <c r="LHI101" s="3"/>
      <c r="LHJ101" s="3"/>
      <c r="LHK101" s="3"/>
      <c r="LHL101" s="3"/>
      <c r="LHM101" s="3"/>
      <c r="LHN101" s="3"/>
      <c r="LHO101" s="3"/>
      <c r="LHP101" s="3"/>
      <c r="LHQ101" s="3"/>
      <c r="LHR101" s="3"/>
      <c r="LHS101" s="3"/>
      <c r="LHT101" s="3"/>
      <c r="LHU101" s="3"/>
      <c r="LHV101" s="3"/>
      <c r="LHW101" s="3"/>
      <c r="LHX101" s="3"/>
      <c r="LHY101" s="3"/>
      <c r="LHZ101" s="3"/>
      <c r="LIA101" s="3"/>
      <c r="LIB101" s="3"/>
      <c r="LIC101" s="3"/>
      <c r="LID101" s="3"/>
      <c r="LIE101" s="3"/>
      <c r="LIF101" s="3"/>
      <c r="LIG101" s="3"/>
      <c r="LIH101" s="3"/>
      <c r="LII101" s="3"/>
      <c r="LIJ101" s="3"/>
      <c r="LIK101" s="3"/>
      <c r="LIL101" s="3"/>
      <c r="LIM101" s="3"/>
      <c r="LIN101" s="3"/>
      <c r="LIO101" s="3"/>
      <c r="LIP101" s="3"/>
      <c r="LIQ101" s="3"/>
      <c r="LIR101" s="3"/>
      <c r="LIS101" s="3"/>
      <c r="LIT101" s="3"/>
      <c r="LIU101" s="3"/>
      <c r="LIV101" s="3"/>
      <c r="LIW101" s="3"/>
      <c r="LIX101" s="3"/>
      <c r="LIY101" s="3"/>
      <c r="LIZ101" s="3"/>
      <c r="LJA101" s="3"/>
      <c r="LJB101" s="3"/>
      <c r="LJC101" s="3"/>
      <c r="LJD101" s="3"/>
      <c r="LJE101" s="3"/>
      <c r="LJF101" s="3"/>
      <c r="LJG101" s="3"/>
      <c r="LJH101" s="3"/>
      <c r="LJI101" s="3"/>
      <c r="LJJ101" s="3"/>
      <c r="LJK101" s="3"/>
      <c r="LJL101" s="3"/>
      <c r="LJM101" s="3"/>
      <c r="LJN101" s="3"/>
      <c r="LJO101" s="3"/>
      <c r="LJP101" s="3"/>
      <c r="LJQ101" s="3"/>
      <c r="LJR101" s="3"/>
      <c r="LJS101" s="3"/>
      <c r="LJT101" s="3"/>
      <c r="LJU101" s="3"/>
      <c r="LJV101" s="3"/>
      <c r="LJW101" s="3"/>
      <c r="LJX101" s="3"/>
      <c r="LJY101" s="3"/>
      <c r="LJZ101" s="3"/>
      <c r="LKA101" s="3"/>
      <c r="LKB101" s="3"/>
      <c r="LKC101" s="3"/>
      <c r="LKD101" s="3"/>
      <c r="LKE101" s="3"/>
      <c r="LKF101" s="3"/>
      <c r="LKG101" s="3"/>
      <c r="LKH101" s="3"/>
      <c r="LKI101" s="3"/>
      <c r="LKJ101" s="3"/>
      <c r="LKK101" s="3"/>
      <c r="LKL101" s="3"/>
      <c r="LKM101" s="3"/>
      <c r="LKN101" s="3"/>
      <c r="LKO101" s="3"/>
      <c r="LKP101" s="3"/>
      <c r="LKQ101" s="3"/>
      <c r="LKR101" s="3"/>
      <c r="LKS101" s="3"/>
      <c r="LKT101" s="3"/>
      <c r="LKU101" s="3"/>
      <c r="LKV101" s="3"/>
      <c r="LKW101" s="3"/>
      <c r="LKX101" s="3"/>
      <c r="LKY101" s="3"/>
      <c r="LKZ101" s="3"/>
      <c r="LLA101" s="3"/>
      <c r="LLB101" s="3"/>
      <c r="LLC101" s="3"/>
      <c r="LLD101" s="3"/>
      <c r="LLE101" s="3"/>
      <c r="LLF101" s="3"/>
      <c r="LLG101" s="3"/>
      <c r="LLH101" s="3"/>
      <c r="LLI101" s="3"/>
      <c r="LLJ101" s="3"/>
      <c r="LLK101" s="3"/>
      <c r="LLL101" s="3"/>
      <c r="LLM101" s="3"/>
      <c r="LLN101" s="3"/>
      <c r="LLO101" s="3"/>
      <c r="LLP101" s="3"/>
      <c r="LLQ101" s="3"/>
      <c r="LLR101" s="3"/>
      <c r="LLS101" s="3"/>
      <c r="LLT101" s="3"/>
      <c r="LLU101" s="3"/>
      <c r="LLV101" s="3"/>
      <c r="LLW101" s="3"/>
      <c r="LLX101" s="3"/>
      <c r="LLY101" s="3"/>
      <c r="LLZ101" s="3"/>
      <c r="LMA101" s="3"/>
      <c r="LMB101" s="3"/>
      <c r="LMC101" s="3"/>
      <c r="LMD101" s="3"/>
      <c r="LME101" s="3"/>
      <c r="LMF101" s="3"/>
      <c r="LMG101" s="3"/>
      <c r="LMH101" s="3"/>
      <c r="LMI101" s="3"/>
      <c r="LMJ101" s="3"/>
      <c r="LMK101" s="3"/>
      <c r="LML101" s="3"/>
      <c r="LMM101" s="3"/>
      <c r="LMN101" s="3"/>
      <c r="LMO101" s="3"/>
      <c r="LMP101" s="3"/>
      <c r="LMQ101" s="3"/>
      <c r="LMR101" s="3"/>
      <c r="LMS101" s="3"/>
      <c r="LMT101" s="3"/>
      <c r="LMU101" s="3"/>
      <c r="LMV101" s="3"/>
      <c r="LMW101" s="3"/>
      <c r="LMX101" s="3"/>
      <c r="LMY101" s="3"/>
      <c r="LMZ101" s="3"/>
      <c r="LNA101" s="3"/>
      <c r="LNB101" s="3"/>
      <c r="LNC101" s="3"/>
      <c r="LND101" s="3"/>
      <c r="LNE101" s="3"/>
      <c r="LNF101" s="3"/>
      <c r="LNG101" s="3"/>
      <c r="LNH101" s="3"/>
      <c r="LNI101" s="3"/>
      <c r="LNJ101" s="3"/>
      <c r="LNK101" s="3"/>
      <c r="LNL101" s="3"/>
      <c r="LNM101" s="3"/>
      <c r="LNN101" s="3"/>
      <c r="LNO101" s="3"/>
      <c r="LNP101" s="3"/>
      <c r="LNQ101" s="3"/>
      <c r="LNR101" s="3"/>
      <c r="LNS101" s="3"/>
      <c r="LNT101" s="3"/>
      <c r="LNU101" s="3"/>
      <c r="LNV101" s="3"/>
      <c r="LNW101" s="3"/>
      <c r="LNX101" s="3"/>
      <c r="LNY101" s="3"/>
      <c r="LNZ101" s="3"/>
      <c r="LOA101" s="3"/>
      <c r="LOB101" s="3"/>
      <c r="LOC101" s="3"/>
      <c r="LOD101" s="3"/>
      <c r="LOE101" s="3"/>
      <c r="LOF101" s="3"/>
      <c r="LOG101" s="3"/>
      <c r="LOH101" s="3"/>
      <c r="LOI101" s="3"/>
      <c r="LOJ101" s="3"/>
      <c r="LOK101" s="3"/>
      <c r="LOL101" s="3"/>
      <c r="LOM101" s="3"/>
      <c r="LON101" s="3"/>
      <c r="LOO101" s="3"/>
      <c r="LOP101" s="3"/>
      <c r="LOQ101" s="3"/>
      <c r="LOR101" s="3"/>
      <c r="LOS101" s="3"/>
      <c r="LOT101" s="3"/>
      <c r="LOU101" s="3"/>
      <c r="LOV101" s="3"/>
      <c r="LOW101" s="3"/>
      <c r="LOX101" s="3"/>
      <c r="LOY101" s="3"/>
      <c r="LOZ101" s="3"/>
      <c r="LPA101" s="3"/>
      <c r="LPB101" s="3"/>
      <c r="LPC101" s="3"/>
      <c r="LPD101" s="3"/>
      <c r="LPE101" s="3"/>
      <c r="LPF101" s="3"/>
      <c r="LPG101" s="3"/>
      <c r="LPH101" s="3"/>
      <c r="LPI101" s="3"/>
      <c r="LPJ101" s="3"/>
      <c r="LPK101" s="3"/>
      <c r="LPL101" s="3"/>
      <c r="LPM101" s="3"/>
      <c r="LPN101" s="3"/>
      <c r="LPO101" s="3"/>
      <c r="LPP101" s="3"/>
      <c r="LPQ101" s="3"/>
      <c r="LPR101" s="3"/>
      <c r="LPS101" s="3"/>
      <c r="LPT101" s="3"/>
      <c r="LPU101" s="3"/>
      <c r="LPV101" s="3"/>
      <c r="LPW101" s="3"/>
      <c r="LPX101" s="3"/>
      <c r="LPY101" s="3"/>
      <c r="LPZ101" s="3"/>
      <c r="LQA101" s="3"/>
      <c r="LQB101" s="3"/>
      <c r="LQC101" s="3"/>
      <c r="LQD101" s="3"/>
      <c r="LQE101" s="3"/>
      <c r="LQF101" s="3"/>
      <c r="LQG101" s="3"/>
      <c r="LQH101" s="3"/>
      <c r="LQI101" s="3"/>
      <c r="LQJ101" s="3"/>
      <c r="LQK101" s="3"/>
      <c r="LQL101" s="3"/>
      <c r="LQM101" s="3"/>
      <c r="LQN101" s="3"/>
      <c r="LQO101" s="3"/>
      <c r="LQP101" s="3"/>
      <c r="LQQ101" s="3"/>
      <c r="LQR101" s="3"/>
      <c r="LQS101" s="3"/>
      <c r="LQT101" s="3"/>
      <c r="LQU101" s="3"/>
      <c r="LQV101" s="3"/>
      <c r="LQW101" s="3"/>
      <c r="LQX101" s="3"/>
      <c r="LQY101" s="3"/>
      <c r="LQZ101" s="3"/>
      <c r="LRA101" s="3"/>
      <c r="LRB101" s="3"/>
      <c r="LRC101" s="3"/>
      <c r="LRD101" s="3"/>
      <c r="LRE101" s="3"/>
      <c r="LRF101" s="3"/>
      <c r="LRG101" s="3"/>
      <c r="LRH101" s="3"/>
      <c r="LRI101" s="3"/>
      <c r="LRJ101" s="3"/>
      <c r="LRK101" s="3"/>
      <c r="LRL101" s="3"/>
      <c r="LRM101" s="3"/>
      <c r="LRN101" s="3"/>
      <c r="LRO101" s="3"/>
      <c r="LRP101" s="3"/>
      <c r="LRQ101" s="3"/>
      <c r="LRR101" s="3"/>
      <c r="LRS101" s="3"/>
      <c r="LRT101" s="3"/>
      <c r="LRU101" s="3"/>
      <c r="LRV101" s="3"/>
      <c r="LRW101" s="3"/>
      <c r="LRX101" s="3"/>
      <c r="LRY101" s="3"/>
      <c r="LRZ101" s="3"/>
      <c r="LSA101" s="3"/>
      <c r="LSB101" s="3"/>
      <c r="LSC101" s="3"/>
      <c r="LSD101" s="3"/>
      <c r="LSE101" s="3"/>
      <c r="LSF101" s="3"/>
      <c r="LSG101" s="3"/>
      <c r="LSH101" s="3"/>
      <c r="LSI101" s="3"/>
      <c r="LSJ101" s="3"/>
      <c r="LSK101" s="3"/>
      <c r="LSL101" s="3"/>
      <c r="LSM101" s="3"/>
      <c r="LSN101" s="3"/>
      <c r="LSO101" s="3"/>
      <c r="LSP101" s="3"/>
      <c r="LSQ101" s="3"/>
      <c r="LSR101" s="3"/>
      <c r="LSS101" s="3"/>
      <c r="LST101" s="3"/>
      <c r="LSU101" s="3"/>
      <c r="LSV101" s="3"/>
      <c r="LSW101" s="3"/>
      <c r="LSX101" s="3"/>
      <c r="LSY101" s="3"/>
      <c r="LSZ101" s="3"/>
      <c r="LTA101" s="3"/>
      <c r="LTB101" s="3"/>
      <c r="LTC101" s="3"/>
      <c r="LTD101" s="3"/>
      <c r="LTE101" s="3"/>
      <c r="LTF101" s="3"/>
      <c r="LTG101" s="3"/>
      <c r="LTH101" s="3"/>
      <c r="LTI101" s="3"/>
      <c r="LTJ101" s="3"/>
      <c r="LTK101" s="3"/>
      <c r="LTL101" s="3"/>
      <c r="LTM101" s="3"/>
      <c r="LTN101" s="3"/>
      <c r="LTO101" s="3"/>
      <c r="LTP101" s="3"/>
      <c r="LTQ101" s="3"/>
      <c r="LTR101" s="3"/>
      <c r="LTS101" s="3"/>
      <c r="LTT101" s="3"/>
      <c r="LTU101" s="3"/>
      <c r="LTV101" s="3"/>
      <c r="LTW101" s="3"/>
      <c r="LTX101" s="3"/>
      <c r="LTY101" s="3"/>
      <c r="LTZ101" s="3"/>
      <c r="LUA101" s="3"/>
      <c r="LUB101" s="3"/>
      <c r="LUC101" s="3"/>
      <c r="LUD101" s="3"/>
      <c r="LUE101" s="3"/>
      <c r="LUF101" s="3"/>
      <c r="LUG101" s="3"/>
      <c r="LUH101" s="3"/>
      <c r="LUI101" s="3"/>
      <c r="LUJ101" s="3"/>
      <c r="LUK101" s="3"/>
      <c r="LUL101" s="3"/>
      <c r="LUM101" s="3"/>
      <c r="LUN101" s="3"/>
      <c r="LUO101" s="3"/>
      <c r="LUP101" s="3"/>
      <c r="LUQ101" s="3"/>
      <c r="LUR101" s="3"/>
      <c r="LUS101" s="3"/>
      <c r="LUT101" s="3"/>
      <c r="LUU101" s="3"/>
      <c r="LUV101" s="3"/>
      <c r="LUW101" s="3"/>
      <c r="LUX101" s="3"/>
      <c r="LUY101" s="3"/>
      <c r="LUZ101" s="3"/>
      <c r="LVA101" s="3"/>
      <c r="LVB101" s="3"/>
      <c r="LVC101" s="3"/>
      <c r="LVD101" s="3"/>
      <c r="LVE101" s="3"/>
      <c r="LVF101" s="3"/>
      <c r="LVG101" s="3"/>
      <c r="LVH101" s="3"/>
      <c r="LVI101" s="3"/>
      <c r="LVJ101" s="3"/>
      <c r="LVK101" s="3"/>
      <c r="LVL101" s="3"/>
      <c r="LVM101" s="3"/>
      <c r="LVN101" s="3"/>
      <c r="LVO101" s="3"/>
      <c r="LVP101" s="3"/>
      <c r="LVQ101" s="3"/>
      <c r="LVR101" s="3"/>
      <c r="LVS101" s="3"/>
      <c r="LVT101" s="3"/>
      <c r="LVU101" s="3"/>
      <c r="LVV101" s="3"/>
      <c r="LVW101" s="3"/>
      <c r="LVX101" s="3"/>
      <c r="LVY101" s="3"/>
      <c r="LVZ101" s="3"/>
      <c r="LWA101" s="3"/>
      <c r="LWB101" s="3"/>
      <c r="LWC101" s="3"/>
      <c r="LWD101" s="3"/>
      <c r="LWE101" s="3"/>
      <c r="LWF101" s="3"/>
      <c r="LWG101" s="3"/>
      <c r="LWH101" s="3"/>
      <c r="LWI101" s="3"/>
      <c r="LWJ101" s="3"/>
      <c r="LWK101" s="3"/>
      <c r="LWL101" s="3"/>
      <c r="LWM101" s="3"/>
      <c r="LWN101" s="3"/>
      <c r="LWO101" s="3"/>
      <c r="LWP101" s="3"/>
      <c r="LWQ101" s="3"/>
      <c r="LWR101" s="3"/>
      <c r="LWS101" s="3"/>
      <c r="LWT101" s="3"/>
      <c r="LWU101" s="3"/>
      <c r="LWV101" s="3"/>
      <c r="LWW101" s="3"/>
      <c r="LWX101" s="3"/>
      <c r="LWY101" s="3"/>
      <c r="LWZ101" s="3"/>
      <c r="LXA101" s="3"/>
      <c r="LXB101" s="3"/>
      <c r="LXC101" s="3"/>
      <c r="LXD101" s="3"/>
      <c r="LXE101" s="3"/>
      <c r="LXF101" s="3"/>
      <c r="LXG101" s="3"/>
      <c r="LXH101" s="3"/>
      <c r="LXI101" s="3"/>
      <c r="LXJ101" s="3"/>
      <c r="LXK101" s="3"/>
      <c r="LXL101" s="3"/>
      <c r="LXM101" s="3"/>
      <c r="LXN101" s="3"/>
      <c r="LXO101" s="3"/>
      <c r="LXP101" s="3"/>
      <c r="LXQ101" s="3"/>
      <c r="LXR101" s="3"/>
      <c r="LXS101" s="3"/>
      <c r="LXT101" s="3"/>
      <c r="LXU101" s="3"/>
      <c r="LXV101" s="3"/>
      <c r="LXW101" s="3"/>
      <c r="LXX101" s="3"/>
      <c r="LXY101" s="3"/>
      <c r="LXZ101" s="3"/>
      <c r="LYA101" s="3"/>
      <c r="LYB101" s="3"/>
      <c r="LYC101" s="3"/>
      <c r="LYD101" s="3"/>
      <c r="LYE101" s="3"/>
      <c r="LYF101" s="3"/>
      <c r="LYG101" s="3"/>
      <c r="LYH101" s="3"/>
      <c r="LYI101" s="3"/>
      <c r="LYJ101" s="3"/>
      <c r="LYK101" s="3"/>
      <c r="LYL101" s="3"/>
      <c r="LYM101" s="3"/>
      <c r="LYN101" s="3"/>
      <c r="LYO101" s="3"/>
      <c r="LYP101" s="3"/>
      <c r="LYQ101" s="3"/>
      <c r="LYR101" s="3"/>
      <c r="LYS101" s="3"/>
      <c r="LYT101" s="3"/>
      <c r="LYU101" s="3"/>
      <c r="LYV101" s="3"/>
      <c r="LYW101" s="3"/>
      <c r="LYX101" s="3"/>
      <c r="LYY101" s="3"/>
      <c r="LYZ101" s="3"/>
      <c r="LZA101" s="3"/>
      <c r="LZB101" s="3"/>
      <c r="LZC101" s="3"/>
      <c r="LZD101" s="3"/>
      <c r="LZE101" s="3"/>
      <c r="LZF101" s="3"/>
      <c r="LZG101" s="3"/>
      <c r="LZH101" s="3"/>
      <c r="LZI101" s="3"/>
      <c r="LZJ101" s="3"/>
      <c r="LZK101" s="3"/>
      <c r="LZL101" s="3"/>
      <c r="LZM101" s="3"/>
      <c r="LZN101" s="3"/>
      <c r="LZO101" s="3"/>
      <c r="LZP101" s="3"/>
      <c r="LZQ101" s="3"/>
      <c r="LZR101" s="3"/>
      <c r="LZS101" s="3"/>
      <c r="LZT101" s="3"/>
      <c r="LZU101" s="3"/>
      <c r="LZV101" s="3"/>
      <c r="LZW101" s="3"/>
      <c r="LZX101" s="3"/>
      <c r="LZY101" s="3"/>
      <c r="LZZ101" s="3"/>
      <c r="MAA101" s="3"/>
      <c r="MAB101" s="3"/>
      <c r="MAC101" s="3"/>
      <c r="MAD101" s="3"/>
      <c r="MAE101" s="3"/>
      <c r="MAF101" s="3"/>
      <c r="MAG101" s="3"/>
      <c r="MAH101" s="3"/>
      <c r="MAI101" s="3"/>
      <c r="MAJ101" s="3"/>
      <c r="MAK101" s="3"/>
      <c r="MAL101" s="3"/>
      <c r="MAM101" s="3"/>
      <c r="MAN101" s="3"/>
      <c r="MAO101" s="3"/>
      <c r="MAP101" s="3"/>
      <c r="MAQ101" s="3"/>
      <c r="MAR101" s="3"/>
      <c r="MAS101" s="3"/>
      <c r="MAT101" s="3"/>
      <c r="MAU101" s="3"/>
      <c r="MAV101" s="3"/>
      <c r="MAW101" s="3"/>
      <c r="MAX101" s="3"/>
      <c r="MAY101" s="3"/>
      <c r="MAZ101" s="3"/>
      <c r="MBA101" s="3"/>
      <c r="MBB101" s="3"/>
      <c r="MBC101" s="3"/>
      <c r="MBD101" s="3"/>
      <c r="MBE101" s="3"/>
      <c r="MBF101" s="3"/>
      <c r="MBG101" s="3"/>
      <c r="MBH101" s="3"/>
      <c r="MBI101" s="3"/>
      <c r="MBJ101" s="3"/>
      <c r="MBK101" s="3"/>
      <c r="MBL101" s="3"/>
      <c r="MBM101" s="3"/>
      <c r="MBN101" s="3"/>
      <c r="MBO101" s="3"/>
      <c r="MBP101" s="3"/>
      <c r="MBQ101" s="3"/>
      <c r="MBR101" s="3"/>
      <c r="MBS101" s="3"/>
      <c r="MBT101" s="3"/>
      <c r="MBU101" s="3"/>
      <c r="MBV101" s="3"/>
      <c r="MBW101" s="3"/>
      <c r="MBX101" s="3"/>
      <c r="MBY101" s="3"/>
      <c r="MBZ101" s="3"/>
      <c r="MCA101" s="3"/>
      <c r="MCB101" s="3"/>
      <c r="MCC101" s="3"/>
      <c r="MCD101" s="3"/>
      <c r="MCE101" s="3"/>
      <c r="MCF101" s="3"/>
      <c r="MCG101" s="3"/>
      <c r="MCH101" s="3"/>
      <c r="MCI101" s="3"/>
      <c r="MCJ101" s="3"/>
      <c r="MCK101" s="3"/>
      <c r="MCL101" s="3"/>
      <c r="MCM101" s="3"/>
      <c r="MCN101" s="3"/>
      <c r="MCO101" s="3"/>
      <c r="MCP101" s="3"/>
      <c r="MCQ101" s="3"/>
      <c r="MCR101" s="3"/>
      <c r="MCS101" s="3"/>
      <c r="MCT101" s="3"/>
      <c r="MCU101" s="3"/>
      <c r="MCV101" s="3"/>
      <c r="MCW101" s="3"/>
      <c r="MCX101" s="3"/>
      <c r="MCY101" s="3"/>
      <c r="MCZ101" s="3"/>
      <c r="MDA101" s="3"/>
      <c r="MDB101" s="3"/>
      <c r="MDC101" s="3"/>
      <c r="MDD101" s="3"/>
      <c r="MDE101" s="3"/>
      <c r="MDF101" s="3"/>
      <c r="MDG101" s="3"/>
      <c r="MDH101" s="3"/>
      <c r="MDI101" s="3"/>
      <c r="MDJ101" s="3"/>
      <c r="MDK101" s="3"/>
      <c r="MDL101" s="3"/>
      <c r="MDM101" s="3"/>
      <c r="MDN101" s="3"/>
      <c r="MDO101" s="3"/>
      <c r="MDP101" s="3"/>
      <c r="MDQ101" s="3"/>
      <c r="MDR101" s="3"/>
      <c r="MDS101" s="3"/>
      <c r="MDT101" s="3"/>
      <c r="MDU101" s="3"/>
      <c r="MDV101" s="3"/>
      <c r="MDW101" s="3"/>
      <c r="MDX101" s="3"/>
      <c r="MDY101" s="3"/>
      <c r="MDZ101" s="3"/>
      <c r="MEA101" s="3"/>
      <c r="MEB101" s="3"/>
      <c r="MEC101" s="3"/>
      <c r="MED101" s="3"/>
      <c r="MEE101" s="3"/>
      <c r="MEF101" s="3"/>
      <c r="MEG101" s="3"/>
      <c r="MEH101" s="3"/>
      <c r="MEI101" s="3"/>
      <c r="MEJ101" s="3"/>
      <c r="MEK101" s="3"/>
      <c r="MEL101" s="3"/>
      <c r="MEM101" s="3"/>
      <c r="MEN101" s="3"/>
      <c r="MEO101" s="3"/>
      <c r="MEP101" s="3"/>
      <c r="MEQ101" s="3"/>
      <c r="MER101" s="3"/>
      <c r="MES101" s="3"/>
      <c r="MET101" s="3"/>
      <c r="MEU101" s="3"/>
      <c r="MEV101" s="3"/>
      <c r="MEW101" s="3"/>
      <c r="MEX101" s="3"/>
      <c r="MEY101" s="3"/>
      <c r="MEZ101" s="3"/>
      <c r="MFA101" s="3"/>
      <c r="MFB101" s="3"/>
      <c r="MFC101" s="3"/>
      <c r="MFD101" s="3"/>
      <c r="MFE101" s="3"/>
      <c r="MFF101" s="3"/>
      <c r="MFG101" s="3"/>
      <c r="MFH101" s="3"/>
      <c r="MFI101" s="3"/>
      <c r="MFJ101" s="3"/>
      <c r="MFK101" s="3"/>
      <c r="MFL101" s="3"/>
      <c r="MFM101" s="3"/>
      <c r="MFN101" s="3"/>
      <c r="MFO101" s="3"/>
      <c r="MFP101" s="3"/>
      <c r="MFQ101" s="3"/>
      <c r="MFR101" s="3"/>
      <c r="MFS101" s="3"/>
      <c r="MFT101" s="3"/>
      <c r="MFU101" s="3"/>
      <c r="MFV101" s="3"/>
      <c r="MFW101" s="3"/>
      <c r="MFX101" s="3"/>
      <c r="MFY101" s="3"/>
      <c r="MFZ101" s="3"/>
      <c r="MGA101" s="3"/>
      <c r="MGB101" s="3"/>
      <c r="MGC101" s="3"/>
      <c r="MGD101" s="3"/>
      <c r="MGE101" s="3"/>
      <c r="MGF101" s="3"/>
      <c r="MGG101" s="3"/>
      <c r="MGH101" s="3"/>
      <c r="MGI101" s="3"/>
      <c r="MGJ101" s="3"/>
      <c r="MGK101" s="3"/>
      <c r="MGL101" s="3"/>
      <c r="MGM101" s="3"/>
      <c r="MGN101" s="3"/>
      <c r="MGO101" s="3"/>
      <c r="MGP101" s="3"/>
      <c r="MGQ101" s="3"/>
      <c r="MGR101" s="3"/>
      <c r="MGS101" s="3"/>
      <c r="MGT101" s="3"/>
      <c r="MGU101" s="3"/>
      <c r="MGV101" s="3"/>
      <c r="MGW101" s="3"/>
      <c r="MGX101" s="3"/>
      <c r="MGY101" s="3"/>
      <c r="MGZ101" s="3"/>
      <c r="MHA101" s="3"/>
      <c r="MHB101" s="3"/>
      <c r="MHC101" s="3"/>
      <c r="MHD101" s="3"/>
      <c r="MHE101" s="3"/>
      <c r="MHF101" s="3"/>
      <c r="MHG101" s="3"/>
      <c r="MHH101" s="3"/>
      <c r="MHI101" s="3"/>
      <c r="MHJ101" s="3"/>
      <c r="MHK101" s="3"/>
      <c r="MHL101" s="3"/>
      <c r="MHM101" s="3"/>
      <c r="MHN101" s="3"/>
      <c r="MHO101" s="3"/>
      <c r="MHP101" s="3"/>
      <c r="MHQ101" s="3"/>
      <c r="MHR101" s="3"/>
      <c r="MHS101" s="3"/>
      <c r="MHT101" s="3"/>
      <c r="MHU101" s="3"/>
      <c r="MHV101" s="3"/>
      <c r="MHW101" s="3"/>
      <c r="MHX101" s="3"/>
      <c r="MHY101" s="3"/>
      <c r="MHZ101" s="3"/>
      <c r="MIA101" s="3"/>
      <c r="MIB101" s="3"/>
      <c r="MIC101" s="3"/>
      <c r="MID101" s="3"/>
      <c r="MIE101" s="3"/>
      <c r="MIF101" s="3"/>
      <c r="MIG101" s="3"/>
      <c r="MIH101" s="3"/>
      <c r="MII101" s="3"/>
      <c r="MIJ101" s="3"/>
      <c r="MIK101" s="3"/>
      <c r="MIL101" s="3"/>
      <c r="MIM101" s="3"/>
      <c r="MIN101" s="3"/>
      <c r="MIO101" s="3"/>
      <c r="MIP101" s="3"/>
      <c r="MIQ101" s="3"/>
      <c r="MIR101" s="3"/>
      <c r="MIS101" s="3"/>
      <c r="MIT101" s="3"/>
      <c r="MIU101" s="3"/>
      <c r="MIV101" s="3"/>
      <c r="MIW101" s="3"/>
      <c r="MIX101" s="3"/>
      <c r="MIY101" s="3"/>
      <c r="MIZ101" s="3"/>
      <c r="MJA101" s="3"/>
      <c r="MJB101" s="3"/>
      <c r="MJC101" s="3"/>
      <c r="MJD101" s="3"/>
      <c r="MJE101" s="3"/>
      <c r="MJF101" s="3"/>
      <c r="MJG101" s="3"/>
      <c r="MJH101" s="3"/>
      <c r="MJI101" s="3"/>
      <c r="MJJ101" s="3"/>
      <c r="MJK101" s="3"/>
      <c r="MJL101" s="3"/>
      <c r="MJM101" s="3"/>
      <c r="MJN101" s="3"/>
      <c r="MJO101" s="3"/>
      <c r="MJP101" s="3"/>
      <c r="MJQ101" s="3"/>
      <c r="MJR101" s="3"/>
      <c r="MJS101" s="3"/>
      <c r="MJT101" s="3"/>
      <c r="MJU101" s="3"/>
      <c r="MJV101" s="3"/>
      <c r="MJW101" s="3"/>
      <c r="MJX101" s="3"/>
      <c r="MJY101" s="3"/>
      <c r="MJZ101" s="3"/>
      <c r="MKA101" s="3"/>
      <c r="MKB101" s="3"/>
      <c r="MKC101" s="3"/>
      <c r="MKD101" s="3"/>
      <c r="MKE101" s="3"/>
      <c r="MKF101" s="3"/>
      <c r="MKG101" s="3"/>
      <c r="MKH101" s="3"/>
      <c r="MKI101" s="3"/>
      <c r="MKJ101" s="3"/>
      <c r="MKK101" s="3"/>
      <c r="MKL101" s="3"/>
      <c r="MKM101" s="3"/>
      <c r="MKN101" s="3"/>
      <c r="MKO101" s="3"/>
      <c r="MKP101" s="3"/>
      <c r="MKQ101" s="3"/>
      <c r="MKR101" s="3"/>
      <c r="MKS101" s="3"/>
      <c r="MKT101" s="3"/>
      <c r="MKU101" s="3"/>
      <c r="MKV101" s="3"/>
      <c r="MKW101" s="3"/>
      <c r="MKX101" s="3"/>
      <c r="MKY101" s="3"/>
      <c r="MKZ101" s="3"/>
      <c r="MLA101" s="3"/>
      <c r="MLB101" s="3"/>
      <c r="MLC101" s="3"/>
      <c r="MLD101" s="3"/>
      <c r="MLE101" s="3"/>
      <c r="MLF101" s="3"/>
      <c r="MLG101" s="3"/>
      <c r="MLH101" s="3"/>
      <c r="MLI101" s="3"/>
      <c r="MLJ101" s="3"/>
      <c r="MLK101" s="3"/>
      <c r="MLL101" s="3"/>
      <c r="MLM101" s="3"/>
      <c r="MLN101" s="3"/>
      <c r="MLO101" s="3"/>
      <c r="MLP101" s="3"/>
      <c r="MLQ101" s="3"/>
      <c r="MLR101" s="3"/>
      <c r="MLS101" s="3"/>
      <c r="MLT101" s="3"/>
      <c r="MLU101" s="3"/>
      <c r="MLV101" s="3"/>
      <c r="MLW101" s="3"/>
      <c r="MLX101" s="3"/>
      <c r="MLY101" s="3"/>
      <c r="MLZ101" s="3"/>
      <c r="MMA101" s="3"/>
      <c r="MMB101" s="3"/>
      <c r="MMC101" s="3"/>
      <c r="MMD101" s="3"/>
      <c r="MME101" s="3"/>
      <c r="MMF101" s="3"/>
      <c r="MMG101" s="3"/>
      <c r="MMH101" s="3"/>
      <c r="MMI101" s="3"/>
      <c r="MMJ101" s="3"/>
      <c r="MMK101" s="3"/>
      <c r="MML101" s="3"/>
      <c r="MMM101" s="3"/>
      <c r="MMN101" s="3"/>
      <c r="MMO101" s="3"/>
      <c r="MMP101" s="3"/>
      <c r="MMQ101" s="3"/>
      <c r="MMR101" s="3"/>
      <c r="MMS101" s="3"/>
      <c r="MMT101" s="3"/>
      <c r="MMU101" s="3"/>
      <c r="MMV101" s="3"/>
      <c r="MMW101" s="3"/>
      <c r="MMX101" s="3"/>
      <c r="MMY101" s="3"/>
      <c r="MMZ101" s="3"/>
      <c r="MNA101" s="3"/>
      <c r="MNB101" s="3"/>
      <c r="MNC101" s="3"/>
      <c r="MND101" s="3"/>
      <c r="MNE101" s="3"/>
      <c r="MNF101" s="3"/>
      <c r="MNG101" s="3"/>
      <c r="MNH101" s="3"/>
      <c r="MNI101" s="3"/>
      <c r="MNJ101" s="3"/>
      <c r="MNK101" s="3"/>
      <c r="MNL101" s="3"/>
      <c r="MNM101" s="3"/>
      <c r="MNN101" s="3"/>
      <c r="MNO101" s="3"/>
      <c r="MNP101" s="3"/>
      <c r="MNQ101" s="3"/>
      <c r="MNR101" s="3"/>
      <c r="MNS101" s="3"/>
      <c r="MNT101" s="3"/>
      <c r="MNU101" s="3"/>
      <c r="MNV101" s="3"/>
      <c r="MNW101" s="3"/>
      <c r="MNX101" s="3"/>
      <c r="MNY101" s="3"/>
      <c r="MNZ101" s="3"/>
      <c r="MOA101" s="3"/>
      <c r="MOB101" s="3"/>
      <c r="MOC101" s="3"/>
      <c r="MOD101" s="3"/>
      <c r="MOE101" s="3"/>
      <c r="MOF101" s="3"/>
      <c r="MOG101" s="3"/>
      <c r="MOH101" s="3"/>
      <c r="MOI101" s="3"/>
      <c r="MOJ101" s="3"/>
      <c r="MOK101" s="3"/>
      <c r="MOL101" s="3"/>
      <c r="MOM101" s="3"/>
      <c r="MON101" s="3"/>
      <c r="MOO101" s="3"/>
      <c r="MOP101" s="3"/>
      <c r="MOQ101" s="3"/>
      <c r="MOR101" s="3"/>
      <c r="MOS101" s="3"/>
      <c r="MOT101" s="3"/>
      <c r="MOU101" s="3"/>
      <c r="MOV101" s="3"/>
      <c r="MOW101" s="3"/>
      <c r="MOX101" s="3"/>
      <c r="MOY101" s="3"/>
      <c r="MOZ101" s="3"/>
      <c r="MPA101" s="3"/>
      <c r="MPB101" s="3"/>
      <c r="MPC101" s="3"/>
      <c r="MPD101" s="3"/>
      <c r="MPE101" s="3"/>
      <c r="MPF101" s="3"/>
      <c r="MPG101" s="3"/>
      <c r="MPH101" s="3"/>
      <c r="MPI101" s="3"/>
      <c r="MPJ101" s="3"/>
      <c r="MPK101" s="3"/>
      <c r="MPL101" s="3"/>
      <c r="MPM101" s="3"/>
      <c r="MPN101" s="3"/>
      <c r="MPO101" s="3"/>
      <c r="MPP101" s="3"/>
      <c r="MPQ101" s="3"/>
      <c r="MPR101" s="3"/>
      <c r="MPS101" s="3"/>
      <c r="MPT101" s="3"/>
      <c r="MPU101" s="3"/>
      <c r="MPV101" s="3"/>
      <c r="MPW101" s="3"/>
      <c r="MPX101" s="3"/>
      <c r="MPY101" s="3"/>
      <c r="MPZ101" s="3"/>
      <c r="MQA101" s="3"/>
      <c r="MQB101" s="3"/>
      <c r="MQC101" s="3"/>
      <c r="MQD101" s="3"/>
      <c r="MQE101" s="3"/>
      <c r="MQF101" s="3"/>
      <c r="MQG101" s="3"/>
      <c r="MQH101" s="3"/>
      <c r="MQI101" s="3"/>
      <c r="MQJ101" s="3"/>
      <c r="MQK101" s="3"/>
      <c r="MQL101" s="3"/>
      <c r="MQM101" s="3"/>
      <c r="MQN101" s="3"/>
      <c r="MQO101" s="3"/>
      <c r="MQP101" s="3"/>
      <c r="MQQ101" s="3"/>
      <c r="MQR101" s="3"/>
      <c r="MQS101" s="3"/>
      <c r="MQT101" s="3"/>
      <c r="MQU101" s="3"/>
      <c r="MQV101" s="3"/>
      <c r="MQW101" s="3"/>
      <c r="MQX101" s="3"/>
      <c r="MQY101" s="3"/>
      <c r="MQZ101" s="3"/>
      <c r="MRA101" s="3"/>
      <c r="MRB101" s="3"/>
      <c r="MRC101" s="3"/>
      <c r="MRD101" s="3"/>
      <c r="MRE101" s="3"/>
      <c r="MRF101" s="3"/>
      <c r="MRG101" s="3"/>
      <c r="MRH101" s="3"/>
      <c r="MRI101" s="3"/>
      <c r="MRJ101" s="3"/>
      <c r="MRK101" s="3"/>
      <c r="MRL101" s="3"/>
      <c r="MRM101" s="3"/>
      <c r="MRN101" s="3"/>
      <c r="MRO101" s="3"/>
      <c r="MRP101" s="3"/>
      <c r="MRQ101" s="3"/>
      <c r="MRR101" s="3"/>
      <c r="MRS101" s="3"/>
      <c r="MRT101" s="3"/>
      <c r="MRU101" s="3"/>
      <c r="MRV101" s="3"/>
      <c r="MRW101" s="3"/>
      <c r="MRX101" s="3"/>
      <c r="MRY101" s="3"/>
      <c r="MRZ101" s="3"/>
      <c r="MSA101" s="3"/>
      <c r="MSB101" s="3"/>
      <c r="MSC101" s="3"/>
      <c r="MSD101" s="3"/>
      <c r="MSE101" s="3"/>
      <c r="MSF101" s="3"/>
      <c r="MSG101" s="3"/>
      <c r="MSH101" s="3"/>
      <c r="MSI101" s="3"/>
      <c r="MSJ101" s="3"/>
      <c r="MSK101" s="3"/>
      <c r="MSL101" s="3"/>
      <c r="MSM101" s="3"/>
      <c r="MSN101" s="3"/>
      <c r="MSO101" s="3"/>
      <c r="MSP101" s="3"/>
      <c r="MSQ101" s="3"/>
      <c r="MSR101" s="3"/>
      <c r="MSS101" s="3"/>
      <c r="MST101" s="3"/>
      <c r="MSU101" s="3"/>
      <c r="MSV101" s="3"/>
      <c r="MSW101" s="3"/>
      <c r="MSX101" s="3"/>
      <c r="MSY101" s="3"/>
      <c r="MSZ101" s="3"/>
      <c r="MTA101" s="3"/>
      <c r="MTB101" s="3"/>
      <c r="MTC101" s="3"/>
      <c r="MTD101" s="3"/>
      <c r="MTE101" s="3"/>
      <c r="MTF101" s="3"/>
      <c r="MTG101" s="3"/>
      <c r="MTH101" s="3"/>
      <c r="MTI101" s="3"/>
      <c r="MTJ101" s="3"/>
      <c r="MTK101" s="3"/>
      <c r="MTL101" s="3"/>
      <c r="MTM101" s="3"/>
      <c r="MTN101" s="3"/>
      <c r="MTO101" s="3"/>
      <c r="MTP101" s="3"/>
      <c r="MTQ101" s="3"/>
      <c r="MTR101" s="3"/>
      <c r="MTS101" s="3"/>
      <c r="MTT101" s="3"/>
      <c r="MTU101" s="3"/>
      <c r="MTV101" s="3"/>
      <c r="MTW101" s="3"/>
      <c r="MTX101" s="3"/>
      <c r="MTY101" s="3"/>
      <c r="MTZ101" s="3"/>
      <c r="MUA101" s="3"/>
      <c r="MUB101" s="3"/>
      <c r="MUC101" s="3"/>
      <c r="MUD101" s="3"/>
      <c r="MUE101" s="3"/>
      <c r="MUF101" s="3"/>
      <c r="MUG101" s="3"/>
      <c r="MUH101" s="3"/>
      <c r="MUI101" s="3"/>
      <c r="MUJ101" s="3"/>
      <c r="MUK101" s="3"/>
      <c r="MUL101" s="3"/>
      <c r="MUM101" s="3"/>
      <c r="MUN101" s="3"/>
      <c r="MUO101" s="3"/>
      <c r="MUP101" s="3"/>
      <c r="MUQ101" s="3"/>
      <c r="MUR101" s="3"/>
      <c r="MUS101" s="3"/>
      <c r="MUT101" s="3"/>
      <c r="MUU101" s="3"/>
      <c r="MUV101" s="3"/>
      <c r="MUW101" s="3"/>
      <c r="MUX101" s="3"/>
      <c r="MUY101" s="3"/>
      <c r="MUZ101" s="3"/>
      <c r="MVA101" s="3"/>
      <c r="MVB101" s="3"/>
      <c r="MVC101" s="3"/>
      <c r="MVD101" s="3"/>
      <c r="MVE101" s="3"/>
      <c r="MVF101" s="3"/>
      <c r="MVG101" s="3"/>
      <c r="MVH101" s="3"/>
      <c r="MVI101" s="3"/>
      <c r="MVJ101" s="3"/>
      <c r="MVK101" s="3"/>
      <c r="MVL101" s="3"/>
      <c r="MVM101" s="3"/>
      <c r="MVN101" s="3"/>
      <c r="MVO101" s="3"/>
      <c r="MVP101" s="3"/>
      <c r="MVQ101" s="3"/>
      <c r="MVR101" s="3"/>
      <c r="MVS101" s="3"/>
      <c r="MVT101" s="3"/>
      <c r="MVU101" s="3"/>
      <c r="MVV101" s="3"/>
      <c r="MVW101" s="3"/>
      <c r="MVX101" s="3"/>
      <c r="MVY101" s="3"/>
      <c r="MVZ101" s="3"/>
      <c r="MWA101" s="3"/>
      <c r="MWB101" s="3"/>
      <c r="MWC101" s="3"/>
      <c r="MWD101" s="3"/>
      <c r="MWE101" s="3"/>
      <c r="MWF101" s="3"/>
      <c r="MWG101" s="3"/>
      <c r="MWH101" s="3"/>
      <c r="MWI101" s="3"/>
      <c r="MWJ101" s="3"/>
      <c r="MWK101" s="3"/>
      <c r="MWL101" s="3"/>
      <c r="MWM101" s="3"/>
      <c r="MWN101" s="3"/>
      <c r="MWO101" s="3"/>
      <c r="MWP101" s="3"/>
      <c r="MWQ101" s="3"/>
      <c r="MWR101" s="3"/>
      <c r="MWS101" s="3"/>
      <c r="MWT101" s="3"/>
      <c r="MWU101" s="3"/>
      <c r="MWV101" s="3"/>
      <c r="MWW101" s="3"/>
      <c r="MWX101" s="3"/>
      <c r="MWY101" s="3"/>
      <c r="MWZ101" s="3"/>
      <c r="MXA101" s="3"/>
      <c r="MXB101" s="3"/>
      <c r="MXC101" s="3"/>
      <c r="MXD101" s="3"/>
      <c r="MXE101" s="3"/>
      <c r="MXF101" s="3"/>
      <c r="MXG101" s="3"/>
      <c r="MXH101" s="3"/>
      <c r="MXI101" s="3"/>
      <c r="MXJ101" s="3"/>
      <c r="MXK101" s="3"/>
      <c r="MXL101" s="3"/>
      <c r="MXM101" s="3"/>
      <c r="MXN101" s="3"/>
      <c r="MXO101" s="3"/>
      <c r="MXP101" s="3"/>
      <c r="MXQ101" s="3"/>
      <c r="MXR101" s="3"/>
      <c r="MXS101" s="3"/>
      <c r="MXT101" s="3"/>
      <c r="MXU101" s="3"/>
      <c r="MXV101" s="3"/>
      <c r="MXW101" s="3"/>
      <c r="MXX101" s="3"/>
      <c r="MXY101" s="3"/>
      <c r="MXZ101" s="3"/>
      <c r="MYA101" s="3"/>
      <c r="MYB101" s="3"/>
      <c r="MYC101" s="3"/>
      <c r="MYD101" s="3"/>
      <c r="MYE101" s="3"/>
      <c r="MYF101" s="3"/>
      <c r="MYG101" s="3"/>
      <c r="MYH101" s="3"/>
      <c r="MYI101" s="3"/>
      <c r="MYJ101" s="3"/>
      <c r="MYK101" s="3"/>
      <c r="MYL101" s="3"/>
      <c r="MYM101" s="3"/>
      <c r="MYN101" s="3"/>
      <c r="MYO101" s="3"/>
      <c r="MYP101" s="3"/>
      <c r="MYQ101" s="3"/>
      <c r="MYR101" s="3"/>
      <c r="MYS101" s="3"/>
      <c r="MYT101" s="3"/>
      <c r="MYU101" s="3"/>
      <c r="MYV101" s="3"/>
      <c r="MYW101" s="3"/>
      <c r="MYX101" s="3"/>
      <c r="MYY101" s="3"/>
      <c r="MYZ101" s="3"/>
      <c r="MZA101" s="3"/>
      <c r="MZB101" s="3"/>
      <c r="MZC101" s="3"/>
      <c r="MZD101" s="3"/>
      <c r="MZE101" s="3"/>
      <c r="MZF101" s="3"/>
      <c r="MZG101" s="3"/>
      <c r="MZH101" s="3"/>
      <c r="MZI101" s="3"/>
      <c r="MZJ101" s="3"/>
      <c r="MZK101" s="3"/>
      <c r="MZL101" s="3"/>
      <c r="MZM101" s="3"/>
      <c r="MZN101" s="3"/>
      <c r="MZO101" s="3"/>
      <c r="MZP101" s="3"/>
      <c r="MZQ101" s="3"/>
      <c r="MZR101" s="3"/>
      <c r="MZS101" s="3"/>
      <c r="MZT101" s="3"/>
      <c r="MZU101" s="3"/>
      <c r="MZV101" s="3"/>
      <c r="MZW101" s="3"/>
      <c r="MZX101" s="3"/>
      <c r="MZY101" s="3"/>
      <c r="MZZ101" s="3"/>
      <c r="NAA101" s="3"/>
      <c r="NAB101" s="3"/>
      <c r="NAC101" s="3"/>
      <c r="NAD101" s="3"/>
      <c r="NAE101" s="3"/>
      <c r="NAF101" s="3"/>
      <c r="NAG101" s="3"/>
      <c r="NAH101" s="3"/>
      <c r="NAI101" s="3"/>
      <c r="NAJ101" s="3"/>
      <c r="NAK101" s="3"/>
      <c r="NAL101" s="3"/>
      <c r="NAM101" s="3"/>
      <c r="NAN101" s="3"/>
      <c r="NAO101" s="3"/>
      <c r="NAP101" s="3"/>
      <c r="NAQ101" s="3"/>
      <c r="NAR101" s="3"/>
      <c r="NAS101" s="3"/>
      <c r="NAT101" s="3"/>
      <c r="NAU101" s="3"/>
      <c r="NAV101" s="3"/>
      <c r="NAW101" s="3"/>
      <c r="NAX101" s="3"/>
      <c r="NAY101" s="3"/>
      <c r="NAZ101" s="3"/>
      <c r="NBA101" s="3"/>
      <c r="NBB101" s="3"/>
      <c r="NBC101" s="3"/>
      <c r="NBD101" s="3"/>
      <c r="NBE101" s="3"/>
      <c r="NBF101" s="3"/>
      <c r="NBG101" s="3"/>
      <c r="NBH101" s="3"/>
      <c r="NBI101" s="3"/>
      <c r="NBJ101" s="3"/>
      <c r="NBK101" s="3"/>
      <c r="NBL101" s="3"/>
      <c r="NBM101" s="3"/>
      <c r="NBN101" s="3"/>
      <c r="NBO101" s="3"/>
      <c r="NBP101" s="3"/>
      <c r="NBQ101" s="3"/>
      <c r="NBR101" s="3"/>
      <c r="NBS101" s="3"/>
      <c r="NBT101" s="3"/>
      <c r="NBU101" s="3"/>
      <c r="NBV101" s="3"/>
      <c r="NBW101" s="3"/>
      <c r="NBX101" s="3"/>
      <c r="NBY101" s="3"/>
      <c r="NBZ101" s="3"/>
      <c r="NCA101" s="3"/>
      <c r="NCB101" s="3"/>
      <c r="NCC101" s="3"/>
      <c r="NCD101" s="3"/>
      <c r="NCE101" s="3"/>
      <c r="NCF101" s="3"/>
      <c r="NCG101" s="3"/>
      <c r="NCH101" s="3"/>
      <c r="NCI101" s="3"/>
      <c r="NCJ101" s="3"/>
      <c r="NCK101" s="3"/>
      <c r="NCL101" s="3"/>
      <c r="NCM101" s="3"/>
      <c r="NCN101" s="3"/>
      <c r="NCO101" s="3"/>
      <c r="NCP101" s="3"/>
      <c r="NCQ101" s="3"/>
      <c r="NCR101" s="3"/>
      <c r="NCS101" s="3"/>
      <c r="NCT101" s="3"/>
      <c r="NCU101" s="3"/>
      <c r="NCV101" s="3"/>
      <c r="NCW101" s="3"/>
      <c r="NCX101" s="3"/>
      <c r="NCY101" s="3"/>
      <c r="NCZ101" s="3"/>
      <c r="NDA101" s="3"/>
      <c r="NDB101" s="3"/>
      <c r="NDC101" s="3"/>
      <c r="NDD101" s="3"/>
      <c r="NDE101" s="3"/>
      <c r="NDF101" s="3"/>
      <c r="NDG101" s="3"/>
      <c r="NDH101" s="3"/>
      <c r="NDI101" s="3"/>
      <c r="NDJ101" s="3"/>
      <c r="NDK101" s="3"/>
      <c r="NDL101" s="3"/>
      <c r="NDM101" s="3"/>
      <c r="NDN101" s="3"/>
      <c r="NDO101" s="3"/>
      <c r="NDP101" s="3"/>
      <c r="NDQ101" s="3"/>
      <c r="NDR101" s="3"/>
      <c r="NDS101" s="3"/>
      <c r="NDT101" s="3"/>
      <c r="NDU101" s="3"/>
      <c r="NDV101" s="3"/>
      <c r="NDW101" s="3"/>
      <c r="NDX101" s="3"/>
      <c r="NDY101" s="3"/>
      <c r="NDZ101" s="3"/>
      <c r="NEA101" s="3"/>
      <c r="NEB101" s="3"/>
      <c r="NEC101" s="3"/>
      <c r="NED101" s="3"/>
      <c r="NEE101" s="3"/>
      <c r="NEF101" s="3"/>
      <c r="NEG101" s="3"/>
      <c r="NEH101" s="3"/>
      <c r="NEI101" s="3"/>
      <c r="NEJ101" s="3"/>
      <c r="NEK101" s="3"/>
      <c r="NEL101" s="3"/>
      <c r="NEM101" s="3"/>
      <c r="NEN101" s="3"/>
      <c r="NEO101" s="3"/>
      <c r="NEP101" s="3"/>
      <c r="NEQ101" s="3"/>
      <c r="NER101" s="3"/>
      <c r="NES101" s="3"/>
      <c r="NET101" s="3"/>
      <c r="NEU101" s="3"/>
      <c r="NEV101" s="3"/>
      <c r="NEW101" s="3"/>
      <c r="NEX101" s="3"/>
      <c r="NEY101" s="3"/>
      <c r="NEZ101" s="3"/>
      <c r="NFA101" s="3"/>
      <c r="NFB101" s="3"/>
      <c r="NFC101" s="3"/>
      <c r="NFD101" s="3"/>
      <c r="NFE101" s="3"/>
      <c r="NFF101" s="3"/>
      <c r="NFG101" s="3"/>
      <c r="NFH101" s="3"/>
      <c r="NFI101" s="3"/>
      <c r="NFJ101" s="3"/>
      <c r="NFK101" s="3"/>
      <c r="NFL101" s="3"/>
      <c r="NFM101" s="3"/>
      <c r="NFN101" s="3"/>
      <c r="NFO101" s="3"/>
      <c r="NFP101" s="3"/>
      <c r="NFQ101" s="3"/>
      <c r="NFR101" s="3"/>
      <c r="NFS101" s="3"/>
      <c r="NFT101" s="3"/>
      <c r="NFU101" s="3"/>
      <c r="NFV101" s="3"/>
      <c r="NFW101" s="3"/>
      <c r="NFX101" s="3"/>
      <c r="NFY101" s="3"/>
      <c r="NFZ101" s="3"/>
      <c r="NGA101" s="3"/>
      <c r="NGB101" s="3"/>
      <c r="NGC101" s="3"/>
      <c r="NGD101" s="3"/>
      <c r="NGE101" s="3"/>
      <c r="NGF101" s="3"/>
      <c r="NGG101" s="3"/>
      <c r="NGH101" s="3"/>
      <c r="NGI101" s="3"/>
      <c r="NGJ101" s="3"/>
      <c r="NGK101" s="3"/>
      <c r="NGL101" s="3"/>
      <c r="NGM101" s="3"/>
      <c r="NGN101" s="3"/>
      <c r="NGO101" s="3"/>
      <c r="NGP101" s="3"/>
      <c r="NGQ101" s="3"/>
      <c r="NGR101" s="3"/>
      <c r="NGS101" s="3"/>
      <c r="NGT101" s="3"/>
      <c r="NGU101" s="3"/>
      <c r="NGV101" s="3"/>
      <c r="NGW101" s="3"/>
      <c r="NGX101" s="3"/>
      <c r="NGY101" s="3"/>
      <c r="NGZ101" s="3"/>
      <c r="NHA101" s="3"/>
      <c r="NHB101" s="3"/>
      <c r="NHC101" s="3"/>
      <c r="NHD101" s="3"/>
      <c r="NHE101" s="3"/>
      <c r="NHF101" s="3"/>
      <c r="NHG101" s="3"/>
      <c r="NHH101" s="3"/>
      <c r="NHI101" s="3"/>
      <c r="NHJ101" s="3"/>
      <c r="NHK101" s="3"/>
      <c r="NHL101" s="3"/>
      <c r="NHM101" s="3"/>
      <c r="NHN101" s="3"/>
      <c r="NHO101" s="3"/>
      <c r="NHP101" s="3"/>
      <c r="NHQ101" s="3"/>
      <c r="NHR101" s="3"/>
      <c r="NHS101" s="3"/>
      <c r="NHT101" s="3"/>
      <c r="NHU101" s="3"/>
      <c r="NHV101" s="3"/>
      <c r="NHW101" s="3"/>
      <c r="NHX101" s="3"/>
      <c r="NHY101" s="3"/>
      <c r="NHZ101" s="3"/>
      <c r="NIA101" s="3"/>
      <c r="NIB101" s="3"/>
      <c r="NIC101" s="3"/>
      <c r="NID101" s="3"/>
      <c r="NIE101" s="3"/>
      <c r="NIF101" s="3"/>
      <c r="NIG101" s="3"/>
      <c r="NIH101" s="3"/>
      <c r="NII101" s="3"/>
      <c r="NIJ101" s="3"/>
      <c r="NIK101" s="3"/>
      <c r="NIL101" s="3"/>
      <c r="NIM101" s="3"/>
      <c r="NIN101" s="3"/>
      <c r="NIO101" s="3"/>
      <c r="NIP101" s="3"/>
      <c r="NIQ101" s="3"/>
      <c r="NIR101" s="3"/>
      <c r="NIS101" s="3"/>
      <c r="NIT101" s="3"/>
      <c r="NIU101" s="3"/>
      <c r="NIV101" s="3"/>
      <c r="NIW101" s="3"/>
      <c r="NIX101" s="3"/>
      <c r="NIY101" s="3"/>
      <c r="NIZ101" s="3"/>
      <c r="NJA101" s="3"/>
      <c r="NJB101" s="3"/>
      <c r="NJC101" s="3"/>
      <c r="NJD101" s="3"/>
      <c r="NJE101" s="3"/>
      <c r="NJF101" s="3"/>
      <c r="NJG101" s="3"/>
      <c r="NJH101" s="3"/>
      <c r="NJI101" s="3"/>
      <c r="NJJ101" s="3"/>
      <c r="NJK101" s="3"/>
      <c r="NJL101" s="3"/>
      <c r="NJM101" s="3"/>
      <c r="NJN101" s="3"/>
      <c r="NJO101" s="3"/>
      <c r="NJP101" s="3"/>
      <c r="NJQ101" s="3"/>
      <c r="NJR101" s="3"/>
      <c r="NJS101" s="3"/>
      <c r="NJT101" s="3"/>
      <c r="NJU101" s="3"/>
      <c r="NJV101" s="3"/>
      <c r="NJW101" s="3"/>
      <c r="NJX101" s="3"/>
      <c r="NJY101" s="3"/>
      <c r="NJZ101" s="3"/>
      <c r="NKA101" s="3"/>
      <c r="NKB101" s="3"/>
      <c r="NKC101" s="3"/>
      <c r="NKD101" s="3"/>
      <c r="NKE101" s="3"/>
      <c r="NKF101" s="3"/>
      <c r="NKG101" s="3"/>
      <c r="NKH101" s="3"/>
      <c r="NKI101" s="3"/>
      <c r="NKJ101" s="3"/>
      <c r="NKK101" s="3"/>
      <c r="NKL101" s="3"/>
      <c r="NKM101" s="3"/>
      <c r="NKN101" s="3"/>
      <c r="NKO101" s="3"/>
      <c r="NKP101" s="3"/>
      <c r="NKQ101" s="3"/>
      <c r="NKR101" s="3"/>
      <c r="NKS101" s="3"/>
      <c r="NKT101" s="3"/>
      <c r="NKU101" s="3"/>
      <c r="NKV101" s="3"/>
      <c r="NKW101" s="3"/>
      <c r="NKX101" s="3"/>
      <c r="NKY101" s="3"/>
      <c r="NKZ101" s="3"/>
      <c r="NLA101" s="3"/>
      <c r="NLB101" s="3"/>
      <c r="NLC101" s="3"/>
      <c r="NLD101" s="3"/>
      <c r="NLE101" s="3"/>
      <c r="NLF101" s="3"/>
      <c r="NLG101" s="3"/>
      <c r="NLH101" s="3"/>
      <c r="NLI101" s="3"/>
      <c r="NLJ101" s="3"/>
      <c r="NLK101" s="3"/>
      <c r="NLL101" s="3"/>
      <c r="NLM101" s="3"/>
      <c r="NLN101" s="3"/>
      <c r="NLO101" s="3"/>
      <c r="NLP101" s="3"/>
      <c r="NLQ101" s="3"/>
      <c r="NLR101" s="3"/>
      <c r="NLS101" s="3"/>
      <c r="NLT101" s="3"/>
      <c r="NLU101" s="3"/>
      <c r="NLV101" s="3"/>
      <c r="NLW101" s="3"/>
      <c r="NLX101" s="3"/>
      <c r="NLY101" s="3"/>
      <c r="NLZ101" s="3"/>
      <c r="NMA101" s="3"/>
      <c r="NMB101" s="3"/>
      <c r="NMC101" s="3"/>
      <c r="NMD101" s="3"/>
      <c r="NME101" s="3"/>
      <c r="NMF101" s="3"/>
      <c r="NMG101" s="3"/>
      <c r="NMH101" s="3"/>
      <c r="NMI101" s="3"/>
      <c r="NMJ101" s="3"/>
      <c r="NMK101" s="3"/>
      <c r="NML101" s="3"/>
      <c r="NMM101" s="3"/>
      <c r="NMN101" s="3"/>
      <c r="NMO101" s="3"/>
      <c r="NMP101" s="3"/>
      <c r="NMQ101" s="3"/>
      <c r="NMR101" s="3"/>
      <c r="NMS101" s="3"/>
      <c r="NMT101" s="3"/>
      <c r="NMU101" s="3"/>
      <c r="NMV101" s="3"/>
      <c r="NMW101" s="3"/>
      <c r="NMX101" s="3"/>
      <c r="NMY101" s="3"/>
      <c r="NMZ101" s="3"/>
      <c r="NNA101" s="3"/>
      <c r="NNB101" s="3"/>
      <c r="NNC101" s="3"/>
      <c r="NND101" s="3"/>
      <c r="NNE101" s="3"/>
      <c r="NNF101" s="3"/>
      <c r="NNG101" s="3"/>
      <c r="NNH101" s="3"/>
      <c r="NNI101" s="3"/>
      <c r="NNJ101" s="3"/>
      <c r="NNK101" s="3"/>
      <c r="NNL101" s="3"/>
      <c r="NNM101" s="3"/>
      <c r="NNN101" s="3"/>
      <c r="NNO101" s="3"/>
      <c r="NNP101" s="3"/>
      <c r="NNQ101" s="3"/>
      <c r="NNR101" s="3"/>
      <c r="NNS101" s="3"/>
      <c r="NNT101" s="3"/>
      <c r="NNU101" s="3"/>
      <c r="NNV101" s="3"/>
      <c r="NNW101" s="3"/>
      <c r="NNX101" s="3"/>
      <c r="NNY101" s="3"/>
      <c r="NNZ101" s="3"/>
      <c r="NOA101" s="3"/>
      <c r="NOB101" s="3"/>
      <c r="NOC101" s="3"/>
      <c r="NOD101" s="3"/>
      <c r="NOE101" s="3"/>
      <c r="NOF101" s="3"/>
      <c r="NOG101" s="3"/>
      <c r="NOH101" s="3"/>
      <c r="NOI101" s="3"/>
      <c r="NOJ101" s="3"/>
      <c r="NOK101" s="3"/>
      <c r="NOL101" s="3"/>
      <c r="NOM101" s="3"/>
      <c r="NON101" s="3"/>
      <c r="NOO101" s="3"/>
      <c r="NOP101" s="3"/>
      <c r="NOQ101" s="3"/>
      <c r="NOR101" s="3"/>
      <c r="NOS101" s="3"/>
      <c r="NOT101" s="3"/>
      <c r="NOU101" s="3"/>
      <c r="NOV101" s="3"/>
      <c r="NOW101" s="3"/>
      <c r="NOX101" s="3"/>
      <c r="NOY101" s="3"/>
      <c r="NOZ101" s="3"/>
      <c r="NPA101" s="3"/>
      <c r="NPB101" s="3"/>
      <c r="NPC101" s="3"/>
      <c r="NPD101" s="3"/>
      <c r="NPE101" s="3"/>
      <c r="NPF101" s="3"/>
      <c r="NPG101" s="3"/>
      <c r="NPH101" s="3"/>
      <c r="NPI101" s="3"/>
      <c r="NPJ101" s="3"/>
      <c r="NPK101" s="3"/>
      <c r="NPL101" s="3"/>
      <c r="NPM101" s="3"/>
      <c r="NPN101" s="3"/>
      <c r="NPO101" s="3"/>
      <c r="NPP101" s="3"/>
      <c r="NPQ101" s="3"/>
      <c r="NPR101" s="3"/>
      <c r="NPS101" s="3"/>
      <c r="NPT101" s="3"/>
      <c r="NPU101" s="3"/>
      <c r="NPV101" s="3"/>
      <c r="NPW101" s="3"/>
      <c r="NPX101" s="3"/>
      <c r="NPY101" s="3"/>
      <c r="NPZ101" s="3"/>
      <c r="NQA101" s="3"/>
      <c r="NQB101" s="3"/>
      <c r="NQC101" s="3"/>
      <c r="NQD101" s="3"/>
      <c r="NQE101" s="3"/>
      <c r="NQF101" s="3"/>
      <c r="NQG101" s="3"/>
      <c r="NQH101" s="3"/>
      <c r="NQI101" s="3"/>
      <c r="NQJ101" s="3"/>
      <c r="NQK101" s="3"/>
      <c r="NQL101" s="3"/>
      <c r="NQM101" s="3"/>
      <c r="NQN101" s="3"/>
      <c r="NQO101" s="3"/>
      <c r="NQP101" s="3"/>
      <c r="NQQ101" s="3"/>
      <c r="NQR101" s="3"/>
      <c r="NQS101" s="3"/>
      <c r="NQT101" s="3"/>
      <c r="NQU101" s="3"/>
      <c r="NQV101" s="3"/>
      <c r="NQW101" s="3"/>
      <c r="NQX101" s="3"/>
      <c r="NQY101" s="3"/>
      <c r="NQZ101" s="3"/>
      <c r="NRA101" s="3"/>
      <c r="NRB101" s="3"/>
      <c r="NRC101" s="3"/>
      <c r="NRD101" s="3"/>
      <c r="NRE101" s="3"/>
      <c r="NRF101" s="3"/>
      <c r="NRG101" s="3"/>
      <c r="NRH101" s="3"/>
      <c r="NRI101" s="3"/>
      <c r="NRJ101" s="3"/>
      <c r="NRK101" s="3"/>
      <c r="NRL101" s="3"/>
      <c r="NRM101" s="3"/>
      <c r="NRN101" s="3"/>
      <c r="NRO101" s="3"/>
      <c r="NRP101" s="3"/>
      <c r="NRQ101" s="3"/>
      <c r="NRR101" s="3"/>
      <c r="NRS101" s="3"/>
      <c r="NRT101" s="3"/>
      <c r="NRU101" s="3"/>
      <c r="NRV101" s="3"/>
      <c r="NRW101" s="3"/>
      <c r="NRX101" s="3"/>
      <c r="NRY101" s="3"/>
      <c r="NRZ101" s="3"/>
      <c r="NSA101" s="3"/>
      <c r="NSB101" s="3"/>
      <c r="NSC101" s="3"/>
      <c r="NSD101" s="3"/>
      <c r="NSE101" s="3"/>
      <c r="NSF101" s="3"/>
      <c r="NSG101" s="3"/>
      <c r="NSH101" s="3"/>
      <c r="NSI101" s="3"/>
      <c r="NSJ101" s="3"/>
      <c r="NSK101" s="3"/>
      <c r="NSL101" s="3"/>
      <c r="NSM101" s="3"/>
      <c r="NSN101" s="3"/>
      <c r="NSO101" s="3"/>
      <c r="NSP101" s="3"/>
      <c r="NSQ101" s="3"/>
      <c r="NSR101" s="3"/>
      <c r="NSS101" s="3"/>
      <c r="NST101" s="3"/>
      <c r="NSU101" s="3"/>
      <c r="NSV101" s="3"/>
      <c r="NSW101" s="3"/>
      <c r="NSX101" s="3"/>
      <c r="NSY101" s="3"/>
      <c r="NSZ101" s="3"/>
      <c r="NTA101" s="3"/>
      <c r="NTB101" s="3"/>
      <c r="NTC101" s="3"/>
      <c r="NTD101" s="3"/>
      <c r="NTE101" s="3"/>
      <c r="NTF101" s="3"/>
      <c r="NTG101" s="3"/>
      <c r="NTH101" s="3"/>
      <c r="NTI101" s="3"/>
      <c r="NTJ101" s="3"/>
      <c r="NTK101" s="3"/>
      <c r="NTL101" s="3"/>
      <c r="NTM101" s="3"/>
      <c r="NTN101" s="3"/>
      <c r="NTO101" s="3"/>
      <c r="NTP101" s="3"/>
      <c r="NTQ101" s="3"/>
      <c r="NTR101" s="3"/>
      <c r="NTS101" s="3"/>
      <c r="NTT101" s="3"/>
      <c r="NTU101" s="3"/>
      <c r="NTV101" s="3"/>
      <c r="NTW101" s="3"/>
      <c r="NTX101" s="3"/>
      <c r="NTY101" s="3"/>
      <c r="NTZ101" s="3"/>
      <c r="NUA101" s="3"/>
      <c r="NUB101" s="3"/>
      <c r="NUC101" s="3"/>
      <c r="NUD101" s="3"/>
      <c r="NUE101" s="3"/>
      <c r="NUF101" s="3"/>
      <c r="NUG101" s="3"/>
      <c r="NUH101" s="3"/>
      <c r="NUI101" s="3"/>
      <c r="NUJ101" s="3"/>
      <c r="NUK101" s="3"/>
      <c r="NUL101" s="3"/>
      <c r="NUM101" s="3"/>
      <c r="NUN101" s="3"/>
      <c r="NUO101" s="3"/>
      <c r="NUP101" s="3"/>
      <c r="NUQ101" s="3"/>
      <c r="NUR101" s="3"/>
      <c r="NUS101" s="3"/>
      <c r="NUT101" s="3"/>
      <c r="NUU101" s="3"/>
      <c r="NUV101" s="3"/>
      <c r="NUW101" s="3"/>
      <c r="NUX101" s="3"/>
      <c r="NUY101" s="3"/>
      <c r="NUZ101" s="3"/>
      <c r="NVA101" s="3"/>
      <c r="NVB101" s="3"/>
      <c r="NVC101" s="3"/>
      <c r="NVD101" s="3"/>
      <c r="NVE101" s="3"/>
      <c r="NVF101" s="3"/>
      <c r="NVG101" s="3"/>
      <c r="NVH101" s="3"/>
      <c r="NVI101" s="3"/>
      <c r="NVJ101" s="3"/>
      <c r="NVK101" s="3"/>
      <c r="NVL101" s="3"/>
      <c r="NVM101" s="3"/>
      <c r="NVN101" s="3"/>
      <c r="NVO101" s="3"/>
      <c r="NVP101" s="3"/>
      <c r="NVQ101" s="3"/>
      <c r="NVR101" s="3"/>
      <c r="NVS101" s="3"/>
      <c r="NVT101" s="3"/>
      <c r="NVU101" s="3"/>
      <c r="NVV101" s="3"/>
      <c r="NVW101" s="3"/>
      <c r="NVX101" s="3"/>
      <c r="NVY101" s="3"/>
      <c r="NVZ101" s="3"/>
      <c r="NWA101" s="3"/>
      <c r="NWB101" s="3"/>
      <c r="NWC101" s="3"/>
      <c r="NWD101" s="3"/>
      <c r="NWE101" s="3"/>
      <c r="NWF101" s="3"/>
      <c r="NWG101" s="3"/>
      <c r="NWH101" s="3"/>
      <c r="NWI101" s="3"/>
      <c r="NWJ101" s="3"/>
      <c r="NWK101" s="3"/>
      <c r="NWL101" s="3"/>
      <c r="NWM101" s="3"/>
      <c r="NWN101" s="3"/>
      <c r="NWO101" s="3"/>
      <c r="NWP101" s="3"/>
      <c r="NWQ101" s="3"/>
      <c r="NWR101" s="3"/>
      <c r="NWS101" s="3"/>
      <c r="NWT101" s="3"/>
      <c r="NWU101" s="3"/>
      <c r="NWV101" s="3"/>
      <c r="NWW101" s="3"/>
      <c r="NWX101" s="3"/>
      <c r="NWY101" s="3"/>
      <c r="NWZ101" s="3"/>
      <c r="NXA101" s="3"/>
      <c r="NXB101" s="3"/>
      <c r="NXC101" s="3"/>
      <c r="NXD101" s="3"/>
      <c r="NXE101" s="3"/>
      <c r="NXF101" s="3"/>
      <c r="NXG101" s="3"/>
      <c r="NXH101" s="3"/>
      <c r="NXI101" s="3"/>
      <c r="NXJ101" s="3"/>
      <c r="NXK101" s="3"/>
      <c r="NXL101" s="3"/>
      <c r="NXM101" s="3"/>
      <c r="NXN101" s="3"/>
      <c r="NXO101" s="3"/>
      <c r="NXP101" s="3"/>
      <c r="NXQ101" s="3"/>
      <c r="NXR101" s="3"/>
      <c r="NXS101" s="3"/>
      <c r="NXT101" s="3"/>
      <c r="NXU101" s="3"/>
      <c r="NXV101" s="3"/>
      <c r="NXW101" s="3"/>
      <c r="NXX101" s="3"/>
      <c r="NXY101" s="3"/>
      <c r="NXZ101" s="3"/>
      <c r="NYA101" s="3"/>
      <c r="NYB101" s="3"/>
      <c r="NYC101" s="3"/>
      <c r="NYD101" s="3"/>
      <c r="NYE101" s="3"/>
      <c r="NYF101" s="3"/>
      <c r="NYG101" s="3"/>
      <c r="NYH101" s="3"/>
      <c r="NYI101" s="3"/>
      <c r="NYJ101" s="3"/>
      <c r="NYK101" s="3"/>
      <c r="NYL101" s="3"/>
      <c r="NYM101" s="3"/>
      <c r="NYN101" s="3"/>
      <c r="NYO101" s="3"/>
      <c r="NYP101" s="3"/>
      <c r="NYQ101" s="3"/>
      <c r="NYR101" s="3"/>
      <c r="NYS101" s="3"/>
      <c r="NYT101" s="3"/>
      <c r="NYU101" s="3"/>
      <c r="NYV101" s="3"/>
      <c r="NYW101" s="3"/>
      <c r="NYX101" s="3"/>
      <c r="NYY101" s="3"/>
      <c r="NYZ101" s="3"/>
      <c r="NZA101" s="3"/>
      <c r="NZB101" s="3"/>
      <c r="NZC101" s="3"/>
      <c r="NZD101" s="3"/>
      <c r="NZE101" s="3"/>
      <c r="NZF101" s="3"/>
      <c r="NZG101" s="3"/>
      <c r="NZH101" s="3"/>
      <c r="NZI101" s="3"/>
      <c r="NZJ101" s="3"/>
      <c r="NZK101" s="3"/>
      <c r="NZL101" s="3"/>
      <c r="NZM101" s="3"/>
      <c r="NZN101" s="3"/>
      <c r="NZO101" s="3"/>
      <c r="NZP101" s="3"/>
      <c r="NZQ101" s="3"/>
      <c r="NZR101" s="3"/>
      <c r="NZS101" s="3"/>
      <c r="NZT101" s="3"/>
      <c r="NZU101" s="3"/>
      <c r="NZV101" s="3"/>
      <c r="NZW101" s="3"/>
      <c r="NZX101" s="3"/>
      <c r="NZY101" s="3"/>
      <c r="NZZ101" s="3"/>
      <c r="OAA101" s="3"/>
      <c r="OAB101" s="3"/>
      <c r="OAC101" s="3"/>
      <c r="OAD101" s="3"/>
      <c r="OAE101" s="3"/>
      <c r="OAF101" s="3"/>
      <c r="OAG101" s="3"/>
      <c r="OAH101" s="3"/>
      <c r="OAI101" s="3"/>
      <c r="OAJ101" s="3"/>
      <c r="OAK101" s="3"/>
      <c r="OAL101" s="3"/>
      <c r="OAM101" s="3"/>
      <c r="OAN101" s="3"/>
      <c r="OAO101" s="3"/>
      <c r="OAP101" s="3"/>
      <c r="OAQ101" s="3"/>
      <c r="OAR101" s="3"/>
      <c r="OAS101" s="3"/>
      <c r="OAT101" s="3"/>
      <c r="OAU101" s="3"/>
      <c r="OAV101" s="3"/>
      <c r="OAW101" s="3"/>
      <c r="OAX101" s="3"/>
      <c r="OAY101" s="3"/>
      <c r="OAZ101" s="3"/>
      <c r="OBA101" s="3"/>
      <c r="OBB101" s="3"/>
      <c r="OBC101" s="3"/>
      <c r="OBD101" s="3"/>
      <c r="OBE101" s="3"/>
      <c r="OBF101" s="3"/>
      <c r="OBG101" s="3"/>
      <c r="OBH101" s="3"/>
      <c r="OBI101" s="3"/>
      <c r="OBJ101" s="3"/>
      <c r="OBK101" s="3"/>
      <c r="OBL101" s="3"/>
      <c r="OBM101" s="3"/>
      <c r="OBN101" s="3"/>
      <c r="OBO101" s="3"/>
      <c r="OBP101" s="3"/>
      <c r="OBQ101" s="3"/>
      <c r="OBR101" s="3"/>
      <c r="OBS101" s="3"/>
      <c r="OBT101" s="3"/>
      <c r="OBU101" s="3"/>
      <c r="OBV101" s="3"/>
      <c r="OBW101" s="3"/>
      <c r="OBX101" s="3"/>
      <c r="OBY101" s="3"/>
      <c r="OBZ101" s="3"/>
      <c r="OCA101" s="3"/>
      <c r="OCB101" s="3"/>
      <c r="OCC101" s="3"/>
      <c r="OCD101" s="3"/>
      <c r="OCE101" s="3"/>
      <c r="OCF101" s="3"/>
      <c r="OCG101" s="3"/>
      <c r="OCH101" s="3"/>
      <c r="OCI101" s="3"/>
      <c r="OCJ101" s="3"/>
      <c r="OCK101" s="3"/>
      <c r="OCL101" s="3"/>
      <c r="OCM101" s="3"/>
      <c r="OCN101" s="3"/>
      <c r="OCO101" s="3"/>
      <c r="OCP101" s="3"/>
      <c r="OCQ101" s="3"/>
      <c r="OCR101" s="3"/>
      <c r="OCS101" s="3"/>
      <c r="OCT101" s="3"/>
      <c r="OCU101" s="3"/>
      <c r="OCV101" s="3"/>
      <c r="OCW101" s="3"/>
      <c r="OCX101" s="3"/>
      <c r="OCY101" s="3"/>
      <c r="OCZ101" s="3"/>
      <c r="ODA101" s="3"/>
      <c r="ODB101" s="3"/>
      <c r="ODC101" s="3"/>
      <c r="ODD101" s="3"/>
      <c r="ODE101" s="3"/>
      <c r="ODF101" s="3"/>
      <c r="ODG101" s="3"/>
      <c r="ODH101" s="3"/>
      <c r="ODI101" s="3"/>
      <c r="ODJ101" s="3"/>
      <c r="ODK101" s="3"/>
      <c r="ODL101" s="3"/>
      <c r="ODM101" s="3"/>
      <c r="ODN101" s="3"/>
      <c r="ODO101" s="3"/>
      <c r="ODP101" s="3"/>
      <c r="ODQ101" s="3"/>
      <c r="ODR101" s="3"/>
      <c r="ODS101" s="3"/>
      <c r="ODT101" s="3"/>
      <c r="ODU101" s="3"/>
      <c r="ODV101" s="3"/>
      <c r="ODW101" s="3"/>
      <c r="ODX101" s="3"/>
      <c r="ODY101" s="3"/>
      <c r="ODZ101" s="3"/>
      <c r="OEA101" s="3"/>
      <c r="OEB101" s="3"/>
      <c r="OEC101" s="3"/>
      <c r="OED101" s="3"/>
      <c r="OEE101" s="3"/>
      <c r="OEF101" s="3"/>
      <c r="OEG101" s="3"/>
      <c r="OEH101" s="3"/>
      <c r="OEI101" s="3"/>
      <c r="OEJ101" s="3"/>
      <c r="OEK101" s="3"/>
      <c r="OEL101" s="3"/>
      <c r="OEM101" s="3"/>
      <c r="OEN101" s="3"/>
      <c r="OEO101" s="3"/>
      <c r="OEP101" s="3"/>
      <c r="OEQ101" s="3"/>
      <c r="OER101" s="3"/>
      <c r="OES101" s="3"/>
      <c r="OET101" s="3"/>
      <c r="OEU101" s="3"/>
      <c r="OEV101" s="3"/>
      <c r="OEW101" s="3"/>
      <c r="OEX101" s="3"/>
      <c r="OEY101" s="3"/>
      <c r="OEZ101" s="3"/>
      <c r="OFA101" s="3"/>
      <c r="OFB101" s="3"/>
      <c r="OFC101" s="3"/>
      <c r="OFD101" s="3"/>
      <c r="OFE101" s="3"/>
      <c r="OFF101" s="3"/>
      <c r="OFG101" s="3"/>
      <c r="OFH101" s="3"/>
      <c r="OFI101" s="3"/>
      <c r="OFJ101" s="3"/>
      <c r="OFK101" s="3"/>
      <c r="OFL101" s="3"/>
      <c r="OFM101" s="3"/>
      <c r="OFN101" s="3"/>
      <c r="OFO101" s="3"/>
      <c r="OFP101" s="3"/>
      <c r="OFQ101" s="3"/>
      <c r="OFR101" s="3"/>
      <c r="OFS101" s="3"/>
      <c r="OFT101" s="3"/>
      <c r="OFU101" s="3"/>
      <c r="OFV101" s="3"/>
      <c r="OFW101" s="3"/>
      <c r="OFX101" s="3"/>
      <c r="OFY101" s="3"/>
      <c r="OFZ101" s="3"/>
      <c r="OGA101" s="3"/>
      <c r="OGB101" s="3"/>
      <c r="OGC101" s="3"/>
      <c r="OGD101" s="3"/>
      <c r="OGE101" s="3"/>
      <c r="OGF101" s="3"/>
      <c r="OGG101" s="3"/>
      <c r="OGH101" s="3"/>
      <c r="OGI101" s="3"/>
      <c r="OGJ101" s="3"/>
      <c r="OGK101" s="3"/>
      <c r="OGL101" s="3"/>
      <c r="OGM101" s="3"/>
      <c r="OGN101" s="3"/>
      <c r="OGO101" s="3"/>
      <c r="OGP101" s="3"/>
      <c r="OGQ101" s="3"/>
      <c r="OGR101" s="3"/>
      <c r="OGS101" s="3"/>
      <c r="OGT101" s="3"/>
      <c r="OGU101" s="3"/>
      <c r="OGV101" s="3"/>
      <c r="OGW101" s="3"/>
      <c r="OGX101" s="3"/>
      <c r="OGY101" s="3"/>
      <c r="OGZ101" s="3"/>
      <c r="OHA101" s="3"/>
      <c r="OHB101" s="3"/>
      <c r="OHC101" s="3"/>
      <c r="OHD101" s="3"/>
      <c r="OHE101" s="3"/>
      <c r="OHF101" s="3"/>
      <c r="OHG101" s="3"/>
      <c r="OHH101" s="3"/>
      <c r="OHI101" s="3"/>
      <c r="OHJ101" s="3"/>
      <c r="OHK101" s="3"/>
      <c r="OHL101" s="3"/>
      <c r="OHM101" s="3"/>
      <c r="OHN101" s="3"/>
      <c r="OHO101" s="3"/>
      <c r="OHP101" s="3"/>
      <c r="OHQ101" s="3"/>
      <c r="OHR101" s="3"/>
      <c r="OHS101" s="3"/>
      <c r="OHT101" s="3"/>
      <c r="OHU101" s="3"/>
      <c r="OHV101" s="3"/>
      <c r="OHW101" s="3"/>
      <c r="OHX101" s="3"/>
      <c r="OHY101" s="3"/>
      <c r="OHZ101" s="3"/>
      <c r="OIA101" s="3"/>
      <c r="OIB101" s="3"/>
      <c r="OIC101" s="3"/>
      <c r="OID101" s="3"/>
      <c r="OIE101" s="3"/>
      <c r="OIF101" s="3"/>
      <c r="OIG101" s="3"/>
      <c r="OIH101" s="3"/>
      <c r="OII101" s="3"/>
      <c r="OIJ101" s="3"/>
      <c r="OIK101" s="3"/>
      <c r="OIL101" s="3"/>
      <c r="OIM101" s="3"/>
      <c r="OIN101" s="3"/>
      <c r="OIO101" s="3"/>
      <c r="OIP101" s="3"/>
      <c r="OIQ101" s="3"/>
      <c r="OIR101" s="3"/>
      <c r="OIS101" s="3"/>
      <c r="OIT101" s="3"/>
      <c r="OIU101" s="3"/>
      <c r="OIV101" s="3"/>
      <c r="OIW101" s="3"/>
      <c r="OIX101" s="3"/>
      <c r="OIY101" s="3"/>
      <c r="OIZ101" s="3"/>
      <c r="OJA101" s="3"/>
      <c r="OJB101" s="3"/>
      <c r="OJC101" s="3"/>
      <c r="OJD101" s="3"/>
      <c r="OJE101" s="3"/>
      <c r="OJF101" s="3"/>
      <c r="OJG101" s="3"/>
      <c r="OJH101" s="3"/>
      <c r="OJI101" s="3"/>
      <c r="OJJ101" s="3"/>
      <c r="OJK101" s="3"/>
      <c r="OJL101" s="3"/>
      <c r="OJM101" s="3"/>
      <c r="OJN101" s="3"/>
      <c r="OJO101" s="3"/>
      <c r="OJP101" s="3"/>
      <c r="OJQ101" s="3"/>
      <c r="OJR101" s="3"/>
      <c r="OJS101" s="3"/>
      <c r="OJT101" s="3"/>
      <c r="OJU101" s="3"/>
      <c r="OJV101" s="3"/>
      <c r="OJW101" s="3"/>
      <c r="OJX101" s="3"/>
      <c r="OJY101" s="3"/>
      <c r="OJZ101" s="3"/>
      <c r="OKA101" s="3"/>
      <c r="OKB101" s="3"/>
      <c r="OKC101" s="3"/>
      <c r="OKD101" s="3"/>
      <c r="OKE101" s="3"/>
      <c r="OKF101" s="3"/>
      <c r="OKG101" s="3"/>
      <c r="OKH101" s="3"/>
      <c r="OKI101" s="3"/>
      <c r="OKJ101" s="3"/>
      <c r="OKK101" s="3"/>
      <c r="OKL101" s="3"/>
      <c r="OKM101" s="3"/>
      <c r="OKN101" s="3"/>
      <c r="OKO101" s="3"/>
      <c r="OKP101" s="3"/>
      <c r="OKQ101" s="3"/>
      <c r="OKR101" s="3"/>
      <c r="OKS101" s="3"/>
      <c r="OKT101" s="3"/>
      <c r="OKU101" s="3"/>
      <c r="OKV101" s="3"/>
      <c r="OKW101" s="3"/>
      <c r="OKX101" s="3"/>
      <c r="OKY101" s="3"/>
      <c r="OKZ101" s="3"/>
      <c r="OLA101" s="3"/>
      <c r="OLB101" s="3"/>
      <c r="OLC101" s="3"/>
      <c r="OLD101" s="3"/>
      <c r="OLE101" s="3"/>
      <c r="OLF101" s="3"/>
      <c r="OLG101" s="3"/>
      <c r="OLH101" s="3"/>
      <c r="OLI101" s="3"/>
      <c r="OLJ101" s="3"/>
      <c r="OLK101" s="3"/>
      <c r="OLL101" s="3"/>
      <c r="OLM101" s="3"/>
      <c r="OLN101" s="3"/>
      <c r="OLO101" s="3"/>
      <c r="OLP101" s="3"/>
      <c r="OLQ101" s="3"/>
      <c r="OLR101" s="3"/>
      <c r="OLS101" s="3"/>
      <c r="OLT101" s="3"/>
      <c r="OLU101" s="3"/>
      <c r="OLV101" s="3"/>
      <c r="OLW101" s="3"/>
      <c r="OLX101" s="3"/>
      <c r="OLY101" s="3"/>
      <c r="OLZ101" s="3"/>
      <c r="OMA101" s="3"/>
      <c r="OMB101" s="3"/>
      <c r="OMC101" s="3"/>
      <c r="OMD101" s="3"/>
      <c r="OME101" s="3"/>
      <c r="OMF101" s="3"/>
      <c r="OMG101" s="3"/>
      <c r="OMH101" s="3"/>
      <c r="OMI101" s="3"/>
      <c r="OMJ101" s="3"/>
      <c r="OMK101" s="3"/>
      <c r="OML101" s="3"/>
      <c r="OMM101" s="3"/>
      <c r="OMN101" s="3"/>
      <c r="OMO101" s="3"/>
      <c r="OMP101" s="3"/>
      <c r="OMQ101" s="3"/>
      <c r="OMR101" s="3"/>
      <c r="OMS101" s="3"/>
      <c r="OMT101" s="3"/>
      <c r="OMU101" s="3"/>
      <c r="OMV101" s="3"/>
      <c r="OMW101" s="3"/>
      <c r="OMX101" s="3"/>
      <c r="OMY101" s="3"/>
      <c r="OMZ101" s="3"/>
      <c r="ONA101" s="3"/>
      <c r="ONB101" s="3"/>
      <c r="ONC101" s="3"/>
      <c r="OND101" s="3"/>
      <c r="ONE101" s="3"/>
      <c r="ONF101" s="3"/>
      <c r="ONG101" s="3"/>
      <c r="ONH101" s="3"/>
      <c r="ONI101" s="3"/>
      <c r="ONJ101" s="3"/>
      <c r="ONK101" s="3"/>
      <c r="ONL101" s="3"/>
      <c r="ONM101" s="3"/>
      <c r="ONN101" s="3"/>
      <c r="ONO101" s="3"/>
      <c r="ONP101" s="3"/>
      <c r="ONQ101" s="3"/>
      <c r="ONR101" s="3"/>
      <c r="ONS101" s="3"/>
      <c r="ONT101" s="3"/>
      <c r="ONU101" s="3"/>
      <c r="ONV101" s="3"/>
      <c r="ONW101" s="3"/>
      <c r="ONX101" s="3"/>
      <c r="ONY101" s="3"/>
      <c r="ONZ101" s="3"/>
      <c r="OOA101" s="3"/>
      <c r="OOB101" s="3"/>
      <c r="OOC101" s="3"/>
      <c r="OOD101" s="3"/>
      <c r="OOE101" s="3"/>
      <c r="OOF101" s="3"/>
      <c r="OOG101" s="3"/>
      <c r="OOH101" s="3"/>
      <c r="OOI101" s="3"/>
      <c r="OOJ101" s="3"/>
      <c r="OOK101" s="3"/>
      <c r="OOL101" s="3"/>
      <c r="OOM101" s="3"/>
      <c r="OON101" s="3"/>
      <c r="OOO101" s="3"/>
      <c r="OOP101" s="3"/>
      <c r="OOQ101" s="3"/>
      <c r="OOR101" s="3"/>
      <c r="OOS101" s="3"/>
      <c r="OOT101" s="3"/>
      <c r="OOU101" s="3"/>
      <c r="OOV101" s="3"/>
      <c r="OOW101" s="3"/>
      <c r="OOX101" s="3"/>
      <c r="OOY101" s="3"/>
      <c r="OOZ101" s="3"/>
      <c r="OPA101" s="3"/>
      <c r="OPB101" s="3"/>
      <c r="OPC101" s="3"/>
      <c r="OPD101" s="3"/>
      <c r="OPE101" s="3"/>
      <c r="OPF101" s="3"/>
      <c r="OPG101" s="3"/>
      <c r="OPH101" s="3"/>
      <c r="OPI101" s="3"/>
      <c r="OPJ101" s="3"/>
      <c r="OPK101" s="3"/>
      <c r="OPL101" s="3"/>
      <c r="OPM101" s="3"/>
      <c r="OPN101" s="3"/>
      <c r="OPO101" s="3"/>
      <c r="OPP101" s="3"/>
      <c r="OPQ101" s="3"/>
      <c r="OPR101" s="3"/>
      <c r="OPS101" s="3"/>
      <c r="OPT101" s="3"/>
      <c r="OPU101" s="3"/>
      <c r="OPV101" s="3"/>
      <c r="OPW101" s="3"/>
      <c r="OPX101" s="3"/>
      <c r="OPY101" s="3"/>
      <c r="OPZ101" s="3"/>
      <c r="OQA101" s="3"/>
      <c r="OQB101" s="3"/>
      <c r="OQC101" s="3"/>
      <c r="OQD101" s="3"/>
      <c r="OQE101" s="3"/>
      <c r="OQF101" s="3"/>
      <c r="OQG101" s="3"/>
      <c r="OQH101" s="3"/>
      <c r="OQI101" s="3"/>
      <c r="OQJ101" s="3"/>
      <c r="OQK101" s="3"/>
      <c r="OQL101" s="3"/>
      <c r="OQM101" s="3"/>
      <c r="OQN101" s="3"/>
      <c r="OQO101" s="3"/>
      <c r="OQP101" s="3"/>
      <c r="OQQ101" s="3"/>
      <c r="OQR101" s="3"/>
      <c r="OQS101" s="3"/>
      <c r="OQT101" s="3"/>
      <c r="OQU101" s="3"/>
      <c r="OQV101" s="3"/>
      <c r="OQW101" s="3"/>
      <c r="OQX101" s="3"/>
      <c r="OQY101" s="3"/>
      <c r="OQZ101" s="3"/>
      <c r="ORA101" s="3"/>
      <c r="ORB101" s="3"/>
      <c r="ORC101" s="3"/>
      <c r="ORD101" s="3"/>
      <c r="ORE101" s="3"/>
      <c r="ORF101" s="3"/>
      <c r="ORG101" s="3"/>
      <c r="ORH101" s="3"/>
      <c r="ORI101" s="3"/>
      <c r="ORJ101" s="3"/>
      <c r="ORK101" s="3"/>
      <c r="ORL101" s="3"/>
      <c r="ORM101" s="3"/>
      <c r="ORN101" s="3"/>
      <c r="ORO101" s="3"/>
      <c r="ORP101" s="3"/>
      <c r="ORQ101" s="3"/>
      <c r="ORR101" s="3"/>
      <c r="ORS101" s="3"/>
      <c r="ORT101" s="3"/>
      <c r="ORU101" s="3"/>
      <c r="ORV101" s="3"/>
      <c r="ORW101" s="3"/>
      <c r="ORX101" s="3"/>
      <c r="ORY101" s="3"/>
      <c r="ORZ101" s="3"/>
      <c r="OSA101" s="3"/>
      <c r="OSB101" s="3"/>
      <c r="OSC101" s="3"/>
      <c r="OSD101" s="3"/>
      <c r="OSE101" s="3"/>
      <c r="OSF101" s="3"/>
      <c r="OSG101" s="3"/>
      <c r="OSH101" s="3"/>
      <c r="OSI101" s="3"/>
      <c r="OSJ101" s="3"/>
      <c r="OSK101" s="3"/>
      <c r="OSL101" s="3"/>
      <c r="OSM101" s="3"/>
      <c r="OSN101" s="3"/>
      <c r="OSO101" s="3"/>
      <c r="OSP101" s="3"/>
      <c r="OSQ101" s="3"/>
      <c r="OSR101" s="3"/>
      <c r="OSS101" s="3"/>
      <c r="OST101" s="3"/>
      <c r="OSU101" s="3"/>
      <c r="OSV101" s="3"/>
      <c r="OSW101" s="3"/>
      <c r="OSX101" s="3"/>
      <c r="OSY101" s="3"/>
      <c r="OSZ101" s="3"/>
      <c r="OTA101" s="3"/>
      <c r="OTB101" s="3"/>
      <c r="OTC101" s="3"/>
      <c r="OTD101" s="3"/>
      <c r="OTE101" s="3"/>
      <c r="OTF101" s="3"/>
      <c r="OTG101" s="3"/>
      <c r="OTH101" s="3"/>
      <c r="OTI101" s="3"/>
      <c r="OTJ101" s="3"/>
      <c r="OTK101" s="3"/>
      <c r="OTL101" s="3"/>
      <c r="OTM101" s="3"/>
      <c r="OTN101" s="3"/>
      <c r="OTO101" s="3"/>
      <c r="OTP101" s="3"/>
      <c r="OTQ101" s="3"/>
      <c r="OTR101" s="3"/>
      <c r="OTS101" s="3"/>
      <c r="OTT101" s="3"/>
      <c r="OTU101" s="3"/>
      <c r="OTV101" s="3"/>
      <c r="OTW101" s="3"/>
      <c r="OTX101" s="3"/>
      <c r="OTY101" s="3"/>
      <c r="OTZ101" s="3"/>
      <c r="OUA101" s="3"/>
      <c r="OUB101" s="3"/>
      <c r="OUC101" s="3"/>
      <c r="OUD101" s="3"/>
      <c r="OUE101" s="3"/>
      <c r="OUF101" s="3"/>
      <c r="OUG101" s="3"/>
      <c r="OUH101" s="3"/>
      <c r="OUI101" s="3"/>
      <c r="OUJ101" s="3"/>
      <c r="OUK101" s="3"/>
      <c r="OUL101" s="3"/>
      <c r="OUM101" s="3"/>
      <c r="OUN101" s="3"/>
      <c r="OUO101" s="3"/>
      <c r="OUP101" s="3"/>
      <c r="OUQ101" s="3"/>
      <c r="OUR101" s="3"/>
      <c r="OUS101" s="3"/>
      <c r="OUT101" s="3"/>
      <c r="OUU101" s="3"/>
      <c r="OUV101" s="3"/>
      <c r="OUW101" s="3"/>
      <c r="OUX101" s="3"/>
      <c r="OUY101" s="3"/>
      <c r="OUZ101" s="3"/>
      <c r="OVA101" s="3"/>
      <c r="OVB101" s="3"/>
      <c r="OVC101" s="3"/>
      <c r="OVD101" s="3"/>
      <c r="OVE101" s="3"/>
      <c r="OVF101" s="3"/>
      <c r="OVG101" s="3"/>
      <c r="OVH101" s="3"/>
      <c r="OVI101" s="3"/>
      <c r="OVJ101" s="3"/>
      <c r="OVK101" s="3"/>
      <c r="OVL101" s="3"/>
      <c r="OVM101" s="3"/>
      <c r="OVN101" s="3"/>
      <c r="OVO101" s="3"/>
      <c r="OVP101" s="3"/>
      <c r="OVQ101" s="3"/>
      <c r="OVR101" s="3"/>
      <c r="OVS101" s="3"/>
      <c r="OVT101" s="3"/>
      <c r="OVU101" s="3"/>
      <c r="OVV101" s="3"/>
      <c r="OVW101" s="3"/>
      <c r="OVX101" s="3"/>
      <c r="OVY101" s="3"/>
      <c r="OVZ101" s="3"/>
      <c r="OWA101" s="3"/>
      <c r="OWB101" s="3"/>
      <c r="OWC101" s="3"/>
      <c r="OWD101" s="3"/>
      <c r="OWE101" s="3"/>
      <c r="OWF101" s="3"/>
      <c r="OWG101" s="3"/>
      <c r="OWH101" s="3"/>
      <c r="OWI101" s="3"/>
      <c r="OWJ101" s="3"/>
      <c r="OWK101" s="3"/>
      <c r="OWL101" s="3"/>
      <c r="OWM101" s="3"/>
      <c r="OWN101" s="3"/>
      <c r="OWO101" s="3"/>
      <c r="OWP101" s="3"/>
      <c r="OWQ101" s="3"/>
      <c r="OWR101" s="3"/>
      <c r="OWS101" s="3"/>
      <c r="OWT101" s="3"/>
      <c r="OWU101" s="3"/>
      <c r="OWV101" s="3"/>
      <c r="OWW101" s="3"/>
      <c r="OWX101" s="3"/>
      <c r="OWY101" s="3"/>
      <c r="OWZ101" s="3"/>
      <c r="OXA101" s="3"/>
      <c r="OXB101" s="3"/>
      <c r="OXC101" s="3"/>
      <c r="OXD101" s="3"/>
      <c r="OXE101" s="3"/>
      <c r="OXF101" s="3"/>
      <c r="OXG101" s="3"/>
      <c r="OXH101" s="3"/>
      <c r="OXI101" s="3"/>
      <c r="OXJ101" s="3"/>
      <c r="OXK101" s="3"/>
      <c r="OXL101" s="3"/>
      <c r="OXM101" s="3"/>
      <c r="OXN101" s="3"/>
      <c r="OXO101" s="3"/>
      <c r="OXP101" s="3"/>
      <c r="OXQ101" s="3"/>
      <c r="OXR101" s="3"/>
      <c r="OXS101" s="3"/>
      <c r="OXT101" s="3"/>
      <c r="OXU101" s="3"/>
      <c r="OXV101" s="3"/>
      <c r="OXW101" s="3"/>
      <c r="OXX101" s="3"/>
      <c r="OXY101" s="3"/>
      <c r="OXZ101" s="3"/>
      <c r="OYA101" s="3"/>
      <c r="OYB101" s="3"/>
      <c r="OYC101" s="3"/>
      <c r="OYD101" s="3"/>
      <c r="OYE101" s="3"/>
      <c r="OYF101" s="3"/>
      <c r="OYG101" s="3"/>
      <c r="OYH101" s="3"/>
      <c r="OYI101" s="3"/>
      <c r="OYJ101" s="3"/>
      <c r="OYK101" s="3"/>
      <c r="OYL101" s="3"/>
      <c r="OYM101" s="3"/>
      <c r="OYN101" s="3"/>
      <c r="OYO101" s="3"/>
      <c r="OYP101" s="3"/>
      <c r="OYQ101" s="3"/>
      <c r="OYR101" s="3"/>
      <c r="OYS101" s="3"/>
      <c r="OYT101" s="3"/>
      <c r="OYU101" s="3"/>
      <c r="OYV101" s="3"/>
      <c r="OYW101" s="3"/>
      <c r="OYX101" s="3"/>
      <c r="OYY101" s="3"/>
      <c r="OYZ101" s="3"/>
      <c r="OZA101" s="3"/>
      <c r="OZB101" s="3"/>
      <c r="OZC101" s="3"/>
      <c r="OZD101" s="3"/>
      <c r="OZE101" s="3"/>
      <c r="OZF101" s="3"/>
      <c r="OZG101" s="3"/>
      <c r="OZH101" s="3"/>
      <c r="OZI101" s="3"/>
      <c r="OZJ101" s="3"/>
      <c r="OZK101" s="3"/>
      <c r="OZL101" s="3"/>
      <c r="OZM101" s="3"/>
      <c r="OZN101" s="3"/>
      <c r="OZO101" s="3"/>
      <c r="OZP101" s="3"/>
      <c r="OZQ101" s="3"/>
      <c r="OZR101" s="3"/>
      <c r="OZS101" s="3"/>
      <c r="OZT101" s="3"/>
      <c r="OZU101" s="3"/>
      <c r="OZV101" s="3"/>
      <c r="OZW101" s="3"/>
      <c r="OZX101" s="3"/>
      <c r="OZY101" s="3"/>
      <c r="OZZ101" s="3"/>
      <c r="PAA101" s="3"/>
      <c r="PAB101" s="3"/>
      <c r="PAC101" s="3"/>
      <c r="PAD101" s="3"/>
      <c r="PAE101" s="3"/>
      <c r="PAF101" s="3"/>
      <c r="PAG101" s="3"/>
      <c r="PAH101" s="3"/>
      <c r="PAI101" s="3"/>
      <c r="PAJ101" s="3"/>
      <c r="PAK101" s="3"/>
      <c r="PAL101" s="3"/>
      <c r="PAM101" s="3"/>
      <c r="PAN101" s="3"/>
      <c r="PAO101" s="3"/>
      <c r="PAP101" s="3"/>
      <c r="PAQ101" s="3"/>
      <c r="PAR101" s="3"/>
      <c r="PAS101" s="3"/>
      <c r="PAT101" s="3"/>
      <c r="PAU101" s="3"/>
      <c r="PAV101" s="3"/>
      <c r="PAW101" s="3"/>
      <c r="PAX101" s="3"/>
      <c r="PAY101" s="3"/>
      <c r="PAZ101" s="3"/>
      <c r="PBA101" s="3"/>
      <c r="PBB101" s="3"/>
      <c r="PBC101" s="3"/>
      <c r="PBD101" s="3"/>
      <c r="PBE101" s="3"/>
      <c r="PBF101" s="3"/>
      <c r="PBG101" s="3"/>
      <c r="PBH101" s="3"/>
      <c r="PBI101" s="3"/>
      <c r="PBJ101" s="3"/>
      <c r="PBK101" s="3"/>
      <c r="PBL101" s="3"/>
      <c r="PBM101" s="3"/>
      <c r="PBN101" s="3"/>
      <c r="PBO101" s="3"/>
      <c r="PBP101" s="3"/>
      <c r="PBQ101" s="3"/>
      <c r="PBR101" s="3"/>
      <c r="PBS101" s="3"/>
      <c r="PBT101" s="3"/>
      <c r="PBU101" s="3"/>
      <c r="PBV101" s="3"/>
      <c r="PBW101" s="3"/>
      <c r="PBX101" s="3"/>
      <c r="PBY101" s="3"/>
      <c r="PBZ101" s="3"/>
      <c r="PCA101" s="3"/>
      <c r="PCB101" s="3"/>
      <c r="PCC101" s="3"/>
      <c r="PCD101" s="3"/>
      <c r="PCE101" s="3"/>
      <c r="PCF101" s="3"/>
      <c r="PCG101" s="3"/>
      <c r="PCH101" s="3"/>
      <c r="PCI101" s="3"/>
      <c r="PCJ101" s="3"/>
      <c r="PCK101" s="3"/>
      <c r="PCL101" s="3"/>
      <c r="PCM101" s="3"/>
      <c r="PCN101" s="3"/>
      <c r="PCO101" s="3"/>
      <c r="PCP101" s="3"/>
      <c r="PCQ101" s="3"/>
      <c r="PCR101" s="3"/>
      <c r="PCS101" s="3"/>
      <c r="PCT101" s="3"/>
      <c r="PCU101" s="3"/>
      <c r="PCV101" s="3"/>
      <c r="PCW101" s="3"/>
      <c r="PCX101" s="3"/>
      <c r="PCY101" s="3"/>
      <c r="PCZ101" s="3"/>
      <c r="PDA101" s="3"/>
      <c r="PDB101" s="3"/>
      <c r="PDC101" s="3"/>
      <c r="PDD101" s="3"/>
      <c r="PDE101" s="3"/>
      <c r="PDF101" s="3"/>
      <c r="PDG101" s="3"/>
      <c r="PDH101" s="3"/>
      <c r="PDI101" s="3"/>
      <c r="PDJ101" s="3"/>
      <c r="PDK101" s="3"/>
      <c r="PDL101" s="3"/>
      <c r="PDM101" s="3"/>
      <c r="PDN101" s="3"/>
      <c r="PDO101" s="3"/>
      <c r="PDP101" s="3"/>
      <c r="PDQ101" s="3"/>
      <c r="PDR101" s="3"/>
      <c r="PDS101" s="3"/>
      <c r="PDT101" s="3"/>
      <c r="PDU101" s="3"/>
      <c r="PDV101" s="3"/>
      <c r="PDW101" s="3"/>
      <c r="PDX101" s="3"/>
      <c r="PDY101" s="3"/>
      <c r="PDZ101" s="3"/>
      <c r="PEA101" s="3"/>
      <c r="PEB101" s="3"/>
      <c r="PEC101" s="3"/>
      <c r="PED101" s="3"/>
      <c r="PEE101" s="3"/>
      <c r="PEF101" s="3"/>
      <c r="PEG101" s="3"/>
      <c r="PEH101" s="3"/>
      <c r="PEI101" s="3"/>
      <c r="PEJ101" s="3"/>
      <c r="PEK101" s="3"/>
      <c r="PEL101" s="3"/>
      <c r="PEM101" s="3"/>
      <c r="PEN101" s="3"/>
      <c r="PEO101" s="3"/>
      <c r="PEP101" s="3"/>
      <c r="PEQ101" s="3"/>
      <c r="PER101" s="3"/>
      <c r="PES101" s="3"/>
      <c r="PET101" s="3"/>
      <c r="PEU101" s="3"/>
      <c r="PEV101" s="3"/>
      <c r="PEW101" s="3"/>
      <c r="PEX101" s="3"/>
      <c r="PEY101" s="3"/>
      <c r="PEZ101" s="3"/>
      <c r="PFA101" s="3"/>
      <c r="PFB101" s="3"/>
      <c r="PFC101" s="3"/>
      <c r="PFD101" s="3"/>
      <c r="PFE101" s="3"/>
      <c r="PFF101" s="3"/>
      <c r="PFG101" s="3"/>
      <c r="PFH101" s="3"/>
      <c r="PFI101" s="3"/>
      <c r="PFJ101" s="3"/>
      <c r="PFK101" s="3"/>
      <c r="PFL101" s="3"/>
      <c r="PFM101" s="3"/>
      <c r="PFN101" s="3"/>
      <c r="PFO101" s="3"/>
      <c r="PFP101" s="3"/>
      <c r="PFQ101" s="3"/>
      <c r="PFR101" s="3"/>
      <c r="PFS101" s="3"/>
      <c r="PFT101" s="3"/>
      <c r="PFU101" s="3"/>
      <c r="PFV101" s="3"/>
      <c r="PFW101" s="3"/>
      <c r="PFX101" s="3"/>
      <c r="PFY101" s="3"/>
      <c r="PFZ101" s="3"/>
      <c r="PGA101" s="3"/>
      <c r="PGB101" s="3"/>
      <c r="PGC101" s="3"/>
      <c r="PGD101" s="3"/>
      <c r="PGE101" s="3"/>
      <c r="PGF101" s="3"/>
      <c r="PGG101" s="3"/>
      <c r="PGH101" s="3"/>
      <c r="PGI101" s="3"/>
      <c r="PGJ101" s="3"/>
      <c r="PGK101" s="3"/>
      <c r="PGL101" s="3"/>
      <c r="PGM101" s="3"/>
      <c r="PGN101" s="3"/>
      <c r="PGO101" s="3"/>
      <c r="PGP101" s="3"/>
      <c r="PGQ101" s="3"/>
      <c r="PGR101" s="3"/>
      <c r="PGS101" s="3"/>
      <c r="PGT101" s="3"/>
      <c r="PGU101" s="3"/>
      <c r="PGV101" s="3"/>
      <c r="PGW101" s="3"/>
      <c r="PGX101" s="3"/>
      <c r="PGY101" s="3"/>
      <c r="PGZ101" s="3"/>
      <c r="PHA101" s="3"/>
      <c r="PHB101" s="3"/>
      <c r="PHC101" s="3"/>
      <c r="PHD101" s="3"/>
      <c r="PHE101" s="3"/>
      <c r="PHF101" s="3"/>
      <c r="PHG101" s="3"/>
      <c r="PHH101" s="3"/>
      <c r="PHI101" s="3"/>
      <c r="PHJ101" s="3"/>
      <c r="PHK101" s="3"/>
      <c r="PHL101" s="3"/>
      <c r="PHM101" s="3"/>
      <c r="PHN101" s="3"/>
      <c r="PHO101" s="3"/>
      <c r="PHP101" s="3"/>
      <c r="PHQ101" s="3"/>
      <c r="PHR101" s="3"/>
      <c r="PHS101" s="3"/>
      <c r="PHT101" s="3"/>
      <c r="PHU101" s="3"/>
      <c r="PHV101" s="3"/>
      <c r="PHW101" s="3"/>
      <c r="PHX101" s="3"/>
      <c r="PHY101" s="3"/>
      <c r="PHZ101" s="3"/>
      <c r="PIA101" s="3"/>
      <c r="PIB101" s="3"/>
      <c r="PIC101" s="3"/>
      <c r="PID101" s="3"/>
      <c r="PIE101" s="3"/>
      <c r="PIF101" s="3"/>
      <c r="PIG101" s="3"/>
      <c r="PIH101" s="3"/>
      <c r="PII101" s="3"/>
      <c r="PIJ101" s="3"/>
      <c r="PIK101" s="3"/>
      <c r="PIL101" s="3"/>
      <c r="PIM101" s="3"/>
      <c r="PIN101" s="3"/>
      <c r="PIO101" s="3"/>
      <c r="PIP101" s="3"/>
      <c r="PIQ101" s="3"/>
      <c r="PIR101" s="3"/>
      <c r="PIS101" s="3"/>
      <c r="PIT101" s="3"/>
      <c r="PIU101" s="3"/>
      <c r="PIV101" s="3"/>
      <c r="PIW101" s="3"/>
      <c r="PIX101" s="3"/>
      <c r="PIY101" s="3"/>
      <c r="PIZ101" s="3"/>
      <c r="PJA101" s="3"/>
      <c r="PJB101" s="3"/>
      <c r="PJC101" s="3"/>
      <c r="PJD101" s="3"/>
      <c r="PJE101" s="3"/>
      <c r="PJF101" s="3"/>
      <c r="PJG101" s="3"/>
      <c r="PJH101" s="3"/>
      <c r="PJI101" s="3"/>
      <c r="PJJ101" s="3"/>
      <c r="PJK101" s="3"/>
      <c r="PJL101" s="3"/>
      <c r="PJM101" s="3"/>
      <c r="PJN101" s="3"/>
      <c r="PJO101" s="3"/>
      <c r="PJP101" s="3"/>
      <c r="PJQ101" s="3"/>
      <c r="PJR101" s="3"/>
      <c r="PJS101" s="3"/>
      <c r="PJT101" s="3"/>
      <c r="PJU101" s="3"/>
      <c r="PJV101" s="3"/>
      <c r="PJW101" s="3"/>
      <c r="PJX101" s="3"/>
      <c r="PJY101" s="3"/>
      <c r="PJZ101" s="3"/>
      <c r="PKA101" s="3"/>
      <c r="PKB101" s="3"/>
      <c r="PKC101" s="3"/>
      <c r="PKD101" s="3"/>
      <c r="PKE101" s="3"/>
      <c r="PKF101" s="3"/>
      <c r="PKG101" s="3"/>
      <c r="PKH101" s="3"/>
      <c r="PKI101" s="3"/>
      <c r="PKJ101" s="3"/>
      <c r="PKK101" s="3"/>
      <c r="PKL101" s="3"/>
      <c r="PKM101" s="3"/>
      <c r="PKN101" s="3"/>
      <c r="PKO101" s="3"/>
      <c r="PKP101" s="3"/>
      <c r="PKQ101" s="3"/>
      <c r="PKR101" s="3"/>
      <c r="PKS101" s="3"/>
      <c r="PKT101" s="3"/>
      <c r="PKU101" s="3"/>
      <c r="PKV101" s="3"/>
      <c r="PKW101" s="3"/>
      <c r="PKX101" s="3"/>
      <c r="PKY101" s="3"/>
      <c r="PKZ101" s="3"/>
      <c r="PLA101" s="3"/>
      <c r="PLB101" s="3"/>
      <c r="PLC101" s="3"/>
      <c r="PLD101" s="3"/>
      <c r="PLE101" s="3"/>
      <c r="PLF101" s="3"/>
      <c r="PLG101" s="3"/>
      <c r="PLH101" s="3"/>
      <c r="PLI101" s="3"/>
      <c r="PLJ101" s="3"/>
      <c r="PLK101" s="3"/>
      <c r="PLL101" s="3"/>
      <c r="PLM101" s="3"/>
      <c r="PLN101" s="3"/>
      <c r="PLO101" s="3"/>
      <c r="PLP101" s="3"/>
      <c r="PLQ101" s="3"/>
      <c r="PLR101" s="3"/>
      <c r="PLS101" s="3"/>
      <c r="PLT101" s="3"/>
      <c r="PLU101" s="3"/>
      <c r="PLV101" s="3"/>
      <c r="PLW101" s="3"/>
      <c r="PLX101" s="3"/>
      <c r="PLY101" s="3"/>
      <c r="PLZ101" s="3"/>
      <c r="PMA101" s="3"/>
      <c r="PMB101" s="3"/>
      <c r="PMC101" s="3"/>
      <c r="PMD101" s="3"/>
      <c r="PME101" s="3"/>
      <c r="PMF101" s="3"/>
      <c r="PMG101" s="3"/>
      <c r="PMH101" s="3"/>
      <c r="PMI101" s="3"/>
      <c r="PMJ101" s="3"/>
      <c r="PMK101" s="3"/>
      <c r="PML101" s="3"/>
      <c r="PMM101" s="3"/>
      <c r="PMN101" s="3"/>
      <c r="PMO101" s="3"/>
      <c r="PMP101" s="3"/>
      <c r="PMQ101" s="3"/>
      <c r="PMR101" s="3"/>
      <c r="PMS101" s="3"/>
      <c r="PMT101" s="3"/>
      <c r="PMU101" s="3"/>
      <c r="PMV101" s="3"/>
      <c r="PMW101" s="3"/>
      <c r="PMX101" s="3"/>
      <c r="PMY101" s="3"/>
      <c r="PMZ101" s="3"/>
      <c r="PNA101" s="3"/>
      <c r="PNB101" s="3"/>
      <c r="PNC101" s="3"/>
      <c r="PND101" s="3"/>
      <c r="PNE101" s="3"/>
      <c r="PNF101" s="3"/>
      <c r="PNG101" s="3"/>
      <c r="PNH101" s="3"/>
      <c r="PNI101" s="3"/>
      <c r="PNJ101" s="3"/>
      <c r="PNK101" s="3"/>
      <c r="PNL101" s="3"/>
      <c r="PNM101" s="3"/>
      <c r="PNN101" s="3"/>
      <c r="PNO101" s="3"/>
      <c r="PNP101" s="3"/>
      <c r="PNQ101" s="3"/>
      <c r="PNR101" s="3"/>
      <c r="PNS101" s="3"/>
      <c r="PNT101" s="3"/>
      <c r="PNU101" s="3"/>
      <c r="PNV101" s="3"/>
      <c r="PNW101" s="3"/>
      <c r="PNX101" s="3"/>
      <c r="PNY101" s="3"/>
      <c r="PNZ101" s="3"/>
      <c r="POA101" s="3"/>
      <c r="POB101" s="3"/>
      <c r="POC101" s="3"/>
      <c r="POD101" s="3"/>
      <c r="POE101" s="3"/>
      <c r="POF101" s="3"/>
      <c r="POG101" s="3"/>
      <c r="POH101" s="3"/>
      <c r="POI101" s="3"/>
      <c r="POJ101" s="3"/>
      <c r="POK101" s="3"/>
      <c r="POL101" s="3"/>
      <c r="POM101" s="3"/>
      <c r="PON101" s="3"/>
      <c r="POO101" s="3"/>
      <c r="POP101" s="3"/>
      <c r="POQ101" s="3"/>
      <c r="POR101" s="3"/>
      <c r="POS101" s="3"/>
      <c r="POT101" s="3"/>
      <c r="POU101" s="3"/>
      <c r="POV101" s="3"/>
      <c r="POW101" s="3"/>
      <c r="POX101" s="3"/>
      <c r="POY101" s="3"/>
      <c r="POZ101" s="3"/>
      <c r="PPA101" s="3"/>
      <c r="PPB101" s="3"/>
      <c r="PPC101" s="3"/>
      <c r="PPD101" s="3"/>
      <c r="PPE101" s="3"/>
      <c r="PPF101" s="3"/>
      <c r="PPG101" s="3"/>
      <c r="PPH101" s="3"/>
      <c r="PPI101" s="3"/>
      <c r="PPJ101" s="3"/>
      <c r="PPK101" s="3"/>
      <c r="PPL101" s="3"/>
      <c r="PPM101" s="3"/>
      <c r="PPN101" s="3"/>
      <c r="PPO101" s="3"/>
      <c r="PPP101" s="3"/>
      <c r="PPQ101" s="3"/>
      <c r="PPR101" s="3"/>
      <c r="PPS101" s="3"/>
      <c r="PPT101" s="3"/>
      <c r="PPU101" s="3"/>
      <c r="PPV101" s="3"/>
      <c r="PPW101" s="3"/>
      <c r="PPX101" s="3"/>
      <c r="PPY101" s="3"/>
      <c r="PPZ101" s="3"/>
      <c r="PQA101" s="3"/>
      <c r="PQB101" s="3"/>
      <c r="PQC101" s="3"/>
      <c r="PQD101" s="3"/>
      <c r="PQE101" s="3"/>
      <c r="PQF101" s="3"/>
      <c r="PQG101" s="3"/>
      <c r="PQH101" s="3"/>
      <c r="PQI101" s="3"/>
      <c r="PQJ101" s="3"/>
      <c r="PQK101" s="3"/>
      <c r="PQL101" s="3"/>
      <c r="PQM101" s="3"/>
      <c r="PQN101" s="3"/>
      <c r="PQO101" s="3"/>
      <c r="PQP101" s="3"/>
      <c r="PQQ101" s="3"/>
      <c r="PQR101" s="3"/>
      <c r="PQS101" s="3"/>
      <c r="PQT101" s="3"/>
      <c r="PQU101" s="3"/>
      <c r="PQV101" s="3"/>
      <c r="PQW101" s="3"/>
      <c r="PQX101" s="3"/>
      <c r="PQY101" s="3"/>
      <c r="PQZ101" s="3"/>
      <c r="PRA101" s="3"/>
      <c r="PRB101" s="3"/>
      <c r="PRC101" s="3"/>
      <c r="PRD101" s="3"/>
      <c r="PRE101" s="3"/>
      <c r="PRF101" s="3"/>
      <c r="PRG101" s="3"/>
      <c r="PRH101" s="3"/>
      <c r="PRI101" s="3"/>
      <c r="PRJ101" s="3"/>
      <c r="PRK101" s="3"/>
      <c r="PRL101" s="3"/>
      <c r="PRM101" s="3"/>
      <c r="PRN101" s="3"/>
      <c r="PRO101" s="3"/>
      <c r="PRP101" s="3"/>
      <c r="PRQ101" s="3"/>
      <c r="PRR101" s="3"/>
      <c r="PRS101" s="3"/>
      <c r="PRT101" s="3"/>
      <c r="PRU101" s="3"/>
      <c r="PRV101" s="3"/>
      <c r="PRW101" s="3"/>
      <c r="PRX101" s="3"/>
      <c r="PRY101" s="3"/>
      <c r="PRZ101" s="3"/>
      <c r="PSA101" s="3"/>
      <c r="PSB101" s="3"/>
      <c r="PSC101" s="3"/>
      <c r="PSD101" s="3"/>
      <c r="PSE101" s="3"/>
      <c r="PSF101" s="3"/>
      <c r="PSG101" s="3"/>
      <c r="PSH101" s="3"/>
      <c r="PSI101" s="3"/>
      <c r="PSJ101" s="3"/>
      <c r="PSK101" s="3"/>
      <c r="PSL101" s="3"/>
      <c r="PSM101" s="3"/>
      <c r="PSN101" s="3"/>
      <c r="PSO101" s="3"/>
      <c r="PSP101" s="3"/>
      <c r="PSQ101" s="3"/>
      <c r="PSR101" s="3"/>
      <c r="PSS101" s="3"/>
      <c r="PST101" s="3"/>
      <c r="PSU101" s="3"/>
      <c r="PSV101" s="3"/>
      <c r="PSW101" s="3"/>
      <c r="PSX101" s="3"/>
      <c r="PSY101" s="3"/>
      <c r="PSZ101" s="3"/>
      <c r="PTA101" s="3"/>
      <c r="PTB101" s="3"/>
      <c r="PTC101" s="3"/>
      <c r="PTD101" s="3"/>
      <c r="PTE101" s="3"/>
      <c r="PTF101" s="3"/>
      <c r="PTG101" s="3"/>
      <c r="PTH101" s="3"/>
      <c r="PTI101" s="3"/>
      <c r="PTJ101" s="3"/>
      <c r="PTK101" s="3"/>
      <c r="PTL101" s="3"/>
      <c r="PTM101" s="3"/>
      <c r="PTN101" s="3"/>
      <c r="PTO101" s="3"/>
      <c r="PTP101" s="3"/>
      <c r="PTQ101" s="3"/>
      <c r="PTR101" s="3"/>
      <c r="PTS101" s="3"/>
      <c r="PTT101" s="3"/>
      <c r="PTU101" s="3"/>
      <c r="PTV101" s="3"/>
      <c r="PTW101" s="3"/>
      <c r="PTX101" s="3"/>
      <c r="PTY101" s="3"/>
      <c r="PTZ101" s="3"/>
      <c r="PUA101" s="3"/>
      <c r="PUB101" s="3"/>
      <c r="PUC101" s="3"/>
      <c r="PUD101" s="3"/>
      <c r="PUE101" s="3"/>
      <c r="PUF101" s="3"/>
      <c r="PUG101" s="3"/>
      <c r="PUH101" s="3"/>
      <c r="PUI101" s="3"/>
      <c r="PUJ101" s="3"/>
      <c r="PUK101" s="3"/>
      <c r="PUL101" s="3"/>
      <c r="PUM101" s="3"/>
      <c r="PUN101" s="3"/>
      <c r="PUO101" s="3"/>
      <c r="PUP101" s="3"/>
      <c r="PUQ101" s="3"/>
      <c r="PUR101" s="3"/>
      <c r="PUS101" s="3"/>
      <c r="PUT101" s="3"/>
      <c r="PUU101" s="3"/>
      <c r="PUV101" s="3"/>
      <c r="PUW101" s="3"/>
      <c r="PUX101" s="3"/>
      <c r="PUY101" s="3"/>
      <c r="PUZ101" s="3"/>
      <c r="PVA101" s="3"/>
      <c r="PVB101" s="3"/>
      <c r="PVC101" s="3"/>
      <c r="PVD101" s="3"/>
      <c r="PVE101" s="3"/>
      <c r="PVF101" s="3"/>
      <c r="PVG101" s="3"/>
      <c r="PVH101" s="3"/>
      <c r="PVI101" s="3"/>
      <c r="PVJ101" s="3"/>
      <c r="PVK101" s="3"/>
      <c r="PVL101" s="3"/>
      <c r="PVM101" s="3"/>
      <c r="PVN101" s="3"/>
      <c r="PVO101" s="3"/>
      <c r="PVP101" s="3"/>
      <c r="PVQ101" s="3"/>
      <c r="PVR101" s="3"/>
      <c r="PVS101" s="3"/>
      <c r="PVT101" s="3"/>
      <c r="PVU101" s="3"/>
      <c r="PVV101" s="3"/>
      <c r="PVW101" s="3"/>
      <c r="PVX101" s="3"/>
      <c r="PVY101" s="3"/>
      <c r="PVZ101" s="3"/>
      <c r="PWA101" s="3"/>
      <c r="PWB101" s="3"/>
      <c r="PWC101" s="3"/>
      <c r="PWD101" s="3"/>
      <c r="PWE101" s="3"/>
      <c r="PWF101" s="3"/>
      <c r="PWG101" s="3"/>
      <c r="PWH101" s="3"/>
      <c r="PWI101" s="3"/>
      <c r="PWJ101" s="3"/>
      <c r="PWK101" s="3"/>
      <c r="PWL101" s="3"/>
      <c r="PWM101" s="3"/>
      <c r="PWN101" s="3"/>
      <c r="PWO101" s="3"/>
      <c r="PWP101" s="3"/>
      <c r="PWQ101" s="3"/>
      <c r="PWR101" s="3"/>
      <c r="PWS101" s="3"/>
      <c r="PWT101" s="3"/>
      <c r="PWU101" s="3"/>
      <c r="PWV101" s="3"/>
      <c r="PWW101" s="3"/>
      <c r="PWX101" s="3"/>
      <c r="PWY101" s="3"/>
      <c r="PWZ101" s="3"/>
      <c r="PXA101" s="3"/>
      <c r="PXB101" s="3"/>
      <c r="PXC101" s="3"/>
      <c r="PXD101" s="3"/>
      <c r="PXE101" s="3"/>
      <c r="PXF101" s="3"/>
      <c r="PXG101" s="3"/>
      <c r="PXH101" s="3"/>
      <c r="PXI101" s="3"/>
      <c r="PXJ101" s="3"/>
      <c r="PXK101" s="3"/>
      <c r="PXL101" s="3"/>
      <c r="PXM101" s="3"/>
      <c r="PXN101" s="3"/>
      <c r="PXO101" s="3"/>
      <c r="PXP101" s="3"/>
      <c r="PXQ101" s="3"/>
      <c r="PXR101" s="3"/>
      <c r="PXS101" s="3"/>
      <c r="PXT101" s="3"/>
      <c r="PXU101" s="3"/>
      <c r="PXV101" s="3"/>
      <c r="PXW101" s="3"/>
      <c r="PXX101" s="3"/>
      <c r="PXY101" s="3"/>
      <c r="PXZ101" s="3"/>
      <c r="PYA101" s="3"/>
      <c r="PYB101" s="3"/>
      <c r="PYC101" s="3"/>
      <c r="PYD101" s="3"/>
      <c r="PYE101" s="3"/>
      <c r="PYF101" s="3"/>
      <c r="PYG101" s="3"/>
      <c r="PYH101" s="3"/>
      <c r="PYI101" s="3"/>
      <c r="PYJ101" s="3"/>
      <c r="PYK101" s="3"/>
      <c r="PYL101" s="3"/>
      <c r="PYM101" s="3"/>
      <c r="PYN101" s="3"/>
      <c r="PYO101" s="3"/>
      <c r="PYP101" s="3"/>
      <c r="PYQ101" s="3"/>
      <c r="PYR101" s="3"/>
      <c r="PYS101" s="3"/>
      <c r="PYT101" s="3"/>
      <c r="PYU101" s="3"/>
      <c r="PYV101" s="3"/>
      <c r="PYW101" s="3"/>
      <c r="PYX101" s="3"/>
      <c r="PYY101" s="3"/>
      <c r="PYZ101" s="3"/>
      <c r="PZA101" s="3"/>
      <c r="PZB101" s="3"/>
      <c r="PZC101" s="3"/>
      <c r="PZD101" s="3"/>
      <c r="PZE101" s="3"/>
      <c r="PZF101" s="3"/>
      <c r="PZG101" s="3"/>
      <c r="PZH101" s="3"/>
      <c r="PZI101" s="3"/>
      <c r="PZJ101" s="3"/>
      <c r="PZK101" s="3"/>
      <c r="PZL101" s="3"/>
      <c r="PZM101" s="3"/>
      <c r="PZN101" s="3"/>
      <c r="PZO101" s="3"/>
      <c r="PZP101" s="3"/>
      <c r="PZQ101" s="3"/>
      <c r="PZR101" s="3"/>
      <c r="PZS101" s="3"/>
      <c r="PZT101" s="3"/>
      <c r="PZU101" s="3"/>
      <c r="PZV101" s="3"/>
      <c r="PZW101" s="3"/>
      <c r="PZX101" s="3"/>
      <c r="PZY101" s="3"/>
      <c r="PZZ101" s="3"/>
      <c r="QAA101" s="3"/>
      <c r="QAB101" s="3"/>
      <c r="QAC101" s="3"/>
      <c r="QAD101" s="3"/>
      <c r="QAE101" s="3"/>
      <c r="QAF101" s="3"/>
      <c r="QAG101" s="3"/>
      <c r="QAH101" s="3"/>
      <c r="QAI101" s="3"/>
      <c r="QAJ101" s="3"/>
      <c r="QAK101" s="3"/>
      <c r="QAL101" s="3"/>
      <c r="QAM101" s="3"/>
      <c r="QAN101" s="3"/>
      <c r="QAO101" s="3"/>
      <c r="QAP101" s="3"/>
      <c r="QAQ101" s="3"/>
      <c r="QAR101" s="3"/>
      <c r="QAS101" s="3"/>
      <c r="QAT101" s="3"/>
      <c r="QAU101" s="3"/>
      <c r="QAV101" s="3"/>
      <c r="QAW101" s="3"/>
      <c r="QAX101" s="3"/>
      <c r="QAY101" s="3"/>
      <c r="QAZ101" s="3"/>
      <c r="QBA101" s="3"/>
      <c r="QBB101" s="3"/>
      <c r="QBC101" s="3"/>
      <c r="QBD101" s="3"/>
      <c r="QBE101" s="3"/>
      <c r="QBF101" s="3"/>
      <c r="QBG101" s="3"/>
      <c r="QBH101" s="3"/>
      <c r="QBI101" s="3"/>
      <c r="QBJ101" s="3"/>
      <c r="QBK101" s="3"/>
      <c r="QBL101" s="3"/>
      <c r="QBM101" s="3"/>
      <c r="QBN101" s="3"/>
      <c r="QBO101" s="3"/>
      <c r="QBP101" s="3"/>
      <c r="QBQ101" s="3"/>
      <c r="QBR101" s="3"/>
      <c r="QBS101" s="3"/>
      <c r="QBT101" s="3"/>
      <c r="QBU101" s="3"/>
      <c r="QBV101" s="3"/>
      <c r="QBW101" s="3"/>
      <c r="QBX101" s="3"/>
      <c r="QBY101" s="3"/>
      <c r="QBZ101" s="3"/>
      <c r="QCA101" s="3"/>
      <c r="QCB101" s="3"/>
      <c r="QCC101" s="3"/>
      <c r="QCD101" s="3"/>
      <c r="QCE101" s="3"/>
      <c r="QCF101" s="3"/>
      <c r="QCG101" s="3"/>
      <c r="QCH101" s="3"/>
      <c r="QCI101" s="3"/>
      <c r="QCJ101" s="3"/>
      <c r="QCK101" s="3"/>
      <c r="QCL101" s="3"/>
      <c r="QCM101" s="3"/>
      <c r="QCN101" s="3"/>
      <c r="QCO101" s="3"/>
      <c r="QCP101" s="3"/>
      <c r="QCQ101" s="3"/>
      <c r="QCR101" s="3"/>
      <c r="QCS101" s="3"/>
      <c r="QCT101" s="3"/>
      <c r="QCU101" s="3"/>
      <c r="QCV101" s="3"/>
      <c r="QCW101" s="3"/>
      <c r="QCX101" s="3"/>
      <c r="QCY101" s="3"/>
      <c r="QCZ101" s="3"/>
      <c r="QDA101" s="3"/>
      <c r="QDB101" s="3"/>
      <c r="QDC101" s="3"/>
      <c r="QDD101" s="3"/>
      <c r="QDE101" s="3"/>
      <c r="QDF101" s="3"/>
      <c r="QDG101" s="3"/>
      <c r="QDH101" s="3"/>
      <c r="QDI101" s="3"/>
      <c r="QDJ101" s="3"/>
      <c r="QDK101" s="3"/>
      <c r="QDL101" s="3"/>
      <c r="QDM101" s="3"/>
      <c r="QDN101" s="3"/>
      <c r="QDO101" s="3"/>
      <c r="QDP101" s="3"/>
      <c r="QDQ101" s="3"/>
      <c r="QDR101" s="3"/>
      <c r="QDS101" s="3"/>
      <c r="QDT101" s="3"/>
      <c r="QDU101" s="3"/>
      <c r="QDV101" s="3"/>
      <c r="QDW101" s="3"/>
      <c r="QDX101" s="3"/>
      <c r="QDY101" s="3"/>
      <c r="QDZ101" s="3"/>
      <c r="QEA101" s="3"/>
      <c r="QEB101" s="3"/>
      <c r="QEC101" s="3"/>
      <c r="QED101" s="3"/>
      <c r="QEE101" s="3"/>
      <c r="QEF101" s="3"/>
      <c r="QEG101" s="3"/>
      <c r="QEH101" s="3"/>
      <c r="QEI101" s="3"/>
      <c r="QEJ101" s="3"/>
      <c r="QEK101" s="3"/>
      <c r="QEL101" s="3"/>
      <c r="QEM101" s="3"/>
      <c r="QEN101" s="3"/>
      <c r="QEO101" s="3"/>
      <c r="QEP101" s="3"/>
      <c r="QEQ101" s="3"/>
      <c r="QER101" s="3"/>
      <c r="QES101" s="3"/>
      <c r="QET101" s="3"/>
      <c r="QEU101" s="3"/>
      <c r="QEV101" s="3"/>
      <c r="QEW101" s="3"/>
      <c r="QEX101" s="3"/>
      <c r="QEY101" s="3"/>
      <c r="QEZ101" s="3"/>
      <c r="QFA101" s="3"/>
      <c r="QFB101" s="3"/>
      <c r="QFC101" s="3"/>
      <c r="QFD101" s="3"/>
      <c r="QFE101" s="3"/>
      <c r="QFF101" s="3"/>
      <c r="QFG101" s="3"/>
      <c r="QFH101" s="3"/>
      <c r="QFI101" s="3"/>
      <c r="QFJ101" s="3"/>
      <c r="QFK101" s="3"/>
      <c r="QFL101" s="3"/>
      <c r="QFM101" s="3"/>
      <c r="QFN101" s="3"/>
      <c r="QFO101" s="3"/>
      <c r="QFP101" s="3"/>
      <c r="QFQ101" s="3"/>
      <c r="QFR101" s="3"/>
      <c r="QFS101" s="3"/>
      <c r="QFT101" s="3"/>
      <c r="QFU101" s="3"/>
      <c r="QFV101" s="3"/>
      <c r="QFW101" s="3"/>
      <c r="QFX101" s="3"/>
      <c r="QFY101" s="3"/>
      <c r="QFZ101" s="3"/>
      <c r="QGA101" s="3"/>
      <c r="QGB101" s="3"/>
      <c r="QGC101" s="3"/>
      <c r="QGD101" s="3"/>
      <c r="QGE101" s="3"/>
      <c r="QGF101" s="3"/>
      <c r="QGG101" s="3"/>
      <c r="QGH101" s="3"/>
      <c r="QGI101" s="3"/>
      <c r="QGJ101" s="3"/>
      <c r="QGK101" s="3"/>
      <c r="QGL101" s="3"/>
      <c r="QGM101" s="3"/>
      <c r="QGN101" s="3"/>
      <c r="QGO101" s="3"/>
      <c r="QGP101" s="3"/>
      <c r="QGQ101" s="3"/>
      <c r="QGR101" s="3"/>
      <c r="QGS101" s="3"/>
      <c r="QGT101" s="3"/>
      <c r="QGU101" s="3"/>
      <c r="QGV101" s="3"/>
      <c r="QGW101" s="3"/>
      <c r="QGX101" s="3"/>
      <c r="QGY101" s="3"/>
      <c r="QGZ101" s="3"/>
      <c r="QHA101" s="3"/>
      <c r="QHB101" s="3"/>
      <c r="QHC101" s="3"/>
      <c r="QHD101" s="3"/>
      <c r="QHE101" s="3"/>
      <c r="QHF101" s="3"/>
      <c r="QHG101" s="3"/>
      <c r="QHH101" s="3"/>
      <c r="QHI101" s="3"/>
      <c r="QHJ101" s="3"/>
      <c r="QHK101" s="3"/>
      <c r="QHL101" s="3"/>
      <c r="QHM101" s="3"/>
      <c r="QHN101" s="3"/>
      <c r="QHO101" s="3"/>
      <c r="QHP101" s="3"/>
      <c r="QHQ101" s="3"/>
      <c r="QHR101" s="3"/>
      <c r="QHS101" s="3"/>
      <c r="QHT101" s="3"/>
      <c r="QHU101" s="3"/>
      <c r="QHV101" s="3"/>
      <c r="QHW101" s="3"/>
      <c r="QHX101" s="3"/>
      <c r="QHY101" s="3"/>
      <c r="QHZ101" s="3"/>
      <c r="QIA101" s="3"/>
      <c r="QIB101" s="3"/>
      <c r="QIC101" s="3"/>
      <c r="QID101" s="3"/>
      <c r="QIE101" s="3"/>
      <c r="QIF101" s="3"/>
      <c r="QIG101" s="3"/>
      <c r="QIH101" s="3"/>
      <c r="QII101" s="3"/>
      <c r="QIJ101" s="3"/>
      <c r="QIK101" s="3"/>
      <c r="QIL101" s="3"/>
      <c r="QIM101" s="3"/>
      <c r="QIN101" s="3"/>
      <c r="QIO101" s="3"/>
      <c r="QIP101" s="3"/>
      <c r="QIQ101" s="3"/>
      <c r="QIR101" s="3"/>
      <c r="QIS101" s="3"/>
      <c r="QIT101" s="3"/>
      <c r="QIU101" s="3"/>
      <c r="QIV101" s="3"/>
      <c r="QIW101" s="3"/>
      <c r="QIX101" s="3"/>
      <c r="QIY101" s="3"/>
      <c r="QIZ101" s="3"/>
      <c r="QJA101" s="3"/>
      <c r="QJB101" s="3"/>
      <c r="QJC101" s="3"/>
      <c r="QJD101" s="3"/>
      <c r="QJE101" s="3"/>
      <c r="QJF101" s="3"/>
      <c r="QJG101" s="3"/>
      <c r="QJH101" s="3"/>
      <c r="QJI101" s="3"/>
      <c r="QJJ101" s="3"/>
      <c r="QJK101" s="3"/>
      <c r="QJL101" s="3"/>
      <c r="QJM101" s="3"/>
      <c r="QJN101" s="3"/>
      <c r="QJO101" s="3"/>
      <c r="QJP101" s="3"/>
      <c r="QJQ101" s="3"/>
      <c r="QJR101" s="3"/>
      <c r="QJS101" s="3"/>
      <c r="QJT101" s="3"/>
      <c r="QJU101" s="3"/>
      <c r="QJV101" s="3"/>
      <c r="QJW101" s="3"/>
      <c r="QJX101" s="3"/>
      <c r="QJY101" s="3"/>
      <c r="QJZ101" s="3"/>
      <c r="QKA101" s="3"/>
      <c r="QKB101" s="3"/>
      <c r="QKC101" s="3"/>
      <c r="QKD101" s="3"/>
      <c r="QKE101" s="3"/>
      <c r="QKF101" s="3"/>
      <c r="QKG101" s="3"/>
      <c r="QKH101" s="3"/>
      <c r="QKI101" s="3"/>
      <c r="QKJ101" s="3"/>
      <c r="QKK101" s="3"/>
      <c r="QKL101" s="3"/>
      <c r="QKM101" s="3"/>
      <c r="QKN101" s="3"/>
      <c r="QKO101" s="3"/>
      <c r="QKP101" s="3"/>
      <c r="QKQ101" s="3"/>
      <c r="QKR101" s="3"/>
      <c r="QKS101" s="3"/>
      <c r="QKT101" s="3"/>
      <c r="QKU101" s="3"/>
      <c r="QKV101" s="3"/>
      <c r="QKW101" s="3"/>
      <c r="QKX101" s="3"/>
      <c r="QKY101" s="3"/>
      <c r="QKZ101" s="3"/>
      <c r="QLA101" s="3"/>
      <c r="QLB101" s="3"/>
      <c r="QLC101" s="3"/>
      <c r="QLD101" s="3"/>
      <c r="QLE101" s="3"/>
      <c r="QLF101" s="3"/>
      <c r="QLG101" s="3"/>
      <c r="QLH101" s="3"/>
      <c r="QLI101" s="3"/>
      <c r="QLJ101" s="3"/>
      <c r="QLK101" s="3"/>
      <c r="QLL101" s="3"/>
      <c r="QLM101" s="3"/>
      <c r="QLN101" s="3"/>
      <c r="QLO101" s="3"/>
      <c r="QLP101" s="3"/>
      <c r="QLQ101" s="3"/>
      <c r="QLR101" s="3"/>
      <c r="QLS101" s="3"/>
      <c r="QLT101" s="3"/>
      <c r="QLU101" s="3"/>
      <c r="QLV101" s="3"/>
      <c r="QLW101" s="3"/>
      <c r="QLX101" s="3"/>
      <c r="QLY101" s="3"/>
      <c r="QLZ101" s="3"/>
      <c r="QMA101" s="3"/>
      <c r="QMB101" s="3"/>
      <c r="QMC101" s="3"/>
      <c r="QMD101" s="3"/>
      <c r="QME101" s="3"/>
      <c r="QMF101" s="3"/>
      <c r="QMG101" s="3"/>
      <c r="QMH101" s="3"/>
      <c r="QMI101" s="3"/>
      <c r="QMJ101" s="3"/>
      <c r="QMK101" s="3"/>
      <c r="QML101" s="3"/>
      <c r="QMM101" s="3"/>
      <c r="QMN101" s="3"/>
      <c r="QMO101" s="3"/>
      <c r="QMP101" s="3"/>
      <c r="QMQ101" s="3"/>
      <c r="QMR101" s="3"/>
      <c r="QMS101" s="3"/>
      <c r="QMT101" s="3"/>
      <c r="QMU101" s="3"/>
      <c r="QMV101" s="3"/>
      <c r="QMW101" s="3"/>
      <c r="QMX101" s="3"/>
      <c r="QMY101" s="3"/>
      <c r="QMZ101" s="3"/>
      <c r="QNA101" s="3"/>
      <c r="QNB101" s="3"/>
      <c r="QNC101" s="3"/>
      <c r="QND101" s="3"/>
      <c r="QNE101" s="3"/>
      <c r="QNF101" s="3"/>
      <c r="QNG101" s="3"/>
      <c r="QNH101" s="3"/>
      <c r="QNI101" s="3"/>
      <c r="QNJ101" s="3"/>
      <c r="QNK101" s="3"/>
      <c r="QNL101" s="3"/>
      <c r="QNM101" s="3"/>
      <c r="QNN101" s="3"/>
      <c r="QNO101" s="3"/>
      <c r="QNP101" s="3"/>
      <c r="QNQ101" s="3"/>
      <c r="QNR101" s="3"/>
      <c r="QNS101" s="3"/>
      <c r="QNT101" s="3"/>
      <c r="QNU101" s="3"/>
      <c r="QNV101" s="3"/>
      <c r="QNW101" s="3"/>
      <c r="QNX101" s="3"/>
      <c r="QNY101" s="3"/>
      <c r="QNZ101" s="3"/>
      <c r="QOA101" s="3"/>
      <c r="QOB101" s="3"/>
      <c r="QOC101" s="3"/>
      <c r="QOD101" s="3"/>
      <c r="QOE101" s="3"/>
      <c r="QOF101" s="3"/>
      <c r="QOG101" s="3"/>
      <c r="QOH101" s="3"/>
      <c r="QOI101" s="3"/>
      <c r="QOJ101" s="3"/>
      <c r="QOK101" s="3"/>
      <c r="QOL101" s="3"/>
      <c r="QOM101" s="3"/>
      <c r="QON101" s="3"/>
      <c r="QOO101" s="3"/>
      <c r="QOP101" s="3"/>
      <c r="QOQ101" s="3"/>
      <c r="QOR101" s="3"/>
      <c r="QOS101" s="3"/>
      <c r="QOT101" s="3"/>
      <c r="QOU101" s="3"/>
      <c r="QOV101" s="3"/>
      <c r="QOW101" s="3"/>
      <c r="QOX101" s="3"/>
      <c r="QOY101" s="3"/>
      <c r="QOZ101" s="3"/>
      <c r="QPA101" s="3"/>
      <c r="QPB101" s="3"/>
      <c r="QPC101" s="3"/>
      <c r="QPD101" s="3"/>
      <c r="QPE101" s="3"/>
      <c r="QPF101" s="3"/>
      <c r="QPG101" s="3"/>
      <c r="QPH101" s="3"/>
      <c r="QPI101" s="3"/>
      <c r="QPJ101" s="3"/>
      <c r="QPK101" s="3"/>
      <c r="QPL101" s="3"/>
      <c r="QPM101" s="3"/>
      <c r="QPN101" s="3"/>
      <c r="QPO101" s="3"/>
      <c r="QPP101" s="3"/>
      <c r="QPQ101" s="3"/>
      <c r="QPR101" s="3"/>
      <c r="QPS101" s="3"/>
      <c r="QPT101" s="3"/>
      <c r="QPU101" s="3"/>
      <c r="QPV101" s="3"/>
      <c r="QPW101" s="3"/>
      <c r="QPX101" s="3"/>
      <c r="QPY101" s="3"/>
      <c r="QPZ101" s="3"/>
      <c r="QQA101" s="3"/>
      <c r="QQB101" s="3"/>
      <c r="QQC101" s="3"/>
      <c r="QQD101" s="3"/>
      <c r="QQE101" s="3"/>
      <c r="QQF101" s="3"/>
      <c r="QQG101" s="3"/>
      <c r="QQH101" s="3"/>
      <c r="QQI101" s="3"/>
      <c r="QQJ101" s="3"/>
      <c r="QQK101" s="3"/>
      <c r="QQL101" s="3"/>
      <c r="QQM101" s="3"/>
      <c r="QQN101" s="3"/>
      <c r="QQO101" s="3"/>
      <c r="QQP101" s="3"/>
      <c r="QQQ101" s="3"/>
      <c r="QQR101" s="3"/>
      <c r="QQS101" s="3"/>
      <c r="QQT101" s="3"/>
      <c r="QQU101" s="3"/>
      <c r="QQV101" s="3"/>
      <c r="QQW101" s="3"/>
      <c r="QQX101" s="3"/>
      <c r="QQY101" s="3"/>
      <c r="QQZ101" s="3"/>
      <c r="QRA101" s="3"/>
      <c r="QRB101" s="3"/>
      <c r="QRC101" s="3"/>
      <c r="QRD101" s="3"/>
      <c r="QRE101" s="3"/>
      <c r="QRF101" s="3"/>
      <c r="QRG101" s="3"/>
      <c r="QRH101" s="3"/>
      <c r="QRI101" s="3"/>
      <c r="QRJ101" s="3"/>
      <c r="QRK101" s="3"/>
      <c r="QRL101" s="3"/>
      <c r="QRM101" s="3"/>
      <c r="QRN101" s="3"/>
      <c r="QRO101" s="3"/>
      <c r="QRP101" s="3"/>
      <c r="QRQ101" s="3"/>
      <c r="QRR101" s="3"/>
      <c r="QRS101" s="3"/>
      <c r="QRT101" s="3"/>
      <c r="QRU101" s="3"/>
      <c r="QRV101" s="3"/>
      <c r="QRW101" s="3"/>
      <c r="QRX101" s="3"/>
      <c r="QRY101" s="3"/>
      <c r="QRZ101" s="3"/>
      <c r="QSA101" s="3"/>
      <c r="QSB101" s="3"/>
      <c r="QSC101" s="3"/>
      <c r="QSD101" s="3"/>
      <c r="QSE101" s="3"/>
      <c r="QSF101" s="3"/>
      <c r="QSG101" s="3"/>
      <c r="QSH101" s="3"/>
      <c r="QSI101" s="3"/>
      <c r="QSJ101" s="3"/>
      <c r="QSK101" s="3"/>
      <c r="QSL101" s="3"/>
      <c r="QSM101" s="3"/>
      <c r="QSN101" s="3"/>
      <c r="QSO101" s="3"/>
      <c r="QSP101" s="3"/>
      <c r="QSQ101" s="3"/>
      <c r="QSR101" s="3"/>
      <c r="QSS101" s="3"/>
      <c r="QST101" s="3"/>
      <c r="QSU101" s="3"/>
      <c r="QSV101" s="3"/>
      <c r="QSW101" s="3"/>
      <c r="QSX101" s="3"/>
      <c r="QSY101" s="3"/>
      <c r="QSZ101" s="3"/>
      <c r="QTA101" s="3"/>
      <c r="QTB101" s="3"/>
      <c r="QTC101" s="3"/>
      <c r="QTD101" s="3"/>
      <c r="QTE101" s="3"/>
      <c r="QTF101" s="3"/>
      <c r="QTG101" s="3"/>
      <c r="QTH101" s="3"/>
      <c r="QTI101" s="3"/>
      <c r="QTJ101" s="3"/>
      <c r="QTK101" s="3"/>
      <c r="QTL101" s="3"/>
      <c r="QTM101" s="3"/>
      <c r="QTN101" s="3"/>
      <c r="QTO101" s="3"/>
      <c r="QTP101" s="3"/>
      <c r="QTQ101" s="3"/>
      <c r="QTR101" s="3"/>
      <c r="QTS101" s="3"/>
      <c r="QTT101" s="3"/>
      <c r="QTU101" s="3"/>
      <c r="QTV101" s="3"/>
      <c r="QTW101" s="3"/>
      <c r="QTX101" s="3"/>
      <c r="QTY101" s="3"/>
      <c r="QTZ101" s="3"/>
      <c r="QUA101" s="3"/>
      <c r="QUB101" s="3"/>
      <c r="QUC101" s="3"/>
      <c r="QUD101" s="3"/>
      <c r="QUE101" s="3"/>
      <c r="QUF101" s="3"/>
      <c r="QUG101" s="3"/>
      <c r="QUH101" s="3"/>
      <c r="QUI101" s="3"/>
      <c r="QUJ101" s="3"/>
      <c r="QUK101" s="3"/>
      <c r="QUL101" s="3"/>
      <c r="QUM101" s="3"/>
      <c r="QUN101" s="3"/>
      <c r="QUO101" s="3"/>
      <c r="QUP101" s="3"/>
      <c r="QUQ101" s="3"/>
      <c r="QUR101" s="3"/>
      <c r="QUS101" s="3"/>
      <c r="QUT101" s="3"/>
      <c r="QUU101" s="3"/>
      <c r="QUV101" s="3"/>
      <c r="QUW101" s="3"/>
      <c r="QUX101" s="3"/>
      <c r="QUY101" s="3"/>
      <c r="QUZ101" s="3"/>
      <c r="QVA101" s="3"/>
      <c r="QVB101" s="3"/>
      <c r="QVC101" s="3"/>
      <c r="QVD101" s="3"/>
      <c r="QVE101" s="3"/>
      <c r="QVF101" s="3"/>
      <c r="QVG101" s="3"/>
      <c r="QVH101" s="3"/>
      <c r="QVI101" s="3"/>
      <c r="QVJ101" s="3"/>
      <c r="QVK101" s="3"/>
      <c r="QVL101" s="3"/>
      <c r="QVM101" s="3"/>
      <c r="QVN101" s="3"/>
      <c r="QVO101" s="3"/>
      <c r="QVP101" s="3"/>
      <c r="QVQ101" s="3"/>
      <c r="QVR101" s="3"/>
      <c r="QVS101" s="3"/>
      <c r="QVT101" s="3"/>
      <c r="QVU101" s="3"/>
      <c r="QVV101" s="3"/>
      <c r="QVW101" s="3"/>
      <c r="QVX101" s="3"/>
      <c r="QVY101" s="3"/>
      <c r="QVZ101" s="3"/>
      <c r="QWA101" s="3"/>
      <c r="QWB101" s="3"/>
      <c r="QWC101" s="3"/>
      <c r="QWD101" s="3"/>
      <c r="QWE101" s="3"/>
      <c r="QWF101" s="3"/>
      <c r="QWG101" s="3"/>
      <c r="QWH101" s="3"/>
      <c r="QWI101" s="3"/>
      <c r="QWJ101" s="3"/>
      <c r="QWK101" s="3"/>
      <c r="QWL101" s="3"/>
      <c r="QWM101" s="3"/>
      <c r="QWN101" s="3"/>
      <c r="QWO101" s="3"/>
      <c r="QWP101" s="3"/>
      <c r="QWQ101" s="3"/>
      <c r="QWR101" s="3"/>
      <c r="QWS101" s="3"/>
      <c r="QWT101" s="3"/>
      <c r="QWU101" s="3"/>
      <c r="QWV101" s="3"/>
      <c r="QWW101" s="3"/>
      <c r="QWX101" s="3"/>
      <c r="QWY101" s="3"/>
      <c r="QWZ101" s="3"/>
      <c r="QXA101" s="3"/>
      <c r="QXB101" s="3"/>
      <c r="QXC101" s="3"/>
      <c r="QXD101" s="3"/>
      <c r="QXE101" s="3"/>
      <c r="QXF101" s="3"/>
      <c r="QXG101" s="3"/>
      <c r="QXH101" s="3"/>
      <c r="QXI101" s="3"/>
      <c r="QXJ101" s="3"/>
      <c r="QXK101" s="3"/>
      <c r="QXL101" s="3"/>
      <c r="QXM101" s="3"/>
      <c r="QXN101" s="3"/>
      <c r="QXO101" s="3"/>
      <c r="QXP101" s="3"/>
      <c r="QXQ101" s="3"/>
      <c r="QXR101" s="3"/>
      <c r="QXS101" s="3"/>
      <c r="QXT101" s="3"/>
      <c r="QXU101" s="3"/>
      <c r="QXV101" s="3"/>
      <c r="QXW101" s="3"/>
      <c r="QXX101" s="3"/>
      <c r="QXY101" s="3"/>
      <c r="QXZ101" s="3"/>
      <c r="QYA101" s="3"/>
      <c r="QYB101" s="3"/>
      <c r="QYC101" s="3"/>
      <c r="QYD101" s="3"/>
      <c r="QYE101" s="3"/>
      <c r="QYF101" s="3"/>
      <c r="QYG101" s="3"/>
      <c r="QYH101" s="3"/>
      <c r="QYI101" s="3"/>
      <c r="QYJ101" s="3"/>
      <c r="QYK101" s="3"/>
      <c r="QYL101" s="3"/>
      <c r="QYM101" s="3"/>
      <c r="QYN101" s="3"/>
      <c r="QYO101" s="3"/>
      <c r="QYP101" s="3"/>
      <c r="QYQ101" s="3"/>
      <c r="QYR101" s="3"/>
      <c r="QYS101" s="3"/>
      <c r="QYT101" s="3"/>
      <c r="QYU101" s="3"/>
      <c r="QYV101" s="3"/>
      <c r="QYW101" s="3"/>
      <c r="QYX101" s="3"/>
      <c r="QYY101" s="3"/>
      <c r="QYZ101" s="3"/>
      <c r="QZA101" s="3"/>
      <c r="QZB101" s="3"/>
      <c r="QZC101" s="3"/>
      <c r="QZD101" s="3"/>
      <c r="QZE101" s="3"/>
      <c r="QZF101" s="3"/>
      <c r="QZG101" s="3"/>
      <c r="QZH101" s="3"/>
      <c r="QZI101" s="3"/>
      <c r="QZJ101" s="3"/>
      <c r="QZK101" s="3"/>
      <c r="QZL101" s="3"/>
      <c r="QZM101" s="3"/>
      <c r="QZN101" s="3"/>
      <c r="QZO101" s="3"/>
      <c r="QZP101" s="3"/>
      <c r="QZQ101" s="3"/>
      <c r="QZR101" s="3"/>
      <c r="QZS101" s="3"/>
      <c r="QZT101" s="3"/>
      <c r="QZU101" s="3"/>
      <c r="QZV101" s="3"/>
      <c r="QZW101" s="3"/>
      <c r="QZX101" s="3"/>
      <c r="QZY101" s="3"/>
      <c r="QZZ101" s="3"/>
      <c r="RAA101" s="3"/>
      <c r="RAB101" s="3"/>
      <c r="RAC101" s="3"/>
      <c r="RAD101" s="3"/>
      <c r="RAE101" s="3"/>
      <c r="RAF101" s="3"/>
      <c r="RAG101" s="3"/>
      <c r="RAH101" s="3"/>
      <c r="RAI101" s="3"/>
      <c r="RAJ101" s="3"/>
      <c r="RAK101" s="3"/>
      <c r="RAL101" s="3"/>
      <c r="RAM101" s="3"/>
      <c r="RAN101" s="3"/>
      <c r="RAO101" s="3"/>
      <c r="RAP101" s="3"/>
      <c r="RAQ101" s="3"/>
      <c r="RAR101" s="3"/>
      <c r="RAS101" s="3"/>
      <c r="RAT101" s="3"/>
      <c r="RAU101" s="3"/>
      <c r="RAV101" s="3"/>
      <c r="RAW101" s="3"/>
      <c r="RAX101" s="3"/>
      <c r="RAY101" s="3"/>
      <c r="RAZ101" s="3"/>
      <c r="RBA101" s="3"/>
      <c r="RBB101" s="3"/>
      <c r="RBC101" s="3"/>
      <c r="RBD101" s="3"/>
      <c r="RBE101" s="3"/>
      <c r="RBF101" s="3"/>
      <c r="RBG101" s="3"/>
      <c r="RBH101" s="3"/>
      <c r="RBI101" s="3"/>
      <c r="RBJ101" s="3"/>
      <c r="RBK101" s="3"/>
      <c r="RBL101" s="3"/>
      <c r="RBM101" s="3"/>
      <c r="RBN101" s="3"/>
      <c r="RBO101" s="3"/>
      <c r="RBP101" s="3"/>
      <c r="RBQ101" s="3"/>
      <c r="RBR101" s="3"/>
      <c r="RBS101" s="3"/>
      <c r="RBT101" s="3"/>
      <c r="RBU101" s="3"/>
      <c r="RBV101" s="3"/>
      <c r="RBW101" s="3"/>
      <c r="RBX101" s="3"/>
      <c r="RBY101" s="3"/>
      <c r="RBZ101" s="3"/>
      <c r="RCA101" s="3"/>
      <c r="RCB101" s="3"/>
      <c r="RCC101" s="3"/>
      <c r="RCD101" s="3"/>
      <c r="RCE101" s="3"/>
      <c r="RCF101" s="3"/>
      <c r="RCG101" s="3"/>
      <c r="RCH101" s="3"/>
      <c r="RCI101" s="3"/>
      <c r="RCJ101" s="3"/>
      <c r="RCK101" s="3"/>
      <c r="RCL101" s="3"/>
      <c r="RCM101" s="3"/>
      <c r="RCN101" s="3"/>
      <c r="RCO101" s="3"/>
      <c r="RCP101" s="3"/>
      <c r="RCQ101" s="3"/>
      <c r="RCR101" s="3"/>
      <c r="RCS101" s="3"/>
      <c r="RCT101" s="3"/>
      <c r="RCU101" s="3"/>
      <c r="RCV101" s="3"/>
      <c r="RCW101" s="3"/>
      <c r="RCX101" s="3"/>
      <c r="RCY101" s="3"/>
      <c r="RCZ101" s="3"/>
      <c r="RDA101" s="3"/>
      <c r="RDB101" s="3"/>
      <c r="RDC101" s="3"/>
      <c r="RDD101" s="3"/>
      <c r="RDE101" s="3"/>
      <c r="RDF101" s="3"/>
      <c r="RDG101" s="3"/>
      <c r="RDH101" s="3"/>
      <c r="RDI101" s="3"/>
      <c r="RDJ101" s="3"/>
      <c r="RDK101" s="3"/>
      <c r="RDL101" s="3"/>
      <c r="RDM101" s="3"/>
      <c r="RDN101" s="3"/>
      <c r="RDO101" s="3"/>
      <c r="RDP101" s="3"/>
      <c r="RDQ101" s="3"/>
      <c r="RDR101" s="3"/>
      <c r="RDS101" s="3"/>
      <c r="RDT101" s="3"/>
      <c r="RDU101" s="3"/>
      <c r="RDV101" s="3"/>
      <c r="RDW101" s="3"/>
      <c r="RDX101" s="3"/>
      <c r="RDY101" s="3"/>
      <c r="RDZ101" s="3"/>
      <c r="REA101" s="3"/>
      <c r="REB101" s="3"/>
      <c r="REC101" s="3"/>
      <c r="RED101" s="3"/>
      <c r="REE101" s="3"/>
      <c r="REF101" s="3"/>
      <c r="REG101" s="3"/>
      <c r="REH101" s="3"/>
      <c r="REI101" s="3"/>
      <c r="REJ101" s="3"/>
      <c r="REK101" s="3"/>
      <c r="REL101" s="3"/>
      <c r="REM101" s="3"/>
      <c r="REN101" s="3"/>
      <c r="REO101" s="3"/>
      <c r="REP101" s="3"/>
      <c r="REQ101" s="3"/>
      <c r="RER101" s="3"/>
      <c r="RES101" s="3"/>
      <c r="RET101" s="3"/>
      <c r="REU101" s="3"/>
      <c r="REV101" s="3"/>
      <c r="REW101" s="3"/>
      <c r="REX101" s="3"/>
      <c r="REY101" s="3"/>
      <c r="REZ101" s="3"/>
      <c r="RFA101" s="3"/>
      <c r="RFB101" s="3"/>
      <c r="RFC101" s="3"/>
      <c r="RFD101" s="3"/>
      <c r="RFE101" s="3"/>
      <c r="RFF101" s="3"/>
      <c r="RFG101" s="3"/>
      <c r="RFH101" s="3"/>
      <c r="RFI101" s="3"/>
      <c r="RFJ101" s="3"/>
      <c r="RFK101" s="3"/>
      <c r="RFL101" s="3"/>
      <c r="RFM101" s="3"/>
      <c r="RFN101" s="3"/>
      <c r="RFO101" s="3"/>
      <c r="RFP101" s="3"/>
      <c r="RFQ101" s="3"/>
      <c r="RFR101" s="3"/>
      <c r="RFS101" s="3"/>
      <c r="RFT101" s="3"/>
      <c r="RFU101" s="3"/>
      <c r="RFV101" s="3"/>
      <c r="RFW101" s="3"/>
      <c r="RFX101" s="3"/>
      <c r="RFY101" s="3"/>
      <c r="RFZ101" s="3"/>
      <c r="RGA101" s="3"/>
      <c r="RGB101" s="3"/>
      <c r="RGC101" s="3"/>
      <c r="RGD101" s="3"/>
      <c r="RGE101" s="3"/>
      <c r="RGF101" s="3"/>
      <c r="RGG101" s="3"/>
      <c r="RGH101" s="3"/>
      <c r="RGI101" s="3"/>
      <c r="RGJ101" s="3"/>
      <c r="RGK101" s="3"/>
      <c r="RGL101" s="3"/>
      <c r="RGM101" s="3"/>
      <c r="RGN101" s="3"/>
      <c r="RGO101" s="3"/>
      <c r="RGP101" s="3"/>
      <c r="RGQ101" s="3"/>
      <c r="RGR101" s="3"/>
      <c r="RGS101" s="3"/>
      <c r="RGT101" s="3"/>
      <c r="RGU101" s="3"/>
      <c r="RGV101" s="3"/>
      <c r="RGW101" s="3"/>
      <c r="RGX101" s="3"/>
      <c r="RGY101" s="3"/>
      <c r="RGZ101" s="3"/>
      <c r="RHA101" s="3"/>
      <c r="RHB101" s="3"/>
      <c r="RHC101" s="3"/>
      <c r="RHD101" s="3"/>
      <c r="RHE101" s="3"/>
      <c r="RHF101" s="3"/>
      <c r="RHG101" s="3"/>
      <c r="RHH101" s="3"/>
      <c r="RHI101" s="3"/>
      <c r="RHJ101" s="3"/>
      <c r="RHK101" s="3"/>
      <c r="RHL101" s="3"/>
      <c r="RHM101" s="3"/>
      <c r="RHN101" s="3"/>
      <c r="RHO101" s="3"/>
      <c r="RHP101" s="3"/>
      <c r="RHQ101" s="3"/>
      <c r="RHR101" s="3"/>
      <c r="RHS101" s="3"/>
      <c r="RHT101" s="3"/>
      <c r="RHU101" s="3"/>
      <c r="RHV101" s="3"/>
      <c r="RHW101" s="3"/>
      <c r="RHX101" s="3"/>
      <c r="RHY101" s="3"/>
      <c r="RHZ101" s="3"/>
      <c r="RIA101" s="3"/>
      <c r="RIB101" s="3"/>
      <c r="RIC101" s="3"/>
      <c r="RID101" s="3"/>
      <c r="RIE101" s="3"/>
      <c r="RIF101" s="3"/>
      <c r="RIG101" s="3"/>
      <c r="RIH101" s="3"/>
      <c r="RII101" s="3"/>
      <c r="RIJ101" s="3"/>
      <c r="RIK101" s="3"/>
      <c r="RIL101" s="3"/>
      <c r="RIM101" s="3"/>
      <c r="RIN101" s="3"/>
      <c r="RIO101" s="3"/>
      <c r="RIP101" s="3"/>
      <c r="RIQ101" s="3"/>
      <c r="RIR101" s="3"/>
      <c r="RIS101" s="3"/>
      <c r="RIT101" s="3"/>
      <c r="RIU101" s="3"/>
      <c r="RIV101" s="3"/>
      <c r="RIW101" s="3"/>
      <c r="RIX101" s="3"/>
      <c r="RIY101" s="3"/>
      <c r="RIZ101" s="3"/>
      <c r="RJA101" s="3"/>
      <c r="RJB101" s="3"/>
      <c r="RJC101" s="3"/>
      <c r="RJD101" s="3"/>
      <c r="RJE101" s="3"/>
      <c r="RJF101" s="3"/>
      <c r="RJG101" s="3"/>
      <c r="RJH101" s="3"/>
      <c r="RJI101" s="3"/>
      <c r="RJJ101" s="3"/>
      <c r="RJK101" s="3"/>
      <c r="RJL101" s="3"/>
      <c r="RJM101" s="3"/>
      <c r="RJN101" s="3"/>
      <c r="RJO101" s="3"/>
      <c r="RJP101" s="3"/>
      <c r="RJQ101" s="3"/>
      <c r="RJR101" s="3"/>
      <c r="RJS101" s="3"/>
      <c r="RJT101" s="3"/>
      <c r="RJU101" s="3"/>
      <c r="RJV101" s="3"/>
      <c r="RJW101" s="3"/>
      <c r="RJX101" s="3"/>
      <c r="RJY101" s="3"/>
      <c r="RJZ101" s="3"/>
      <c r="RKA101" s="3"/>
      <c r="RKB101" s="3"/>
      <c r="RKC101" s="3"/>
      <c r="RKD101" s="3"/>
      <c r="RKE101" s="3"/>
      <c r="RKF101" s="3"/>
      <c r="RKG101" s="3"/>
      <c r="RKH101" s="3"/>
      <c r="RKI101" s="3"/>
      <c r="RKJ101" s="3"/>
      <c r="RKK101" s="3"/>
      <c r="RKL101" s="3"/>
      <c r="RKM101" s="3"/>
      <c r="RKN101" s="3"/>
      <c r="RKO101" s="3"/>
      <c r="RKP101" s="3"/>
      <c r="RKQ101" s="3"/>
      <c r="RKR101" s="3"/>
      <c r="RKS101" s="3"/>
      <c r="RKT101" s="3"/>
      <c r="RKU101" s="3"/>
      <c r="RKV101" s="3"/>
      <c r="RKW101" s="3"/>
      <c r="RKX101" s="3"/>
      <c r="RKY101" s="3"/>
      <c r="RKZ101" s="3"/>
      <c r="RLA101" s="3"/>
      <c r="RLB101" s="3"/>
      <c r="RLC101" s="3"/>
      <c r="RLD101" s="3"/>
      <c r="RLE101" s="3"/>
      <c r="RLF101" s="3"/>
      <c r="RLG101" s="3"/>
      <c r="RLH101" s="3"/>
      <c r="RLI101" s="3"/>
      <c r="RLJ101" s="3"/>
      <c r="RLK101" s="3"/>
      <c r="RLL101" s="3"/>
      <c r="RLM101" s="3"/>
      <c r="RLN101" s="3"/>
      <c r="RLO101" s="3"/>
      <c r="RLP101" s="3"/>
      <c r="RLQ101" s="3"/>
      <c r="RLR101" s="3"/>
      <c r="RLS101" s="3"/>
      <c r="RLT101" s="3"/>
      <c r="RLU101" s="3"/>
      <c r="RLV101" s="3"/>
      <c r="RLW101" s="3"/>
      <c r="RLX101" s="3"/>
      <c r="RLY101" s="3"/>
      <c r="RLZ101" s="3"/>
      <c r="RMA101" s="3"/>
      <c r="RMB101" s="3"/>
      <c r="RMC101" s="3"/>
      <c r="RMD101" s="3"/>
      <c r="RME101" s="3"/>
      <c r="RMF101" s="3"/>
      <c r="RMG101" s="3"/>
      <c r="RMH101" s="3"/>
      <c r="RMI101" s="3"/>
      <c r="RMJ101" s="3"/>
      <c r="RMK101" s="3"/>
      <c r="RML101" s="3"/>
      <c r="RMM101" s="3"/>
      <c r="RMN101" s="3"/>
      <c r="RMO101" s="3"/>
      <c r="RMP101" s="3"/>
      <c r="RMQ101" s="3"/>
      <c r="RMR101" s="3"/>
      <c r="RMS101" s="3"/>
      <c r="RMT101" s="3"/>
      <c r="RMU101" s="3"/>
      <c r="RMV101" s="3"/>
      <c r="RMW101" s="3"/>
      <c r="RMX101" s="3"/>
      <c r="RMY101" s="3"/>
      <c r="RMZ101" s="3"/>
      <c r="RNA101" s="3"/>
      <c r="RNB101" s="3"/>
      <c r="RNC101" s="3"/>
      <c r="RND101" s="3"/>
      <c r="RNE101" s="3"/>
      <c r="RNF101" s="3"/>
      <c r="RNG101" s="3"/>
      <c r="RNH101" s="3"/>
      <c r="RNI101" s="3"/>
      <c r="RNJ101" s="3"/>
      <c r="RNK101" s="3"/>
      <c r="RNL101" s="3"/>
      <c r="RNM101" s="3"/>
      <c r="RNN101" s="3"/>
      <c r="RNO101" s="3"/>
      <c r="RNP101" s="3"/>
      <c r="RNQ101" s="3"/>
      <c r="RNR101" s="3"/>
      <c r="RNS101" s="3"/>
      <c r="RNT101" s="3"/>
      <c r="RNU101" s="3"/>
      <c r="RNV101" s="3"/>
      <c r="RNW101" s="3"/>
      <c r="RNX101" s="3"/>
      <c r="RNY101" s="3"/>
      <c r="RNZ101" s="3"/>
      <c r="ROA101" s="3"/>
      <c r="ROB101" s="3"/>
      <c r="ROC101" s="3"/>
      <c r="ROD101" s="3"/>
      <c r="ROE101" s="3"/>
      <c r="ROF101" s="3"/>
      <c r="ROG101" s="3"/>
      <c r="ROH101" s="3"/>
      <c r="ROI101" s="3"/>
      <c r="ROJ101" s="3"/>
      <c r="ROK101" s="3"/>
      <c r="ROL101" s="3"/>
      <c r="ROM101" s="3"/>
      <c r="RON101" s="3"/>
      <c r="ROO101" s="3"/>
      <c r="ROP101" s="3"/>
      <c r="ROQ101" s="3"/>
      <c r="ROR101" s="3"/>
      <c r="ROS101" s="3"/>
      <c r="ROT101" s="3"/>
      <c r="ROU101" s="3"/>
      <c r="ROV101" s="3"/>
      <c r="ROW101" s="3"/>
      <c r="ROX101" s="3"/>
      <c r="ROY101" s="3"/>
      <c r="ROZ101" s="3"/>
      <c r="RPA101" s="3"/>
      <c r="RPB101" s="3"/>
      <c r="RPC101" s="3"/>
      <c r="RPD101" s="3"/>
      <c r="RPE101" s="3"/>
      <c r="RPF101" s="3"/>
      <c r="RPG101" s="3"/>
      <c r="RPH101" s="3"/>
      <c r="RPI101" s="3"/>
      <c r="RPJ101" s="3"/>
      <c r="RPK101" s="3"/>
      <c r="RPL101" s="3"/>
      <c r="RPM101" s="3"/>
      <c r="RPN101" s="3"/>
      <c r="RPO101" s="3"/>
      <c r="RPP101" s="3"/>
      <c r="RPQ101" s="3"/>
      <c r="RPR101" s="3"/>
      <c r="RPS101" s="3"/>
      <c r="RPT101" s="3"/>
      <c r="RPU101" s="3"/>
      <c r="RPV101" s="3"/>
      <c r="RPW101" s="3"/>
      <c r="RPX101" s="3"/>
      <c r="RPY101" s="3"/>
      <c r="RPZ101" s="3"/>
      <c r="RQA101" s="3"/>
      <c r="RQB101" s="3"/>
      <c r="RQC101" s="3"/>
      <c r="RQD101" s="3"/>
      <c r="RQE101" s="3"/>
      <c r="RQF101" s="3"/>
      <c r="RQG101" s="3"/>
      <c r="RQH101" s="3"/>
      <c r="RQI101" s="3"/>
      <c r="RQJ101" s="3"/>
      <c r="RQK101" s="3"/>
      <c r="RQL101" s="3"/>
      <c r="RQM101" s="3"/>
      <c r="RQN101" s="3"/>
      <c r="RQO101" s="3"/>
      <c r="RQP101" s="3"/>
      <c r="RQQ101" s="3"/>
      <c r="RQR101" s="3"/>
      <c r="RQS101" s="3"/>
      <c r="RQT101" s="3"/>
      <c r="RQU101" s="3"/>
      <c r="RQV101" s="3"/>
      <c r="RQW101" s="3"/>
      <c r="RQX101" s="3"/>
      <c r="RQY101" s="3"/>
      <c r="RQZ101" s="3"/>
      <c r="RRA101" s="3"/>
      <c r="RRB101" s="3"/>
      <c r="RRC101" s="3"/>
      <c r="RRD101" s="3"/>
      <c r="RRE101" s="3"/>
      <c r="RRF101" s="3"/>
      <c r="RRG101" s="3"/>
      <c r="RRH101" s="3"/>
      <c r="RRI101" s="3"/>
      <c r="RRJ101" s="3"/>
      <c r="RRK101" s="3"/>
      <c r="RRL101" s="3"/>
      <c r="RRM101" s="3"/>
      <c r="RRN101" s="3"/>
      <c r="RRO101" s="3"/>
      <c r="RRP101" s="3"/>
      <c r="RRQ101" s="3"/>
      <c r="RRR101" s="3"/>
      <c r="RRS101" s="3"/>
      <c r="RRT101" s="3"/>
      <c r="RRU101" s="3"/>
      <c r="RRV101" s="3"/>
      <c r="RRW101" s="3"/>
      <c r="RRX101" s="3"/>
      <c r="RRY101" s="3"/>
      <c r="RRZ101" s="3"/>
      <c r="RSA101" s="3"/>
      <c r="RSB101" s="3"/>
      <c r="RSC101" s="3"/>
      <c r="RSD101" s="3"/>
      <c r="RSE101" s="3"/>
      <c r="RSF101" s="3"/>
      <c r="RSG101" s="3"/>
      <c r="RSH101" s="3"/>
      <c r="RSI101" s="3"/>
      <c r="RSJ101" s="3"/>
      <c r="RSK101" s="3"/>
      <c r="RSL101" s="3"/>
      <c r="RSM101" s="3"/>
      <c r="RSN101" s="3"/>
      <c r="RSO101" s="3"/>
      <c r="RSP101" s="3"/>
      <c r="RSQ101" s="3"/>
      <c r="RSR101" s="3"/>
      <c r="RSS101" s="3"/>
      <c r="RST101" s="3"/>
      <c r="RSU101" s="3"/>
      <c r="RSV101" s="3"/>
      <c r="RSW101" s="3"/>
      <c r="RSX101" s="3"/>
      <c r="RSY101" s="3"/>
      <c r="RSZ101" s="3"/>
      <c r="RTA101" s="3"/>
      <c r="RTB101" s="3"/>
      <c r="RTC101" s="3"/>
      <c r="RTD101" s="3"/>
      <c r="RTE101" s="3"/>
      <c r="RTF101" s="3"/>
      <c r="RTG101" s="3"/>
      <c r="RTH101" s="3"/>
      <c r="RTI101" s="3"/>
      <c r="RTJ101" s="3"/>
      <c r="RTK101" s="3"/>
      <c r="RTL101" s="3"/>
      <c r="RTM101" s="3"/>
      <c r="RTN101" s="3"/>
      <c r="RTO101" s="3"/>
      <c r="RTP101" s="3"/>
      <c r="RTQ101" s="3"/>
      <c r="RTR101" s="3"/>
      <c r="RTS101" s="3"/>
      <c r="RTT101" s="3"/>
      <c r="RTU101" s="3"/>
      <c r="RTV101" s="3"/>
      <c r="RTW101" s="3"/>
      <c r="RTX101" s="3"/>
      <c r="RTY101" s="3"/>
      <c r="RTZ101" s="3"/>
      <c r="RUA101" s="3"/>
      <c r="RUB101" s="3"/>
      <c r="RUC101" s="3"/>
      <c r="RUD101" s="3"/>
      <c r="RUE101" s="3"/>
      <c r="RUF101" s="3"/>
      <c r="RUG101" s="3"/>
      <c r="RUH101" s="3"/>
      <c r="RUI101" s="3"/>
      <c r="RUJ101" s="3"/>
      <c r="RUK101" s="3"/>
      <c r="RUL101" s="3"/>
      <c r="RUM101" s="3"/>
      <c r="RUN101" s="3"/>
      <c r="RUO101" s="3"/>
      <c r="RUP101" s="3"/>
      <c r="RUQ101" s="3"/>
      <c r="RUR101" s="3"/>
      <c r="RUS101" s="3"/>
      <c r="RUT101" s="3"/>
      <c r="RUU101" s="3"/>
      <c r="RUV101" s="3"/>
      <c r="RUW101" s="3"/>
      <c r="RUX101" s="3"/>
      <c r="RUY101" s="3"/>
      <c r="RUZ101" s="3"/>
      <c r="RVA101" s="3"/>
      <c r="RVB101" s="3"/>
      <c r="RVC101" s="3"/>
      <c r="RVD101" s="3"/>
      <c r="RVE101" s="3"/>
      <c r="RVF101" s="3"/>
      <c r="RVG101" s="3"/>
      <c r="RVH101" s="3"/>
      <c r="RVI101" s="3"/>
      <c r="RVJ101" s="3"/>
      <c r="RVK101" s="3"/>
      <c r="RVL101" s="3"/>
      <c r="RVM101" s="3"/>
      <c r="RVN101" s="3"/>
      <c r="RVO101" s="3"/>
      <c r="RVP101" s="3"/>
      <c r="RVQ101" s="3"/>
      <c r="RVR101" s="3"/>
      <c r="RVS101" s="3"/>
      <c r="RVT101" s="3"/>
      <c r="RVU101" s="3"/>
      <c r="RVV101" s="3"/>
      <c r="RVW101" s="3"/>
      <c r="RVX101" s="3"/>
      <c r="RVY101" s="3"/>
      <c r="RVZ101" s="3"/>
      <c r="RWA101" s="3"/>
      <c r="RWB101" s="3"/>
      <c r="RWC101" s="3"/>
      <c r="RWD101" s="3"/>
      <c r="RWE101" s="3"/>
      <c r="RWF101" s="3"/>
      <c r="RWG101" s="3"/>
      <c r="RWH101" s="3"/>
      <c r="RWI101" s="3"/>
      <c r="RWJ101" s="3"/>
      <c r="RWK101" s="3"/>
      <c r="RWL101" s="3"/>
      <c r="RWM101" s="3"/>
      <c r="RWN101" s="3"/>
      <c r="RWO101" s="3"/>
      <c r="RWP101" s="3"/>
      <c r="RWQ101" s="3"/>
      <c r="RWR101" s="3"/>
      <c r="RWS101" s="3"/>
      <c r="RWT101" s="3"/>
      <c r="RWU101" s="3"/>
      <c r="RWV101" s="3"/>
      <c r="RWW101" s="3"/>
      <c r="RWX101" s="3"/>
      <c r="RWY101" s="3"/>
      <c r="RWZ101" s="3"/>
      <c r="RXA101" s="3"/>
      <c r="RXB101" s="3"/>
      <c r="RXC101" s="3"/>
      <c r="RXD101" s="3"/>
      <c r="RXE101" s="3"/>
      <c r="RXF101" s="3"/>
      <c r="RXG101" s="3"/>
      <c r="RXH101" s="3"/>
      <c r="RXI101" s="3"/>
      <c r="RXJ101" s="3"/>
      <c r="RXK101" s="3"/>
      <c r="RXL101" s="3"/>
      <c r="RXM101" s="3"/>
      <c r="RXN101" s="3"/>
      <c r="RXO101" s="3"/>
      <c r="RXP101" s="3"/>
      <c r="RXQ101" s="3"/>
      <c r="RXR101" s="3"/>
      <c r="RXS101" s="3"/>
      <c r="RXT101" s="3"/>
      <c r="RXU101" s="3"/>
      <c r="RXV101" s="3"/>
      <c r="RXW101" s="3"/>
      <c r="RXX101" s="3"/>
      <c r="RXY101" s="3"/>
      <c r="RXZ101" s="3"/>
      <c r="RYA101" s="3"/>
      <c r="RYB101" s="3"/>
      <c r="RYC101" s="3"/>
      <c r="RYD101" s="3"/>
      <c r="RYE101" s="3"/>
      <c r="RYF101" s="3"/>
      <c r="RYG101" s="3"/>
      <c r="RYH101" s="3"/>
      <c r="RYI101" s="3"/>
      <c r="RYJ101" s="3"/>
      <c r="RYK101" s="3"/>
      <c r="RYL101" s="3"/>
      <c r="RYM101" s="3"/>
      <c r="RYN101" s="3"/>
      <c r="RYO101" s="3"/>
      <c r="RYP101" s="3"/>
      <c r="RYQ101" s="3"/>
      <c r="RYR101" s="3"/>
      <c r="RYS101" s="3"/>
      <c r="RYT101" s="3"/>
      <c r="RYU101" s="3"/>
      <c r="RYV101" s="3"/>
      <c r="RYW101" s="3"/>
      <c r="RYX101" s="3"/>
      <c r="RYY101" s="3"/>
      <c r="RYZ101" s="3"/>
      <c r="RZA101" s="3"/>
      <c r="RZB101" s="3"/>
      <c r="RZC101" s="3"/>
      <c r="RZD101" s="3"/>
      <c r="RZE101" s="3"/>
      <c r="RZF101" s="3"/>
      <c r="RZG101" s="3"/>
      <c r="RZH101" s="3"/>
      <c r="RZI101" s="3"/>
      <c r="RZJ101" s="3"/>
      <c r="RZK101" s="3"/>
      <c r="RZL101" s="3"/>
      <c r="RZM101" s="3"/>
      <c r="RZN101" s="3"/>
      <c r="RZO101" s="3"/>
      <c r="RZP101" s="3"/>
      <c r="RZQ101" s="3"/>
      <c r="RZR101" s="3"/>
      <c r="RZS101" s="3"/>
      <c r="RZT101" s="3"/>
      <c r="RZU101" s="3"/>
      <c r="RZV101" s="3"/>
      <c r="RZW101" s="3"/>
      <c r="RZX101" s="3"/>
      <c r="RZY101" s="3"/>
      <c r="RZZ101" s="3"/>
      <c r="SAA101" s="3"/>
      <c r="SAB101" s="3"/>
      <c r="SAC101" s="3"/>
      <c r="SAD101" s="3"/>
      <c r="SAE101" s="3"/>
      <c r="SAF101" s="3"/>
      <c r="SAG101" s="3"/>
      <c r="SAH101" s="3"/>
      <c r="SAI101" s="3"/>
      <c r="SAJ101" s="3"/>
      <c r="SAK101" s="3"/>
      <c r="SAL101" s="3"/>
      <c r="SAM101" s="3"/>
      <c r="SAN101" s="3"/>
      <c r="SAO101" s="3"/>
      <c r="SAP101" s="3"/>
      <c r="SAQ101" s="3"/>
      <c r="SAR101" s="3"/>
      <c r="SAS101" s="3"/>
      <c r="SAT101" s="3"/>
      <c r="SAU101" s="3"/>
      <c r="SAV101" s="3"/>
      <c r="SAW101" s="3"/>
      <c r="SAX101" s="3"/>
      <c r="SAY101" s="3"/>
      <c r="SAZ101" s="3"/>
      <c r="SBA101" s="3"/>
      <c r="SBB101" s="3"/>
      <c r="SBC101" s="3"/>
      <c r="SBD101" s="3"/>
      <c r="SBE101" s="3"/>
      <c r="SBF101" s="3"/>
      <c r="SBG101" s="3"/>
      <c r="SBH101" s="3"/>
      <c r="SBI101" s="3"/>
      <c r="SBJ101" s="3"/>
      <c r="SBK101" s="3"/>
      <c r="SBL101" s="3"/>
      <c r="SBM101" s="3"/>
      <c r="SBN101" s="3"/>
      <c r="SBO101" s="3"/>
      <c r="SBP101" s="3"/>
      <c r="SBQ101" s="3"/>
      <c r="SBR101" s="3"/>
      <c r="SBS101" s="3"/>
      <c r="SBT101" s="3"/>
      <c r="SBU101" s="3"/>
      <c r="SBV101" s="3"/>
      <c r="SBW101" s="3"/>
      <c r="SBX101" s="3"/>
      <c r="SBY101" s="3"/>
      <c r="SBZ101" s="3"/>
      <c r="SCA101" s="3"/>
      <c r="SCB101" s="3"/>
      <c r="SCC101" s="3"/>
      <c r="SCD101" s="3"/>
      <c r="SCE101" s="3"/>
      <c r="SCF101" s="3"/>
      <c r="SCG101" s="3"/>
      <c r="SCH101" s="3"/>
      <c r="SCI101" s="3"/>
      <c r="SCJ101" s="3"/>
      <c r="SCK101" s="3"/>
      <c r="SCL101" s="3"/>
      <c r="SCM101" s="3"/>
      <c r="SCN101" s="3"/>
      <c r="SCO101" s="3"/>
      <c r="SCP101" s="3"/>
      <c r="SCQ101" s="3"/>
      <c r="SCR101" s="3"/>
      <c r="SCS101" s="3"/>
      <c r="SCT101" s="3"/>
      <c r="SCU101" s="3"/>
      <c r="SCV101" s="3"/>
      <c r="SCW101" s="3"/>
      <c r="SCX101" s="3"/>
      <c r="SCY101" s="3"/>
      <c r="SCZ101" s="3"/>
      <c r="SDA101" s="3"/>
      <c r="SDB101" s="3"/>
      <c r="SDC101" s="3"/>
      <c r="SDD101" s="3"/>
      <c r="SDE101" s="3"/>
      <c r="SDF101" s="3"/>
      <c r="SDG101" s="3"/>
      <c r="SDH101" s="3"/>
      <c r="SDI101" s="3"/>
      <c r="SDJ101" s="3"/>
      <c r="SDK101" s="3"/>
      <c r="SDL101" s="3"/>
      <c r="SDM101" s="3"/>
      <c r="SDN101" s="3"/>
      <c r="SDO101" s="3"/>
      <c r="SDP101" s="3"/>
      <c r="SDQ101" s="3"/>
      <c r="SDR101" s="3"/>
      <c r="SDS101" s="3"/>
      <c r="SDT101" s="3"/>
      <c r="SDU101" s="3"/>
      <c r="SDV101" s="3"/>
      <c r="SDW101" s="3"/>
      <c r="SDX101" s="3"/>
      <c r="SDY101" s="3"/>
      <c r="SDZ101" s="3"/>
      <c r="SEA101" s="3"/>
      <c r="SEB101" s="3"/>
      <c r="SEC101" s="3"/>
      <c r="SED101" s="3"/>
      <c r="SEE101" s="3"/>
      <c r="SEF101" s="3"/>
      <c r="SEG101" s="3"/>
      <c r="SEH101" s="3"/>
      <c r="SEI101" s="3"/>
      <c r="SEJ101" s="3"/>
      <c r="SEK101" s="3"/>
      <c r="SEL101" s="3"/>
      <c r="SEM101" s="3"/>
      <c r="SEN101" s="3"/>
      <c r="SEO101" s="3"/>
      <c r="SEP101" s="3"/>
      <c r="SEQ101" s="3"/>
      <c r="SER101" s="3"/>
      <c r="SES101" s="3"/>
      <c r="SET101" s="3"/>
      <c r="SEU101" s="3"/>
      <c r="SEV101" s="3"/>
      <c r="SEW101" s="3"/>
      <c r="SEX101" s="3"/>
      <c r="SEY101" s="3"/>
      <c r="SEZ101" s="3"/>
      <c r="SFA101" s="3"/>
      <c r="SFB101" s="3"/>
      <c r="SFC101" s="3"/>
      <c r="SFD101" s="3"/>
      <c r="SFE101" s="3"/>
      <c r="SFF101" s="3"/>
      <c r="SFG101" s="3"/>
      <c r="SFH101" s="3"/>
      <c r="SFI101" s="3"/>
      <c r="SFJ101" s="3"/>
      <c r="SFK101" s="3"/>
      <c r="SFL101" s="3"/>
      <c r="SFM101" s="3"/>
      <c r="SFN101" s="3"/>
      <c r="SFO101" s="3"/>
      <c r="SFP101" s="3"/>
      <c r="SFQ101" s="3"/>
      <c r="SFR101" s="3"/>
      <c r="SFS101" s="3"/>
      <c r="SFT101" s="3"/>
      <c r="SFU101" s="3"/>
      <c r="SFV101" s="3"/>
      <c r="SFW101" s="3"/>
      <c r="SFX101" s="3"/>
      <c r="SFY101" s="3"/>
      <c r="SFZ101" s="3"/>
      <c r="SGA101" s="3"/>
      <c r="SGB101" s="3"/>
      <c r="SGC101" s="3"/>
      <c r="SGD101" s="3"/>
      <c r="SGE101" s="3"/>
      <c r="SGF101" s="3"/>
      <c r="SGG101" s="3"/>
      <c r="SGH101" s="3"/>
      <c r="SGI101" s="3"/>
      <c r="SGJ101" s="3"/>
      <c r="SGK101" s="3"/>
      <c r="SGL101" s="3"/>
      <c r="SGM101" s="3"/>
      <c r="SGN101" s="3"/>
      <c r="SGO101" s="3"/>
      <c r="SGP101" s="3"/>
      <c r="SGQ101" s="3"/>
      <c r="SGR101" s="3"/>
      <c r="SGS101" s="3"/>
      <c r="SGT101" s="3"/>
      <c r="SGU101" s="3"/>
      <c r="SGV101" s="3"/>
      <c r="SGW101" s="3"/>
      <c r="SGX101" s="3"/>
      <c r="SGY101" s="3"/>
      <c r="SGZ101" s="3"/>
      <c r="SHA101" s="3"/>
      <c r="SHB101" s="3"/>
      <c r="SHC101" s="3"/>
      <c r="SHD101" s="3"/>
      <c r="SHE101" s="3"/>
      <c r="SHF101" s="3"/>
      <c r="SHG101" s="3"/>
      <c r="SHH101" s="3"/>
      <c r="SHI101" s="3"/>
      <c r="SHJ101" s="3"/>
      <c r="SHK101" s="3"/>
      <c r="SHL101" s="3"/>
      <c r="SHM101" s="3"/>
      <c r="SHN101" s="3"/>
      <c r="SHO101" s="3"/>
      <c r="SHP101" s="3"/>
      <c r="SHQ101" s="3"/>
      <c r="SHR101" s="3"/>
      <c r="SHS101" s="3"/>
      <c r="SHT101" s="3"/>
      <c r="SHU101" s="3"/>
      <c r="SHV101" s="3"/>
      <c r="SHW101" s="3"/>
      <c r="SHX101" s="3"/>
      <c r="SHY101" s="3"/>
      <c r="SHZ101" s="3"/>
      <c r="SIA101" s="3"/>
      <c r="SIB101" s="3"/>
      <c r="SIC101" s="3"/>
      <c r="SID101" s="3"/>
      <c r="SIE101" s="3"/>
      <c r="SIF101" s="3"/>
      <c r="SIG101" s="3"/>
      <c r="SIH101" s="3"/>
      <c r="SII101" s="3"/>
      <c r="SIJ101" s="3"/>
      <c r="SIK101" s="3"/>
      <c r="SIL101" s="3"/>
      <c r="SIM101" s="3"/>
      <c r="SIN101" s="3"/>
      <c r="SIO101" s="3"/>
      <c r="SIP101" s="3"/>
      <c r="SIQ101" s="3"/>
      <c r="SIR101" s="3"/>
      <c r="SIS101" s="3"/>
      <c r="SIT101" s="3"/>
      <c r="SIU101" s="3"/>
      <c r="SIV101" s="3"/>
      <c r="SIW101" s="3"/>
      <c r="SIX101" s="3"/>
      <c r="SIY101" s="3"/>
      <c r="SIZ101" s="3"/>
      <c r="SJA101" s="3"/>
      <c r="SJB101" s="3"/>
      <c r="SJC101" s="3"/>
      <c r="SJD101" s="3"/>
      <c r="SJE101" s="3"/>
      <c r="SJF101" s="3"/>
      <c r="SJG101" s="3"/>
      <c r="SJH101" s="3"/>
      <c r="SJI101" s="3"/>
      <c r="SJJ101" s="3"/>
      <c r="SJK101" s="3"/>
      <c r="SJL101" s="3"/>
      <c r="SJM101" s="3"/>
      <c r="SJN101" s="3"/>
      <c r="SJO101" s="3"/>
      <c r="SJP101" s="3"/>
      <c r="SJQ101" s="3"/>
      <c r="SJR101" s="3"/>
      <c r="SJS101" s="3"/>
      <c r="SJT101" s="3"/>
      <c r="SJU101" s="3"/>
      <c r="SJV101" s="3"/>
      <c r="SJW101" s="3"/>
      <c r="SJX101" s="3"/>
      <c r="SJY101" s="3"/>
      <c r="SJZ101" s="3"/>
      <c r="SKA101" s="3"/>
      <c r="SKB101" s="3"/>
      <c r="SKC101" s="3"/>
      <c r="SKD101" s="3"/>
      <c r="SKE101" s="3"/>
      <c r="SKF101" s="3"/>
      <c r="SKG101" s="3"/>
      <c r="SKH101" s="3"/>
      <c r="SKI101" s="3"/>
      <c r="SKJ101" s="3"/>
      <c r="SKK101" s="3"/>
      <c r="SKL101" s="3"/>
      <c r="SKM101" s="3"/>
      <c r="SKN101" s="3"/>
      <c r="SKO101" s="3"/>
      <c r="SKP101" s="3"/>
      <c r="SKQ101" s="3"/>
      <c r="SKR101" s="3"/>
      <c r="SKS101" s="3"/>
      <c r="SKT101" s="3"/>
      <c r="SKU101" s="3"/>
      <c r="SKV101" s="3"/>
      <c r="SKW101" s="3"/>
      <c r="SKX101" s="3"/>
      <c r="SKY101" s="3"/>
      <c r="SKZ101" s="3"/>
      <c r="SLA101" s="3"/>
      <c r="SLB101" s="3"/>
      <c r="SLC101" s="3"/>
      <c r="SLD101" s="3"/>
      <c r="SLE101" s="3"/>
      <c r="SLF101" s="3"/>
      <c r="SLG101" s="3"/>
      <c r="SLH101" s="3"/>
      <c r="SLI101" s="3"/>
      <c r="SLJ101" s="3"/>
      <c r="SLK101" s="3"/>
      <c r="SLL101" s="3"/>
      <c r="SLM101" s="3"/>
      <c r="SLN101" s="3"/>
      <c r="SLO101" s="3"/>
      <c r="SLP101" s="3"/>
      <c r="SLQ101" s="3"/>
      <c r="SLR101" s="3"/>
      <c r="SLS101" s="3"/>
      <c r="SLT101" s="3"/>
      <c r="SLU101" s="3"/>
      <c r="SLV101" s="3"/>
      <c r="SLW101" s="3"/>
      <c r="SLX101" s="3"/>
      <c r="SLY101" s="3"/>
      <c r="SLZ101" s="3"/>
      <c r="SMA101" s="3"/>
      <c r="SMB101" s="3"/>
      <c r="SMC101" s="3"/>
      <c r="SMD101" s="3"/>
      <c r="SME101" s="3"/>
      <c r="SMF101" s="3"/>
      <c r="SMG101" s="3"/>
      <c r="SMH101" s="3"/>
      <c r="SMI101" s="3"/>
      <c r="SMJ101" s="3"/>
      <c r="SMK101" s="3"/>
      <c r="SML101" s="3"/>
      <c r="SMM101" s="3"/>
      <c r="SMN101" s="3"/>
      <c r="SMO101" s="3"/>
      <c r="SMP101" s="3"/>
      <c r="SMQ101" s="3"/>
      <c r="SMR101" s="3"/>
      <c r="SMS101" s="3"/>
      <c r="SMT101" s="3"/>
      <c r="SMU101" s="3"/>
      <c r="SMV101" s="3"/>
      <c r="SMW101" s="3"/>
      <c r="SMX101" s="3"/>
      <c r="SMY101" s="3"/>
      <c r="SMZ101" s="3"/>
      <c r="SNA101" s="3"/>
      <c r="SNB101" s="3"/>
      <c r="SNC101" s="3"/>
      <c r="SND101" s="3"/>
      <c r="SNE101" s="3"/>
      <c r="SNF101" s="3"/>
      <c r="SNG101" s="3"/>
      <c r="SNH101" s="3"/>
      <c r="SNI101" s="3"/>
      <c r="SNJ101" s="3"/>
      <c r="SNK101" s="3"/>
      <c r="SNL101" s="3"/>
      <c r="SNM101" s="3"/>
      <c r="SNN101" s="3"/>
      <c r="SNO101" s="3"/>
      <c r="SNP101" s="3"/>
      <c r="SNQ101" s="3"/>
      <c r="SNR101" s="3"/>
      <c r="SNS101" s="3"/>
      <c r="SNT101" s="3"/>
      <c r="SNU101" s="3"/>
      <c r="SNV101" s="3"/>
      <c r="SNW101" s="3"/>
      <c r="SNX101" s="3"/>
      <c r="SNY101" s="3"/>
      <c r="SNZ101" s="3"/>
      <c r="SOA101" s="3"/>
      <c r="SOB101" s="3"/>
      <c r="SOC101" s="3"/>
      <c r="SOD101" s="3"/>
      <c r="SOE101" s="3"/>
      <c r="SOF101" s="3"/>
      <c r="SOG101" s="3"/>
      <c r="SOH101" s="3"/>
      <c r="SOI101" s="3"/>
      <c r="SOJ101" s="3"/>
      <c r="SOK101" s="3"/>
      <c r="SOL101" s="3"/>
      <c r="SOM101" s="3"/>
      <c r="SON101" s="3"/>
      <c r="SOO101" s="3"/>
      <c r="SOP101" s="3"/>
      <c r="SOQ101" s="3"/>
      <c r="SOR101" s="3"/>
      <c r="SOS101" s="3"/>
      <c r="SOT101" s="3"/>
      <c r="SOU101" s="3"/>
      <c r="SOV101" s="3"/>
      <c r="SOW101" s="3"/>
      <c r="SOX101" s="3"/>
      <c r="SOY101" s="3"/>
      <c r="SOZ101" s="3"/>
      <c r="SPA101" s="3"/>
      <c r="SPB101" s="3"/>
      <c r="SPC101" s="3"/>
      <c r="SPD101" s="3"/>
      <c r="SPE101" s="3"/>
      <c r="SPF101" s="3"/>
      <c r="SPG101" s="3"/>
      <c r="SPH101" s="3"/>
      <c r="SPI101" s="3"/>
      <c r="SPJ101" s="3"/>
      <c r="SPK101" s="3"/>
      <c r="SPL101" s="3"/>
      <c r="SPM101" s="3"/>
      <c r="SPN101" s="3"/>
      <c r="SPO101" s="3"/>
      <c r="SPP101" s="3"/>
      <c r="SPQ101" s="3"/>
      <c r="SPR101" s="3"/>
      <c r="SPS101" s="3"/>
      <c r="SPT101" s="3"/>
      <c r="SPU101" s="3"/>
      <c r="SPV101" s="3"/>
      <c r="SPW101" s="3"/>
      <c r="SPX101" s="3"/>
      <c r="SPY101" s="3"/>
      <c r="SPZ101" s="3"/>
      <c r="SQA101" s="3"/>
      <c r="SQB101" s="3"/>
      <c r="SQC101" s="3"/>
      <c r="SQD101" s="3"/>
      <c r="SQE101" s="3"/>
      <c r="SQF101" s="3"/>
      <c r="SQG101" s="3"/>
      <c r="SQH101" s="3"/>
      <c r="SQI101" s="3"/>
      <c r="SQJ101" s="3"/>
      <c r="SQK101" s="3"/>
      <c r="SQL101" s="3"/>
      <c r="SQM101" s="3"/>
      <c r="SQN101" s="3"/>
      <c r="SQO101" s="3"/>
      <c r="SQP101" s="3"/>
      <c r="SQQ101" s="3"/>
      <c r="SQR101" s="3"/>
      <c r="SQS101" s="3"/>
      <c r="SQT101" s="3"/>
      <c r="SQU101" s="3"/>
      <c r="SQV101" s="3"/>
      <c r="SQW101" s="3"/>
      <c r="SQX101" s="3"/>
      <c r="SQY101" s="3"/>
      <c r="SQZ101" s="3"/>
      <c r="SRA101" s="3"/>
      <c r="SRB101" s="3"/>
      <c r="SRC101" s="3"/>
      <c r="SRD101" s="3"/>
      <c r="SRE101" s="3"/>
      <c r="SRF101" s="3"/>
      <c r="SRG101" s="3"/>
      <c r="SRH101" s="3"/>
      <c r="SRI101" s="3"/>
      <c r="SRJ101" s="3"/>
      <c r="SRK101" s="3"/>
      <c r="SRL101" s="3"/>
      <c r="SRM101" s="3"/>
      <c r="SRN101" s="3"/>
      <c r="SRO101" s="3"/>
      <c r="SRP101" s="3"/>
      <c r="SRQ101" s="3"/>
      <c r="SRR101" s="3"/>
      <c r="SRS101" s="3"/>
      <c r="SRT101" s="3"/>
      <c r="SRU101" s="3"/>
      <c r="SRV101" s="3"/>
      <c r="SRW101" s="3"/>
      <c r="SRX101" s="3"/>
      <c r="SRY101" s="3"/>
      <c r="SRZ101" s="3"/>
      <c r="SSA101" s="3"/>
      <c r="SSB101" s="3"/>
      <c r="SSC101" s="3"/>
      <c r="SSD101" s="3"/>
      <c r="SSE101" s="3"/>
      <c r="SSF101" s="3"/>
      <c r="SSG101" s="3"/>
      <c r="SSH101" s="3"/>
      <c r="SSI101" s="3"/>
      <c r="SSJ101" s="3"/>
      <c r="SSK101" s="3"/>
      <c r="SSL101" s="3"/>
      <c r="SSM101" s="3"/>
      <c r="SSN101" s="3"/>
      <c r="SSO101" s="3"/>
      <c r="SSP101" s="3"/>
      <c r="SSQ101" s="3"/>
      <c r="SSR101" s="3"/>
      <c r="SSS101" s="3"/>
      <c r="SST101" s="3"/>
      <c r="SSU101" s="3"/>
      <c r="SSV101" s="3"/>
      <c r="SSW101" s="3"/>
      <c r="SSX101" s="3"/>
      <c r="SSY101" s="3"/>
      <c r="SSZ101" s="3"/>
      <c r="STA101" s="3"/>
      <c r="STB101" s="3"/>
      <c r="STC101" s="3"/>
      <c r="STD101" s="3"/>
      <c r="STE101" s="3"/>
      <c r="STF101" s="3"/>
      <c r="STG101" s="3"/>
      <c r="STH101" s="3"/>
      <c r="STI101" s="3"/>
      <c r="STJ101" s="3"/>
      <c r="STK101" s="3"/>
      <c r="STL101" s="3"/>
      <c r="STM101" s="3"/>
      <c r="STN101" s="3"/>
      <c r="STO101" s="3"/>
      <c r="STP101" s="3"/>
      <c r="STQ101" s="3"/>
      <c r="STR101" s="3"/>
      <c r="STS101" s="3"/>
      <c r="STT101" s="3"/>
      <c r="STU101" s="3"/>
      <c r="STV101" s="3"/>
      <c r="STW101" s="3"/>
      <c r="STX101" s="3"/>
      <c r="STY101" s="3"/>
      <c r="STZ101" s="3"/>
      <c r="SUA101" s="3"/>
      <c r="SUB101" s="3"/>
      <c r="SUC101" s="3"/>
      <c r="SUD101" s="3"/>
      <c r="SUE101" s="3"/>
      <c r="SUF101" s="3"/>
      <c r="SUG101" s="3"/>
      <c r="SUH101" s="3"/>
      <c r="SUI101" s="3"/>
      <c r="SUJ101" s="3"/>
      <c r="SUK101" s="3"/>
      <c r="SUL101" s="3"/>
      <c r="SUM101" s="3"/>
      <c r="SUN101" s="3"/>
      <c r="SUO101" s="3"/>
      <c r="SUP101" s="3"/>
      <c r="SUQ101" s="3"/>
      <c r="SUR101" s="3"/>
      <c r="SUS101" s="3"/>
      <c r="SUT101" s="3"/>
      <c r="SUU101" s="3"/>
      <c r="SUV101" s="3"/>
      <c r="SUW101" s="3"/>
      <c r="SUX101" s="3"/>
      <c r="SUY101" s="3"/>
      <c r="SUZ101" s="3"/>
      <c r="SVA101" s="3"/>
      <c r="SVB101" s="3"/>
      <c r="SVC101" s="3"/>
      <c r="SVD101" s="3"/>
      <c r="SVE101" s="3"/>
      <c r="SVF101" s="3"/>
      <c r="SVG101" s="3"/>
      <c r="SVH101" s="3"/>
      <c r="SVI101" s="3"/>
      <c r="SVJ101" s="3"/>
      <c r="SVK101" s="3"/>
      <c r="SVL101" s="3"/>
      <c r="SVM101" s="3"/>
      <c r="SVN101" s="3"/>
      <c r="SVO101" s="3"/>
      <c r="SVP101" s="3"/>
      <c r="SVQ101" s="3"/>
      <c r="SVR101" s="3"/>
      <c r="SVS101" s="3"/>
      <c r="SVT101" s="3"/>
      <c r="SVU101" s="3"/>
      <c r="SVV101" s="3"/>
      <c r="SVW101" s="3"/>
      <c r="SVX101" s="3"/>
      <c r="SVY101" s="3"/>
      <c r="SVZ101" s="3"/>
      <c r="SWA101" s="3"/>
      <c r="SWB101" s="3"/>
      <c r="SWC101" s="3"/>
      <c r="SWD101" s="3"/>
      <c r="SWE101" s="3"/>
      <c r="SWF101" s="3"/>
      <c r="SWG101" s="3"/>
      <c r="SWH101" s="3"/>
      <c r="SWI101" s="3"/>
      <c r="SWJ101" s="3"/>
      <c r="SWK101" s="3"/>
      <c r="SWL101" s="3"/>
      <c r="SWM101" s="3"/>
      <c r="SWN101" s="3"/>
      <c r="SWO101" s="3"/>
      <c r="SWP101" s="3"/>
      <c r="SWQ101" s="3"/>
      <c r="SWR101" s="3"/>
      <c r="SWS101" s="3"/>
      <c r="SWT101" s="3"/>
      <c r="SWU101" s="3"/>
      <c r="SWV101" s="3"/>
      <c r="SWW101" s="3"/>
      <c r="SWX101" s="3"/>
      <c r="SWY101" s="3"/>
      <c r="SWZ101" s="3"/>
      <c r="SXA101" s="3"/>
      <c r="SXB101" s="3"/>
      <c r="SXC101" s="3"/>
      <c r="SXD101" s="3"/>
      <c r="SXE101" s="3"/>
      <c r="SXF101" s="3"/>
      <c r="SXG101" s="3"/>
      <c r="SXH101" s="3"/>
      <c r="SXI101" s="3"/>
      <c r="SXJ101" s="3"/>
      <c r="SXK101" s="3"/>
      <c r="SXL101" s="3"/>
      <c r="SXM101" s="3"/>
      <c r="SXN101" s="3"/>
      <c r="SXO101" s="3"/>
      <c r="SXP101" s="3"/>
      <c r="SXQ101" s="3"/>
      <c r="SXR101" s="3"/>
      <c r="SXS101" s="3"/>
      <c r="SXT101" s="3"/>
      <c r="SXU101" s="3"/>
      <c r="SXV101" s="3"/>
      <c r="SXW101" s="3"/>
      <c r="SXX101" s="3"/>
      <c r="SXY101" s="3"/>
      <c r="SXZ101" s="3"/>
      <c r="SYA101" s="3"/>
      <c r="SYB101" s="3"/>
      <c r="SYC101" s="3"/>
      <c r="SYD101" s="3"/>
      <c r="SYE101" s="3"/>
      <c r="SYF101" s="3"/>
      <c r="SYG101" s="3"/>
      <c r="SYH101" s="3"/>
      <c r="SYI101" s="3"/>
      <c r="SYJ101" s="3"/>
      <c r="SYK101" s="3"/>
      <c r="SYL101" s="3"/>
      <c r="SYM101" s="3"/>
      <c r="SYN101" s="3"/>
      <c r="SYO101" s="3"/>
      <c r="SYP101" s="3"/>
      <c r="SYQ101" s="3"/>
      <c r="SYR101" s="3"/>
      <c r="SYS101" s="3"/>
      <c r="SYT101" s="3"/>
      <c r="SYU101" s="3"/>
      <c r="SYV101" s="3"/>
      <c r="SYW101" s="3"/>
      <c r="SYX101" s="3"/>
      <c r="SYY101" s="3"/>
      <c r="SYZ101" s="3"/>
      <c r="SZA101" s="3"/>
      <c r="SZB101" s="3"/>
      <c r="SZC101" s="3"/>
      <c r="SZD101" s="3"/>
      <c r="SZE101" s="3"/>
      <c r="SZF101" s="3"/>
      <c r="SZG101" s="3"/>
      <c r="SZH101" s="3"/>
      <c r="SZI101" s="3"/>
      <c r="SZJ101" s="3"/>
      <c r="SZK101" s="3"/>
      <c r="SZL101" s="3"/>
      <c r="SZM101" s="3"/>
      <c r="SZN101" s="3"/>
      <c r="SZO101" s="3"/>
      <c r="SZP101" s="3"/>
      <c r="SZQ101" s="3"/>
      <c r="SZR101" s="3"/>
      <c r="SZS101" s="3"/>
      <c r="SZT101" s="3"/>
      <c r="SZU101" s="3"/>
      <c r="SZV101" s="3"/>
      <c r="SZW101" s="3"/>
      <c r="SZX101" s="3"/>
      <c r="SZY101" s="3"/>
      <c r="SZZ101" s="3"/>
      <c r="TAA101" s="3"/>
      <c r="TAB101" s="3"/>
      <c r="TAC101" s="3"/>
      <c r="TAD101" s="3"/>
      <c r="TAE101" s="3"/>
      <c r="TAF101" s="3"/>
      <c r="TAG101" s="3"/>
      <c r="TAH101" s="3"/>
      <c r="TAI101" s="3"/>
      <c r="TAJ101" s="3"/>
      <c r="TAK101" s="3"/>
      <c r="TAL101" s="3"/>
      <c r="TAM101" s="3"/>
      <c r="TAN101" s="3"/>
      <c r="TAO101" s="3"/>
      <c r="TAP101" s="3"/>
      <c r="TAQ101" s="3"/>
      <c r="TAR101" s="3"/>
      <c r="TAS101" s="3"/>
      <c r="TAT101" s="3"/>
      <c r="TAU101" s="3"/>
      <c r="TAV101" s="3"/>
      <c r="TAW101" s="3"/>
      <c r="TAX101" s="3"/>
      <c r="TAY101" s="3"/>
      <c r="TAZ101" s="3"/>
      <c r="TBA101" s="3"/>
      <c r="TBB101" s="3"/>
      <c r="TBC101" s="3"/>
      <c r="TBD101" s="3"/>
      <c r="TBE101" s="3"/>
      <c r="TBF101" s="3"/>
      <c r="TBG101" s="3"/>
      <c r="TBH101" s="3"/>
      <c r="TBI101" s="3"/>
      <c r="TBJ101" s="3"/>
      <c r="TBK101" s="3"/>
      <c r="TBL101" s="3"/>
      <c r="TBM101" s="3"/>
      <c r="TBN101" s="3"/>
      <c r="TBO101" s="3"/>
      <c r="TBP101" s="3"/>
      <c r="TBQ101" s="3"/>
      <c r="TBR101" s="3"/>
      <c r="TBS101" s="3"/>
      <c r="TBT101" s="3"/>
      <c r="TBU101" s="3"/>
      <c r="TBV101" s="3"/>
      <c r="TBW101" s="3"/>
      <c r="TBX101" s="3"/>
      <c r="TBY101" s="3"/>
      <c r="TBZ101" s="3"/>
      <c r="TCA101" s="3"/>
      <c r="TCB101" s="3"/>
      <c r="TCC101" s="3"/>
      <c r="TCD101" s="3"/>
      <c r="TCE101" s="3"/>
      <c r="TCF101" s="3"/>
      <c r="TCG101" s="3"/>
      <c r="TCH101" s="3"/>
      <c r="TCI101" s="3"/>
      <c r="TCJ101" s="3"/>
      <c r="TCK101" s="3"/>
      <c r="TCL101" s="3"/>
      <c r="TCM101" s="3"/>
      <c r="TCN101" s="3"/>
      <c r="TCO101" s="3"/>
      <c r="TCP101" s="3"/>
      <c r="TCQ101" s="3"/>
      <c r="TCR101" s="3"/>
      <c r="TCS101" s="3"/>
      <c r="TCT101" s="3"/>
      <c r="TCU101" s="3"/>
      <c r="TCV101" s="3"/>
      <c r="TCW101" s="3"/>
      <c r="TCX101" s="3"/>
      <c r="TCY101" s="3"/>
      <c r="TCZ101" s="3"/>
      <c r="TDA101" s="3"/>
      <c r="TDB101" s="3"/>
      <c r="TDC101" s="3"/>
      <c r="TDD101" s="3"/>
      <c r="TDE101" s="3"/>
      <c r="TDF101" s="3"/>
      <c r="TDG101" s="3"/>
      <c r="TDH101" s="3"/>
      <c r="TDI101" s="3"/>
      <c r="TDJ101" s="3"/>
      <c r="TDK101" s="3"/>
      <c r="TDL101" s="3"/>
      <c r="TDM101" s="3"/>
      <c r="TDN101" s="3"/>
      <c r="TDO101" s="3"/>
      <c r="TDP101" s="3"/>
      <c r="TDQ101" s="3"/>
      <c r="TDR101" s="3"/>
      <c r="TDS101" s="3"/>
      <c r="TDT101" s="3"/>
      <c r="TDU101" s="3"/>
      <c r="TDV101" s="3"/>
      <c r="TDW101" s="3"/>
      <c r="TDX101" s="3"/>
      <c r="TDY101" s="3"/>
      <c r="TDZ101" s="3"/>
      <c r="TEA101" s="3"/>
      <c r="TEB101" s="3"/>
      <c r="TEC101" s="3"/>
      <c r="TED101" s="3"/>
      <c r="TEE101" s="3"/>
      <c r="TEF101" s="3"/>
      <c r="TEG101" s="3"/>
      <c r="TEH101" s="3"/>
      <c r="TEI101" s="3"/>
      <c r="TEJ101" s="3"/>
      <c r="TEK101" s="3"/>
      <c r="TEL101" s="3"/>
      <c r="TEM101" s="3"/>
      <c r="TEN101" s="3"/>
      <c r="TEO101" s="3"/>
      <c r="TEP101" s="3"/>
      <c r="TEQ101" s="3"/>
      <c r="TER101" s="3"/>
      <c r="TES101" s="3"/>
      <c r="TET101" s="3"/>
      <c r="TEU101" s="3"/>
      <c r="TEV101" s="3"/>
      <c r="TEW101" s="3"/>
      <c r="TEX101" s="3"/>
      <c r="TEY101" s="3"/>
      <c r="TEZ101" s="3"/>
      <c r="TFA101" s="3"/>
      <c r="TFB101" s="3"/>
      <c r="TFC101" s="3"/>
      <c r="TFD101" s="3"/>
      <c r="TFE101" s="3"/>
      <c r="TFF101" s="3"/>
      <c r="TFG101" s="3"/>
      <c r="TFH101" s="3"/>
      <c r="TFI101" s="3"/>
      <c r="TFJ101" s="3"/>
      <c r="TFK101" s="3"/>
      <c r="TFL101" s="3"/>
      <c r="TFM101" s="3"/>
      <c r="TFN101" s="3"/>
      <c r="TFO101" s="3"/>
      <c r="TFP101" s="3"/>
      <c r="TFQ101" s="3"/>
      <c r="TFR101" s="3"/>
      <c r="TFS101" s="3"/>
      <c r="TFT101" s="3"/>
      <c r="TFU101" s="3"/>
      <c r="TFV101" s="3"/>
      <c r="TFW101" s="3"/>
      <c r="TFX101" s="3"/>
      <c r="TFY101" s="3"/>
      <c r="TFZ101" s="3"/>
      <c r="TGA101" s="3"/>
      <c r="TGB101" s="3"/>
      <c r="TGC101" s="3"/>
      <c r="TGD101" s="3"/>
      <c r="TGE101" s="3"/>
      <c r="TGF101" s="3"/>
      <c r="TGG101" s="3"/>
      <c r="TGH101" s="3"/>
      <c r="TGI101" s="3"/>
      <c r="TGJ101" s="3"/>
      <c r="TGK101" s="3"/>
      <c r="TGL101" s="3"/>
      <c r="TGM101" s="3"/>
      <c r="TGN101" s="3"/>
      <c r="TGO101" s="3"/>
      <c r="TGP101" s="3"/>
      <c r="TGQ101" s="3"/>
      <c r="TGR101" s="3"/>
      <c r="TGS101" s="3"/>
      <c r="TGT101" s="3"/>
      <c r="TGU101" s="3"/>
      <c r="TGV101" s="3"/>
      <c r="TGW101" s="3"/>
      <c r="TGX101" s="3"/>
      <c r="TGY101" s="3"/>
      <c r="TGZ101" s="3"/>
      <c r="THA101" s="3"/>
      <c r="THB101" s="3"/>
      <c r="THC101" s="3"/>
      <c r="THD101" s="3"/>
      <c r="THE101" s="3"/>
      <c r="THF101" s="3"/>
      <c r="THG101" s="3"/>
      <c r="THH101" s="3"/>
      <c r="THI101" s="3"/>
      <c r="THJ101" s="3"/>
      <c r="THK101" s="3"/>
      <c r="THL101" s="3"/>
      <c r="THM101" s="3"/>
      <c r="THN101" s="3"/>
      <c r="THO101" s="3"/>
      <c r="THP101" s="3"/>
      <c r="THQ101" s="3"/>
      <c r="THR101" s="3"/>
      <c r="THS101" s="3"/>
      <c r="THT101" s="3"/>
      <c r="THU101" s="3"/>
      <c r="THV101" s="3"/>
      <c r="THW101" s="3"/>
      <c r="THX101" s="3"/>
      <c r="THY101" s="3"/>
      <c r="THZ101" s="3"/>
      <c r="TIA101" s="3"/>
      <c r="TIB101" s="3"/>
      <c r="TIC101" s="3"/>
      <c r="TID101" s="3"/>
      <c r="TIE101" s="3"/>
      <c r="TIF101" s="3"/>
      <c r="TIG101" s="3"/>
      <c r="TIH101" s="3"/>
      <c r="TII101" s="3"/>
      <c r="TIJ101" s="3"/>
      <c r="TIK101" s="3"/>
      <c r="TIL101" s="3"/>
      <c r="TIM101" s="3"/>
      <c r="TIN101" s="3"/>
      <c r="TIO101" s="3"/>
      <c r="TIP101" s="3"/>
      <c r="TIQ101" s="3"/>
      <c r="TIR101" s="3"/>
      <c r="TIS101" s="3"/>
      <c r="TIT101" s="3"/>
      <c r="TIU101" s="3"/>
      <c r="TIV101" s="3"/>
      <c r="TIW101" s="3"/>
      <c r="TIX101" s="3"/>
      <c r="TIY101" s="3"/>
      <c r="TIZ101" s="3"/>
      <c r="TJA101" s="3"/>
      <c r="TJB101" s="3"/>
      <c r="TJC101" s="3"/>
      <c r="TJD101" s="3"/>
      <c r="TJE101" s="3"/>
      <c r="TJF101" s="3"/>
      <c r="TJG101" s="3"/>
      <c r="TJH101" s="3"/>
      <c r="TJI101" s="3"/>
      <c r="TJJ101" s="3"/>
      <c r="TJK101" s="3"/>
      <c r="TJL101" s="3"/>
      <c r="TJM101" s="3"/>
      <c r="TJN101" s="3"/>
      <c r="TJO101" s="3"/>
      <c r="TJP101" s="3"/>
      <c r="TJQ101" s="3"/>
      <c r="TJR101" s="3"/>
      <c r="TJS101" s="3"/>
      <c r="TJT101" s="3"/>
      <c r="TJU101" s="3"/>
      <c r="TJV101" s="3"/>
      <c r="TJW101" s="3"/>
      <c r="TJX101" s="3"/>
      <c r="TJY101" s="3"/>
      <c r="TJZ101" s="3"/>
      <c r="TKA101" s="3"/>
      <c r="TKB101" s="3"/>
      <c r="TKC101" s="3"/>
      <c r="TKD101" s="3"/>
      <c r="TKE101" s="3"/>
      <c r="TKF101" s="3"/>
      <c r="TKG101" s="3"/>
      <c r="TKH101" s="3"/>
      <c r="TKI101" s="3"/>
      <c r="TKJ101" s="3"/>
      <c r="TKK101" s="3"/>
      <c r="TKL101" s="3"/>
      <c r="TKM101" s="3"/>
      <c r="TKN101" s="3"/>
      <c r="TKO101" s="3"/>
      <c r="TKP101" s="3"/>
      <c r="TKQ101" s="3"/>
      <c r="TKR101" s="3"/>
      <c r="TKS101" s="3"/>
      <c r="TKT101" s="3"/>
      <c r="TKU101" s="3"/>
      <c r="TKV101" s="3"/>
      <c r="TKW101" s="3"/>
      <c r="TKX101" s="3"/>
      <c r="TKY101" s="3"/>
      <c r="TKZ101" s="3"/>
      <c r="TLA101" s="3"/>
      <c r="TLB101" s="3"/>
      <c r="TLC101" s="3"/>
      <c r="TLD101" s="3"/>
      <c r="TLE101" s="3"/>
      <c r="TLF101" s="3"/>
      <c r="TLG101" s="3"/>
      <c r="TLH101" s="3"/>
      <c r="TLI101" s="3"/>
      <c r="TLJ101" s="3"/>
      <c r="TLK101" s="3"/>
      <c r="TLL101" s="3"/>
      <c r="TLM101" s="3"/>
      <c r="TLN101" s="3"/>
      <c r="TLO101" s="3"/>
      <c r="TLP101" s="3"/>
      <c r="TLQ101" s="3"/>
      <c r="TLR101" s="3"/>
      <c r="TLS101" s="3"/>
      <c r="TLT101" s="3"/>
      <c r="TLU101" s="3"/>
      <c r="TLV101" s="3"/>
      <c r="TLW101" s="3"/>
      <c r="TLX101" s="3"/>
      <c r="TLY101" s="3"/>
      <c r="TLZ101" s="3"/>
      <c r="TMA101" s="3"/>
      <c r="TMB101" s="3"/>
      <c r="TMC101" s="3"/>
      <c r="TMD101" s="3"/>
      <c r="TME101" s="3"/>
      <c r="TMF101" s="3"/>
      <c r="TMG101" s="3"/>
      <c r="TMH101" s="3"/>
      <c r="TMI101" s="3"/>
      <c r="TMJ101" s="3"/>
      <c r="TMK101" s="3"/>
      <c r="TML101" s="3"/>
      <c r="TMM101" s="3"/>
      <c r="TMN101" s="3"/>
      <c r="TMO101" s="3"/>
      <c r="TMP101" s="3"/>
      <c r="TMQ101" s="3"/>
      <c r="TMR101" s="3"/>
      <c r="TMS101" s="3"/>
      <c r="TMT101" s="3"/>
      <c r="TMU101" s="3"/>
      <c r="TMV101" s="3"/>
      <c r="TMW101" s="3"/>
      <c r="TMX101" s="3"/>
      <c r="TMY101" s="3"/>
      <c r="TMZ101" s="3"/>
      <c r="TNA101" s="3"/>
      <c r="TNB101" s="3"/>
      <c r="TNC101" s="3"/>
      <c r="TND101" s="3"/>
      <c r="TNE101" s="3"/>
      <c r="TNF101" s="3"/>
      <c r="TNG101" s="3"/>
      <c r="TNH101" s="3"/>
      <c r="TNI101" s="3"/>
      <c r="TNJ101" s="3"/>
      <c r="TNK101" s="3"/>
      <c r="TNL101" s="3"/>
      <c r="TNM101" s="3"/>
      <c r="TNN101" s="3"/>
      <c r="TNO101" s="3"/>
      <c r="TNP101" s="3"/>
      <c r="TNQ101" s="3"/>
      <c r="TNR101" s="3"/>
      <c r="TNS101" s="3"/>
      <c r="TNT101" s="3"/>
      <c r="TNU101" s="3"/>
      <c r="TNV101" s="3"/>
      <c r="TNW101" s="3"/>
      <c r="TNX101" s="3"/>
      <c r="TNY101" s="3"/>
      <c r="TNZ101" s="3"/>
      <c r="TOA101" s="3"/>
      <c r="TOB101" s="3"/>
      <c r="TOC101" s="3"/>
      <c r="TOD101" s="3"/>
      <c r="TOE101" s="3"/>
      <c r="TOF101" s="3"/>
      <c r="TOG101" s="3"/>
      <c r="TOH101" s="3"/>
      <c r="TOI101" s="3"/>
      <c r="TOJ101" s="3"/>
      <c r="TOK101" s="3"/>
      <c r="TOL101" s="3"/>
      <c r="TOM101" s="3"/>
      <c r="TON101" s="3"/>
      <c r="TOO101" s="3"/>
      <c r="TOP101" s="3"/>
      <c r="TOQ101" s="3"/>
      <c r="TOR101" s="3"/>
      <c r="TOS101" s="3"/>
      <c r="TOT101" s="3"/>
      <c r="TOU101" s="3"/>
      <c r="TOV101" s="3"/>
      <c r="TOW101" s="3"/>
      <c r="TOX101" s="3"/>
      <c r="TOY101" s="3"/>
      <c r="TOZ101" s="3"/>
      <c r="TPA101" s="3"/>
      <c r="TPB101" s="3"/>
      <c r="TPC101" s="3"/>
      <c r="TPD101" s="3"/>
      <c r="TPE101" s="3"/>
      <c r="TPF101" s="3"/>
      <c r="TPG101" s="3"/>
      <c r="TPH101" s="3"/>
      <c r="TPI101" s="3"/>
      <c r="TPJ101" s="3"/>
      <c r="TPK101" s="3"/>
      <c r="TPL101" s="3"/>
      <c r="TPM101" s="3"/>
      <c r="TPN101" s="3"/>
      <c r="TPO101" s="3"/>
      <c r="TPP101" s="3"/>
      <c r="TPQ101" s="3"/>
      <c r="TPR101" s="3"/>
      <c r="TPS101" s="3"/>
      <c r="TPT101" s="3"/>
      <c r="TPU101" s="3"/>
      <c r="TPV101" s="3"/>
      <c r="TPW101" s="3"/>
      <c r="TPX101" s="3"/>
      <c r="TPY101" s="3"/>
      <c r="TPZ101" s="3"/>
      <c r="TQA101" s="3"/>
      <c r="TQB101" s="3"/>
      <c r="TQC101" s="3"/>
      <c r="TQD101" s="3"/>
      <c r="TQE101" s="3"/>
      <c r="TQF101" s="3"/>
      <c r="TQG101" s="3"/>
      <c r="TQH101" s="3"/>
      <c r="TQI101" s="3"/>
      <c r="TQJ101" s="3"/>
      <c r="TQK101" s="3"/>
      <c r="TQL101" s="3"/>
      <c r="TQM101" s="3"/>
      <c r="TQN101" s="3"/>
      <c r="TQO101" s="3"/>
      <c r="TQP101" s="3"/>
      <c r="TQQ101" s="3"/>
      <c r="TQR101" s="3"/>
      <c r="TQS101" s="3"/>
      <c r="TQT101" s="3"/>
      <c r="TQU101" s="3"/>
      <c r="TQV101" s="3"/>
      <c r="TQW101" s="3"/>
      <c r="TQX101" s="3"/>
      <c r="TQY101" s="3"/>
      <c r="TQZ101" s="3"/>
      <c r="TRA101" s="3"/>
      <c r="TRB101" s="3"/>
      <c r="TRC101" s="3"/>
      <c r="TRD101" s="3"/>
      <c r="TRE101" s="3"/>
      <c r="TRF101" s="3"/>
      <c r="TRG101" s="3"/>
      <c r="TRH101" s="3"/>
      <c r="TRI101" s="3"/>
      <c r="TRJ101" s="3"/>
      <c r="TRK101" s="3"/>
      <c r="TRL101" s="3"/>
      <c r="TRM101" s="3"/>
      <c r="TRN101" s="3"/>
      <c r="TRO101" s="3"/>
      <c r="TRP101" s="3"/>
      <c r="TRQ101" s="3"/>
      <c r="TRR101" s="3"/>
      <c r="TRS101" s="3"/>
      <c r="TRT101" s="3"/>
      <c r="TRU101" s="3"/>
      <c r="TRV101" s="3"/>
      <c r="TRW101" s="3"/>
      <c r="TRX101" s="3"/>
      <c r="TRY101" s="3"/>
      <c r="TRZ101" s="3"/>
      <c r="TSA101" s="3"/>
      <c r="TSB101" s="3"/>
      <c r="TSC101" s="3"/>
      <c r="TSD101" s="3"/>
      <c r="TSE101" s="3"/>
      <c r="TSF101" s="3"/>
      <c r="TSG101" s="3"/>
      <c r="TSH101" s="3"/>
      <c r="TSI101" s="3"/>
      <c r="TSJ101" s="3"/>
      <c r="TSK101" s="3"/>
      <c r="TSL101" s="3"/>
      <c r="TSM101" s="3"/>
      <c r="TSN101" s="3"/>
      <c r="TSO101" s="3"/>
      <c r="TSP101" s="3"/>
      <c r="TSQ101" s="3"/>
      <c r="TSR101" s="3"/>
      <c r="TSS101" s="3"/>
      <c r="TST101" s="3"/>
      <c r="TSU101" s="3"/>
      <c r="TSV101" s="3"/>
      <c r="TSW101" s="3"/>
      <c r="TSX101" s="3"/>
      <c r="TSY101" s="3"/>
      <c r="TSZ101" s="3"/>
      <c r="TTA101" s="3"/>
      <c r="TTB101" s="3"/>
      <c r="TTC101" s="3"/>
      <c r="TTD101" s="3"/>
      <c r="TTE101" s="3"/>
      <c r="TTF101" s="3"/>
      <c r="TTG101" s="3"/>
      <c r="TTH101" s="3"/>
      <c r="TTI101" s="3"/>
      <c r="TTJ101" s="3"/>
      <c r="TTK101" s="3"/>
      <c r="TTL101" s="3"/>
      <c r="TTM101" s="3"/>
      <c r="TTN101" s="3"/>
      <c r="TTO101" s="3"/>
      <c r="TTP101" s="3"/>
      <c r="TTQ101" s="3"/>
      <c r="TTR101" s="3"/>
      <c r="TTS101" s="3"/>
      <c r="TTT101" s="3"/>
      <c r="TTU101" s="3"/>
      <c r="TTV101" s="3"/>
      <c r="TTW101" s="3"/>
      <c r="TTX101" s="3"/>
      <c r="TTY101" s="3"/>
      <c r="TTZ101" s="3"/>
      <c r="TUA101" s="3"/>
      <c r="TUB101" s="3"/>
      <c r="TUC101" s="3"/>
      <c r="TUD101" s="3"/>
      <c r="TUE101" s="3"/>
      <c r="TUF101" s="3"/>
      <c r="TUG101" s="3"/>
      <c r="TUH101" s="3"/>
      <c r="TUI101" s="3"/>
      <c r="TUJ101" s="3"/>
      <c r="TUK101" s="3"/>
      <c r="TUL101" s="3"/>
      <c r="TUM101" s="3"/>
      <c r="TUN101" s="3"/>
      <c r="TUO101" s="3"/>
      <c r="TUP101" s="3"/>
      <c r="TUQ101" s="3"/>
      <c r="TUR101" s="3"/>
      <c r="TUS101" s="3"/>
      <c r="TUT101" s="3"/>
      <c r="TUU101" s="3"/>
      <c r="TUV101" s="3"/>
      <c r="TUW101" s="3"/>
      <c r="TUX101" s="3"/>
      <c r="TUY101" s="3"/>
      <c r="TUZ101" s="3"/>
      <c r="TVA101" s="3"/>
      <c r="TVB101" s="3"/>
      <c r="TVC101" s="3"/>
      <c r="TVD101" s="3"/>
      <c r="TVE101" s="3"/>
      <c r="TVF101" s="3"/>
      <c r="TVG101" s="3"/>
      <c r="TVH101" s="3"/>
      <c r="TVI101" s="3"/>
      <c r="TVJ101" s="3"/>
      <c r="TVK101" s="3"/>
      <c r="TVL101" s="3"/>
      <c r="TVM101" s="3"/>
      <c r="TVN101" s="3"/>
      <c r="TVO101" s="3"/>
      <c r="TVP101" s="3"/>
      <c r="TVQ101" s="3"/>
      <c r="TVR101" s="3"/>
      <c r="TVS101" s="3"/>
      <c r="TVT101" s="3"/>
      <c r="TVU101" s="3"/>
      <c r="TVV101" s="3"/>
      <c r="TVW101" s="3"/>
      <c r="TVX101" s="3"/>
      <c r="TVY101" s="3"/>
      <c r="TVZ101" s="3"/>
      <c r="TWA101" s="3"/>
      <c r="TWB101" s="3"/>
      <c r="TWC101" s="3"/>
      <c r="TWD101" s="3"/>
      <c r="TWE101" s="3"/>
      <c r="TWF101" s="3"/>
      <c r="TWG101" s="3"/>
      <c r="TWH101" s="3"/>
      <c r="TWI101" s="3"/>
      <c r="TWJ101" s="3"/>
      <c r="TWK101" s="3"/>
      <c r="TWL101" s="3"/>
      <c r="TWM101" s="3"/>
      <c r="TWN101" s="3"/>
      <c r="TWO101" s="3"/>
      <c r="TWP101" s="3"/>
      <c r="TWQ101" s="3"/>
      <c r="TWR101" s="3"/>
      <c r="TWS101" s="3"/>
      <c r="TWT101" s="3"/>
      <c r="TWU101" s="3"/>
      <c r="TWV101" s="3"/>
      <c r="TWW101" s="3"/>
      <c r="TWX101" s="3"/>
      <c r="TWY101" s="3"/>
      <c r="TWZ101" s="3"/>
      <c r="TXA101" s="3"/>
      <c r="TXB101" s="3"/>
      <c r="TXC101" s="3"/>
      <c r="TXD101" s="3"/>
      <c r="TXE101" s="3"/>
      <c r="TXF101" s="3"/>
      <c r="TXG101" s="3"/>
      <c r="TXH101" s="3"/>
      <c r="TXI101" s="3"/>
      <c r="TXJ101" s="3"/>
      <c r="TXK101" s="3"/>
      <c r="TXL101" s="3"/>
      <c r="TXM101" s="3"/>
      <c r="TXN101" s="3"/>
      <c r="TXO101" s="3"/>
      <c r="TXP101" s="3"/>
      <c r="TXQ101" s="3"/>
      <c r="TXR101" s="3"/>
      <c r="TXS101" s="3"/>
      <c r="TXT101" s="3"/>
      <c r="TXU101" s="3"/>
      <c r="TXV101" s="3"/>
      <c r="TXW101" s="3"/>
      <c r="TXX101" s="3"/>
      <c r="TXY101" s="3"/>
      <c r="TXZ101" s="3"/>
      <c r="TYA101" s="3"/>
      <c r="TYB101" s="3"/>
      <c r="TYC101" s="3"/>
      <c r="TYD101" s="3"/>
      <c r="TYE101" s="3"/>
      <c r="TYF101" s="3"/>
      <c r="TYG101" s="3"/>
      <c r="TYH101" s="3"/>
      <c r="TYI101" s="3"/>
      <c r="TYJ101" s="3"/>
      <c r="TYK101" s="3"/>
      <c r="TYL101" s="3"/>
      <c r="TYM101" s="3"/>
      <c r="TYN101" s="3"/>
      <c r="TYO101" s="3"/>
      <c r="TYP101" s="3"/>
      <c r="TYQ101" s="3"/>
      <c r="TYR101" s="3"/>
      <c r="TYS101" s="3"/>
      <c r="TYT101" s="3"/>
      <c r="TYU101" s="3"/>
      <c r="TYV101" s="3"/>
      <c r="TYW101" s="3"/>
      <c r="TYX101" s="3"/>
      <c r="TYY101" s="3"/>
      <c r="TYZ101" s="3"/>
      <c r="TZA101" s="3"/>
      <c r="TZB101" s="3"/>
      <c r="TZC101" s="3"/>
      <c r="TZD101" s="3"/>
      <c r="TZE101" s="3"/>
      <c r="TZF101" s="3"/>
      <c r="TZG101" s="3"/>
      <c r="TZH101" s="3"/>
      <c r="TZI101" s="3"/>
      <c r="TZJ101" s="3"/>
      <c r="TZK101" s="3"/>
      <c r="TZL101" s="3"/>
      <c r="TZM101" s="3"/>
      <c r="TZN101" s="3"/>
      <c r="TZO101" s="3"/>
      <c r="TZP101" s="3"/>
      <c r="TZQ101" s="3"/>
      <c r="TZR101" s="3"/>
      <c r="TZS101" s="3"/>
      <c r="TZT101" s="3"/>
      <c r="TZU101" s="3"/>
      <c r="TZV101" s="3"/>
      <c r="TZW101" s="3"/>
      <c r="TZX101" s="3"/>
      <c r="TZY101" s="3"/>
      <c r="TZZ101" s="3"/>
      <c r="UAA101" s="3"/>
      <c r="UAB101" s="3"/>
      <c r="UAC101" s="3"/>
      <c r="UAD101" s="3"/>
      <c r="UAE101" s="3"/>
      <c r="UAF101" s="3"/>
      <c r="UAG101" s="3"/>
      <c r="UAH101" s="3"/>
      <c r="UAI101" s="3"/>
      <c r="UAJ101" s="3"/>
      <c r="UAK101" s="3"/>
      <c r="UAL101" s="3"/>
      <c r="UAM101" s="3"/>
      <c r="UAN101" s="3"/>
      <c r="UAO101" s="3"/>
      <c r="UAP101" s="3"/>
      <c r="UAQ101" s="3"/>
      <c r="UAR101" s="3"/>
      <c r="UAS101" s="3"/>
      <c r="UAT101" s="3"/>
      <c r="UAU101" s="3"/>
      <c r="UAV101" s="3"/>
      <c r="UAW101" s="3"/>
      <c r="UAX101" s="3"/>
      <c r="UAY101" s="3"/>
      <c r="UAZ101" s="3"/>
      <c r="UBA101" s="3"/>
      <c r="UBB101" s="3"/>
      <c r="UBC101" s="3"/>
      <c r="UBD101" s="3"/>
      <c r="UBE101" s="3"/>
      <c r="UBF101" s="3"/>
      <c r="UBG101" s="3"/>
      <c r="UBH101" s="3"/>
      <c r="UBI101" s="3"/>
      <c r="UBJ101" s="3"/>
      <c r="UBK101" s="3"/>
      <c r="UBL101" s="3"/>
      <c r="UBM101" s="3"/>
      <c r="UBN101" s="3"/>
      <c r="UBO101" s="3"/>
      <c r="UBP101" s="3"/>
      <c r="UBQ101" s="3"/>
      <c r="UBR101" s="3"/>
      <c r="UBS101" s="3"/>
      <c r="UBT101" s="3"/>
      <c r="UBU101" s="3"/>
      <c r="UBV101" s="3"/>
      <c r="UBW101" s="3"/>
      <c r="UBX101" s="3"/>
      <c r="UBY101" s="3"/>
      <c r="UBZ101" s="3"/>
      <c r="UCA101" s="3"/>
      <c r="UCB101" s="3"/>
      <c r="UCC101" s="3"/>
      <c r="UCD101" s="3"/>
      <c r="UCE101" s="3"/>
      <c r="UCF101" s="3"/>
      <c r="UCG101" s="3"/>
      <c r="UCH101" s="3"/>
      <c r="UCI101" s="3"/>
      <c r="UCJ101" s="3"/>
      <c r="UCK101" s="3"/>
      <c r="UCL101" s="3"/>
      <c r="UCM101" s="3"/>
      <c r="UCN101" s="3"/>
      <c r="UCO101" s="3"/>
      <c r="UCP101" s="3"/>
      <c r="UCQ101" s="3"/>
      <c r="UCR101" s="3"/>
      <c r="UCS101" s="3"/>
      <c r="UCT101" s="3"/>
      <c r="UCU101" s="3"/>
      <c r="UCV101" s="3"/>
      <c r="UCW101" s="3"/>
      <c r="UCX101" s="3"/>
      <c r="UCY101" s="3"/>
      <c r="UCZ101" s="3"/>
      <c r="UDA101" s="3"/>
      <c r="UDB101" s="3"/>
      <c r="UDC101" s="3"/>
      <c r="UDD101" s="3"/>
      <c r="UDE101" s="3"/>
      <c r="UDF101" s="3"/>
      <c r="UDG101" s="3"/>
      <c r="UDH101" s="3"/>
      <c r="UDI101" s="3"/>
      <c r="UDJ101" s="3"/>
      <c r="UDK101" s="3"/>
      <c r="UDL101" s="3"/>
      <c r="UDM101" s="3"/>
      <c r="UDN101" s="3"/>
      <c r="UDO101" s="3"/>
      <c r="UDP101" s="3"/>
      <c r="UDQ101" s="3"/>
      <c r="UDR101" s="3"/>
      <c r="UDS101" s="3"/>
      <c r="UDT101" s="3"/>
      <c r="UDU101" s="3"/>
      <c r="UDV101" s="3"/>
      <c r="UDW101" s="3"/>
      <c r="UDX101" s="3"/>
      <c r="UDY101" s="3"/>
      <c r="UDZ101" s="3"/>
      <c r="UEA101" s="3"/>
      <c r="UEB101" s="3"/>
      <c r="UEC101" s="3"/>
      <c r="UED101" s="3"/>
      <c r="UEE101" s="3"/>
      <c r="UEF101" s="3"/>
      <c r="UEG101" s="3"/>
      <c r="UEH101" s="3"/>
      <c r="UEI101" s="3"/>
      <c r="UEJ101" s="3"/>
      <c r="UEK101" s="3"/>
      <c r="UEL101" s="3"/>
      <c r="UEM101" s="3"/>
      <c r="UEN101" s="3"/>
      <c r="UEO101" s="3"/>
      <c r="UEP101" s="3"/>
      <c r="UEQ101" s="3"/>
      <c r="UER101" s="3"/>
      <c r="UES101" s="3"/>
      <c r="UET101" s="3"/>
      <c r="UEU101" s="3"/>
      <c r="UEV101" s="3"/>
      <c r="UEW101" s="3"/>
      <c r="UEX101" s="3"/>
      <c r="UEY101" s="3"/>
      <c r="UEZ101" s="3"/>
      <c r="UFA101" s="3"/>
      <c r="UFB101" s="3"/>
      <c r="UFC101" s="3"/>
      <c r="UFD101" s="3"/>
      <c r="UFE101" s="3"/>
      <c r="UFF101" s="3"/>
      <c r="UFG101" s="3"/>
      <c r="UFH101" s="3"/>
      <c r="UFI101" s="3"/>
      <c r="UFJ101" s="3"/>
      <c r="UFK101" s="3"/>
      <c r="UFL101" s="3"/>
      <c r="UFM101" s="3"/>
      <c r="UFN101" s="3"/>
      <c r="UFO101" s="3"/>
      <c r="UFP101" s="3"/>
      <c r="UFQ101" s="3"/>
      <c r="UFR101" s="3"/>
      <c r="UFS101" s="3"/>
      <c r="UFT101" s="3"/>
      <c r="UFU101" s="3"/>
      <c r="UFV101" s="3"/>
      <c r="UFW101" s="3"/>
      <c r="UFX101" s="3"/>
      <c r="UFY101" s="3"/>
      <c r="UFZ101" s="3"/>
      <c r="UGA101" s="3"/>
      <c r="UGB101" s="3"/>
      <c r="UGC101" s="3"/>
      <c r="UGD101" s="3"/>
      <c r="UGE101" s="3"/>
      <c r="UGF101" s="3"/>
      <c r="UGG101" s="3"/>
      <c r="UGH101" s="3"/>
      <c r="UGI101" s="3"/>
      <c r="UGJ101" s="3"/>
      <c r="UGK101" s="3"/>
      <c r="UGL101" s="3"/>
      <c r="UGM101" s="3"/>
      <c r="UGN101" s="3"/>
      <c r="UGO101" s="3"/>
      <c r="UGP101" s="3"/>
      <c r="UGQ101" s="3"/>
      <c r="UGR101" s="3"/>
      <c r="UGS101" s="3"/>
      <c r="UGT101" s="3"/>
      <c r="UGU101" s="3"/>
      <c r="UGV101" s="3"/>
      <c r="UGW101" s="3"/>
      <c r="UGX101" s="3"/>
      <c r="UGY101" s="3"/>
      <c r="UGZ101" s="3"/>
      <c r="UHA101" s="3"/>
      <c r="UHB101" s="3"/>
      <c r="UHC101" s="3"/>
      <c r="UHD101" s="3"/>
      <c r="UHE101" s="3"/>
      <c r="UHF101" s="3"/>
      <c r="UHG101" s="3"/>
      <c r="UHH101" s="3"/>
      <c r="UHI101" s="3"/>
      <c r="UHJ101" s="3"/>
      <c r="UHK101" s="3"/>
      <c r="UHL101" s="3"/>
      <c r="UHM101" s="3"/>
      <c r="UHN101" s="3"/>
      <c r="UHO101" s="3"/>
      <c r="UHP101" s="3"/>
      <c r="UHQ101" s="3"/>
      <c r="UHR101" s="3"/>
      <c r="UHS101" s="3"/>
      <c r="UHT101" s="3"/>
      <c r="UHU101" s="3"/>
      <c r="UHV101" s="3"/>
      <c r="UHW101" s="3"/>
      <c r="UHX101" s="3"/>
      <c r="UHY101" s="3"/>
      <c r="UHZ101" s="3"/>
      <c r="UIA101" s="3"/>
      <c r="UIB101" s="3"/>
      <c r="UIC101" s="3"/>
      <c r="UID101" s="3"/>
      <c r="UIE101" s="3"/>
      <c r="UIF101" s="3"/>
      <c r="UIG101" s="3"/>
      <c r="UIH101" s="3"/>
      <c r="UII101" s="3"/>
      <c r="UIJ101" s="3"/>
      <c r="UIK101" s="3"/>
      <c r="UIL101" s="3"/>
      <c r="UIM101" s="3"/>
      <c r="UIN101" s="3"/>
      <c r="UIO101" s="3"/>
      <c r="UIP101" s="3"/>
      <c r="UIQ101" s="3"/>
      <c r="UIR101" s="3"/>
      <c r="UIS101" s="3"/>
      <c r="UIT101" s="3"/>
      <c r="UIU101" s="3"/>
      <c r="UIV101" s="3"/>
      <c r="UIW101" s="3"/>
      <c r="UIX101" s="3"/>
      <c r="UIY101" s="3"/>
      <c r="UIZ101" s="3"/>
      <c r="UJA101" s="3"/>
      <c r="UJB101" s="3"/>
      <c r="UJC101" s="3"/>
      <c r="UJD101" s="3"/>
      <c r="UJE101" s="3"/>
      <c r="UJF101" s="3"/>
      <c r="UJG101" s="3"/>
      <c r="UJH101" s="3"/>
      <c r="UJI101" s="3"/>
      <c r="UJJ101" s="3"/>
      <c r="UJK101" s="3"/>
      <c r="UJL101" s="3"/>
      <c r="UJM101" s="3"/>
      <c r="UJN101" s="3"/>
      <c r="UJO101" s="3"/>
      <c r="UJP101" s="3"/>
      <c r="UJQ101" s="3"/>
      <c r="UJR101" s="3"/>
      <c r="UJS101" s="3"/>
      <c r="UJT101" s="3"/>
      <c r="UJU101" s="3"/>
      <c r="UJV101" s="3"/>
      <c r="UJW101" s="3"/>
      <c r="UJX101" s="3"/>
      <c r="UJY101" s="3"/>
      <c r="UJZ101" s="3"/>
      <c r="UKA101" s="3"/>
      <c r="UKB101" s="3"/>
      <c r="UKC101" s="3"/>
      <c r="UKD101" s="3"/>
      <c r="UKE101" s="3"/>
      <c r="UKF101" s="3"/>
      <c r="UKG101" s="3"/>
      <c r="UKH101" s="3"/>
      <c r="UKI101" s="3"/>
      <c r="UKJ101" s="3"/>
      <c r="UKK101" s="3"/>
      <c r="UKL101" s="3"/>
      <c r="UKM101" s="3"/>
      <c r="UKN101" s="3"/>
      <c r="UKO101" s="3"/>
      <c r="UKP101" s="3"/>
      <c r="UKQ101" s="3"/>
      <c r="UKR101" s="3"/>
      <c r="UKS101" s="3"/>
      <c r="UKT101" s="3"/>
      <c r="UKU101" s="3"/>
      <c r="UKV101" s="3"/>
      <c r="UKW101" s="3"/>
      <c r="UKX101" s="3"/>
      <c r="UKY101" s="3"/>
      <c r="UKZ101" s="3"/>
      <c r="ULA101" s="3"/>
      <c r="ULB101" s="3"/>
      <c r="ULC101" s="3"/>
      <c r="ULD101" s="3"/>
      <c r="ULE101" s="3"/>
      <c r="ULF101" s="3"/>
      <c r="ULG101" s="3"/>
      <c r="ULH101" s="3"/>
      <c r="ULI101" s="3"/>
      <c r="ULJ101" s="3"/>
      <c r="ULK101" s="3"/>
      <c r="ULL101" s="3"/>
      <c r="ULM101" s="3"/>
      <c r="ULN101" s="3"/>
      <c r="ULO101" s="3"/>
      <c r="ULP101" s="3"/>
      <c r="ULQ101" s="3"/>
      <c r="ULR101" s="3"/>
      <c r="ULS101" s="3"/>
      <c r="ULT101" s="3"/>
      <c r="ULU101" s="3"/>
      <c r="ULV101" s="3"/>
      <c r="ULW101" s="3"/>
      <c r="ULX101" s="3"/>
      <c r="ULY101" s="3"/>
      <c r="ULZ101" s="3"/>
      <c r="UMA101" s="3"/>
      <c r="UMB101" s="3"/>
      <c r="UMC101" s="3"/>
      <c r="UMD101" s="3"/>
      <c r="UME101" s="3"/>
      <c r="UMF101" s="3"/>
      <c r="UMG101" s="3"/>
      <c r="UMH101" s="3"/>
      <c r="UMI101" s="3"/>
      <c r="UMJ101" s="3"/>
      <c r="UMK101" s="3"/>
      <c r="UML101" s="3"/>
      <c r="UMM101" s="3"/>
      <c r="UMN101" s="3"/>
      <c r="UMO101" s="3"/>
      <c r="UMP101" s="3"/>
      <c r="UMQ101" s="3"/>
      <c r="UMR101" s="3"/>
      <c r="UMS101" s="3"/>
      <c r="UMT101" s="3"/>
      <c r="UMU101" s="3"/>
      <c r="UMV101" s="3"/>
      <c r="UMW101" s="3"/>
      <c r="UMX101" s="3"/>
      <c r="UMY101" s="3"/>
      <c r="UMZ101" s="3"/>
      <c r="UNA101" s="3"/>
      <c r="UNB101" s="3"/>
      <c r="UNC101" s="3"/>
      <c r="UND101" s="3"/>
      <c r="UNE101" s="3"/>
      <c r="UNF101" s="3"/>
      <c r="UNG101" s="3"/>
      <c r="UNH101" s="3"/>
      <c r="UNI101" s="3"/>
      <c r="UNJ101" s="3"/>
      <c r="UNK101" s="3"/>
      <c r="UNL101" s="3"/>
      <c r="UNM101" s="3"/>
      <c r="UNN101" s="3"/>
      <c r="UNO101" s="3"/>
      <c r="UNP101" s="3"/>
      <c r="UNQ101" s="3"/>
      <c r="UNR101" s="3"/>
      <c r="UNS101" s="3"/>
      <c r="UNT101" s="3"/>
      <c r="UNU101" s="3"/>
      <c r="UNV101" s="3"/>
      <c r="UNW101" s="3"/>
      <c r="UNX101" s="3"/>
      <c r="UNY101" s="3"/>
      <c r="UNZ101" s="3"/>
      <c r="UOA101" s="3"/>
      <c r="UOB101" s="3"/>
      <c r="UOC101" s="3"/>
      <c r="UOD101" s="3"/>
      <c r="UOE101" s="3"/>
      <c r="UOF101" s="3"/>
      <c r="UOG101" s="3"/>
      <c r="UOH101" s="3"/>
      <c r="UOI101" s="3"/>
      <c r="UOJ101" s="3"/>
      <c r="UOK101" s="3"/>
      <c r="UOL101" s="3"/>
      <c r="UOM101" s="3"/>
      <c r="UON101" s="3"/>
      <c r="UOO101" s="3"/>
      <c r="UOP101" s="3"/>
      <c r="UOQ101" s="3"/>
      <c r="UOR101" s="3"/>
      <c r="UOS101" s="3"/>
      <c r="UOT101" s="3"/>
      <c r="UOU101" s="3"/>
      <c r="UOV101" s="3"/>
      <c r="UOW101" s="3"/>
      <c r="UOX101" s="3"/>
      <c r="UOY101" s="3"/>
      <c r="UOZ101" s="3"/>
      <c r="UPA101" s="3"/>
      <c r="UPB101" s="3"/>
      <c r="UPC101" s="3"/>
      <c r="UPD101" s="3"/>
      <c r="UPE101" s="3"/>
      <c r="UPF101" s="3"/>
      <c r="UPG101" s="3"/>
      <c r="UPH101" s="3"/>
      <c r="UPI101" s="3"/>
      <c r="UPJ101" s="3"/>
      <c r="UPK101" s="3"/>
      <c r="UPL101" s="3"/>
      <c r="UPM101" s="3"/>
      <c r="UPN101" s="3"/>
      <c r="UPO101" s="3"/>
      <c r="UPP101" s="3"/>
      <c r="UPQ101" s="3"/>
      <c r="UPR101" s="3"/>
      <c r="UPS101" s="3"/>
      <c r="UPT101" s="3"/>
      <c r="UPU101" s="3"/>
      <c r="UPV101" s="3"/>
      <c r="UPW101" s="3"/>
      <c r="UPX101" s="3"/>
      <c r="UPY101" s="3"/>
      <c r="UPZ101" s="3"/>
      <c r="UQA101" s="3"/>
      <c r="UQB101" s="3"/>
      <c r="UQC101" s="3"/>
      <c r="UQD101" s="3"/>
      <c r="UQE101" s="3"/>
      <c r="UQF101" s="3"/>
      <c r="UQG101" s="3"/>
      <c r="UQH101" s="3"/>
      <c r="UQI101" s="3"/>
      <c r="UQJ101" s="3"/>
      <c r="UQK101" s="3"/>
      <c r="UQL101" s="3"/>
      <c r="UQM101" s="3"/>
      <c r="UQN101" s="3"/>
      <c r="UQO101" s="3"/>
      <c r="UQP101" s="3"/>
      <c r="UQQ101" s="3"/>
      <c r="UQR101" s="3"/>
      <c r="UQS101" s="3"/>
      <c r="UQT101" s="3"/>
      <c r="UQU101" s="3"/>
      <c r="UQV101" s="3"/>
      <c r="UQW101" s="3"/>
      <c r="UQX101" s="3"/>
      <c r="UQY101" s="3"/>
      <c r="UQZ101" s="3"/>
      <c r="URA101" s="3"/>
      <c r="URB101" s="3"/>
      <c r="URC101" s="3"/>
      <c r="URD101" s="3"/>
      <c r="URE101" s="3"/>
      <c r="URF101" s="3"/>
      <c r="URG101" s="3"/>
      <c r="URH101" s="3"/>
      <c r="URI101" s="3"/>
      <c r="URJ101" s="3"/>
      <c r="URK101" s="3"/>
      <c r="URL101" s="3"/>
      <c r="URM101" s="3"/>
      <c r="URN101" s="3"/>
      <c r="URO101" s="3"/>
      <c r="URP101" s="3"/>
      <c r="URQ101" s="3"/>
      <c r="URR101" s="3"/>
      <c r="URS101" s="3"/>
      <c r="URT101" s="3"/>
      <c r="URU101" s="3"/>
      <c r="URV101" s="3"/>
      <c r="URW101" s="3"/>
      <c r="URX101" s="3"/>
      <c r="URY101" s="3"/>
      <c r="URZ101" s="3"/>
      <c r="USA101" s="3"/>
      <c r="USB101" s="3"/>
      <c r="USC101" s="3"/>
      <c r="USD101" s="3"/>
      <c r="USE101" s="3"/>
      <c r="USF101" s="3"/>
      <c r="USG101" s="3"/>
      <c r="USH101" s="3"/>
      <c r="USI101" s="3"/>
      <c r="USJ101" s="3"/>
      <c r="USK101" s="3"/>
      <c r="USL101" s="3"/>
      <c r="USM101" s="3"/>
      <c r="USN101" s="3"/>
      <c r="USO101" s="3"/>
      <c r="USP101" s="3"/>
      <c r="USQ101" s="3"/>
      <c r="USR101" s="3"/>
      <c r="USS101" s="3"/>
      <c r="UST101" s="3"/>
      <c r="USU101" s="3"/>
      <c r="USV101" s="3"/>
      <c r="USW101" s="3"/>
      <c r="USX101" s="3"/>
      <c r="USY101" s="3"/>
      <c r="USZ101" s="3"/>
      <c r="UTA101" s="3"/>
      <c r="UTB101" s="3"/>
      <c r="UTC101" s="3"/>
      <c r="UTD101" s="3"/>
      <c r="UTE101" s="3"/>
      <c r="UTF101" s="3"/>
      <c r="UTG101" s="3"/>
      <c r="UTH101" s="3"/>
      <c r="UTI101" s="3"/>
      <c r="UTJ101" s="3"/>
      <c r="UTK101" s="3"/>
      <c r="UTL101" s="3"/>
      <c r="UTM101" s="3"/>
      <c r="UTN101" s="3"/>
      <c r="UTO101" s="3"/>
      <c r="UTP101" s="3"/>
      <c r="UTQ101" s="3"/>
      <c r="UTR101" s="3"/>
      <c r="UTS101" s="3"/>
      <c r="UTT101" s="3"/>
      <c r="UTU101" s="3"/>
      <c r="UTV101" s="3"/>
      <c r="UTW101" s="3"/>
      <c r="UTX101" s="3"/>
      <c r="UTY101" s="3"/>
      <c r="UTZ101" s="3"/>
      <c r="UUA101" s="3"/>
      <c r="UUB101" s="3"/>
      <c r="UUC101" s="3"/>
      <c r="UUD101" s="3"/>
      <c r="UUE101" s="3"/>
      <c r="UUF101" s="3"/>
      <c r="UUG101" s="3"/>
      <c r="UUH101" s="3"/>
      <c r="UUI101" s="3"/>
      <c r="UUJ101" s="3"/>
      <c r="UUK101" s="3"/>
      <c r="UUL101" s="3"/>
      <c r="UUM101" s="3"/>
      <c r="UUN101" s="3"/>
      <c r="UUO101" s="3"/>
      <c r="UUP101" s="3"/>
      <c r="UUQ101" s="3"/>
      <c r="UUR101" s="3"/>
      <c r="UUS101" s="3"/>
      <c r="UUT101" s="3"/>
      <c r="UUU101" s="3"/>
      <c r="UUV101" s="3"/>
      <c r="UUW101" s="3"/>
      <c r="UUX101" s="3"/>
      <c r="UUY101" s="3"/>
      <c r="UUZ101" s="3"/>
      <c r="UVA101" s="3"/>
      <c r="UVB101" s="3"/>
      <c r="UVC101" s="3"/>
      <c r="UVD101" s="3"/>
      <c r="UVE101" s="3"/>
      <c r="UVF101" s="3"/>
      <c r="UVG101" s="3"/>
      <c r="UVH101" s="3"/>
      <c r="UVI101" s="3"/>
      <c r="UVJ101" s="3"/>
      <c r="UVK101" s="3"/>
      <c r="UVL101" s="3"/>
      <c r="UVM101" s="3"/>
      <c r="UVN101" s="3"/>
      <c r="UVO101" s="3"/>
      <c r="UVP101" s="3"/>
      <c r="UVQ101" s="3"/>
      <c r="UVR101" s="3"/>
      <c r="UVS101" s="3"/>
      <c r="UVT101" s="3"/>
      <c r="UVU101" s="3"/>
      <c r="UVV101" s="3"/>
      <c r="UVW101" s="3"/>
      <c r="UVX101" s="3"/>
      <c r="UVY101" s="3"/>
      <c r="UVZ101" s="3"/>
      <c r="UWA101" s="3"/>
      <c r="UWB101" s="3"/>
      <c r="UWC101" s="3"/>
      <c r="UWD101" s="3"/>
      <c r="UWE101" s="3"/>
      <c r="UWF101" s="3"/>
      <c r="UWG101" s="3"/>
      <c r="UWH101" s="3"/>
      <c r="UWI101" s="3"/>
      <c r="UWJ101" s="3"/>
      <c r="UWK101" s="3"/>
      <c r="UWL101" s="3"/>
      <c r="UWM101" s="3"/>
      <c r="UWN101" s="3"/>
      <c r="UWO101" s="3"/>
      <c r="UWP101" s="3"/>
      <c r="UWQ101" s="3"/>
      <c r="UWR101" s="3"/>
      <c r="UWS101" s="3"/>
      <c r="UWT101" s="3"/>
      <c r="UWU101" s="3"/>
      <c r="UWV101" s="3"/>
      <c r="UWW101" s="3"/>
      <c r="UWX101" s="3"/>
      <c r="UWY101" s="3"/>
      <c r="UWZ101" s="3"/>
      <c r="UXA101" s="3"/>
      <c r="UXB101" s="3"/>
      <c r="UXC101" s="3"/>
      <c r="UXD101" s="3"/>
      <c r="UXE101" s="3"/>
      <c r="UXF101" s="3"/>
      <c r="UXG101" s="3"/>
      <c r="UXH101" s="3"/>
      <c r="UXI101" s="3"/>
      <c r="UXJ101" s="3"/>
      <c r="UXK101" s="3"/>
      <c r="UXL101" s="3"/>
      <c r="UXM101" s="3"/>
      <c r="UXN101" s="3"/>
      <c r="UXO101" s="3"/>
      <c r="UXP101" s="3"/>
      <c r="UXQ101" s="3"/>
      <c r="UXR101" s="3"/>
      <c r="UXS101" s="3"/>
      <c r="UXT101" s="3"/>
      <c r="UXU101" s="3"/>
      <c r="UXV101" s="3"/>
      <c r="UXW101" s="3"/>
      <c r="UXX101" s="3"/>
      <c r="UXY101" s="3"/>
      <c r="UXZ101" s="3"/>
      <c r="UYA101" s="3"/>
      <c r="UYB101" s="3"/>
      <c r="UYC101" s="3"/>
      <c r="UYD101" s="3"/>
      <c r="UYE101" s="3"/>
      <c r="UYF101" s="3"/>
      <c r="UYG101" s="3"/>
      <c r="UYH101" s="3"/>
      <c r="UYI101" s="3"/>
      <c r="UYJ101" s="3"/>
      <c r="UYK101" s="3"/>
      <c r="UYL101" s="3"/>
      <c r="UYM101" s="3"/>
      <c r="UYN101" s="3"/>
      <c r="UYO101" s="3"/>
      <c r="UYP101" s="3"/>
      <c r="UYQ101" s="3"/>
      <c r="UYR101" s="3"/>
      <c r="UYS101" s="3"/>
      <c r="UYT101" s="3"/>
      <c r="UYU101" s="3"/>
      <c r="UYV101" s="3"/>
      <c r="UYW101" s="3"/>
      <c r="UYX101" s="3"/>
      <c r="UYY101" s="3"/>
      <c r="UYZ101" s="3"/>
      <c r="UZA101" s="3"/>
      <c r="UZB101" s="3"/>
      <c r="UZC101" s="3"/>
      <c r="UZD101" s="3"/>
      <c r="UZE101" s="3"/>
      <c r="UZF101" s="3"/>
      <c r="UZG101" s="3"/>
      <c r="UZH101" s="3"/>
      <c r="UZI101" s="3"/>
      <c r="UZJ101" s="3"/>
      <c r="UZK101" s="3"/>
      <c r="UZL101" s="3"/>
      <c r="UZM101" s="3"/>
      <c r="UZN101" s="3"/>
      <c r="UZO101" s="3"/>
      <c r="UZP101" s="3"/>
      <c r="UZQ101" s="3"/>
      <c r="UZR101" s="3"/>
      <c r="UZS101" s="3"/>
      <c r="UZT101" s="3"/>
      <c r="UZU101" s="3"/>
      <c r="UZV101" s="3"/>
      <c r="UZW101" s="3"/>
      <c r="UZX101" s="3"/>
      <c r="UZY101" s="3"/>
      <c r="UZZ101" s="3"/>
      <c r="VAA101" s="3"/>
      <c r="VAB101" s="3"/>
      <c r="VAC101" s="3"/>
      <c r="VAD101" s="3"/>
      <c r="VAE101" s="3"/>
      <c r="VAF101" s="3"/>
      <c r="VAG101" s="3"/>
      <c r="VAH101" s="3"/>
      <c r="VAI101" s="3"/>
      <c r="VAJ101" s="3"/>
      <c r="VAK101" s="3"/>
      <c r="VAL101" s="3"/>
      <c r="VAM101" s="3"/>
      <c r="VAN101" s="3"/>
      <c r="VAO101" s="3"/>
      <c r="VAP101" s="3"/>
      <c r="VAQ101" s="3"/>
      <c r="VAR101" s="3"/>
      <c r="VAS101" s="3"/>
      <c r="VAT101" s="3"/>
      <c r="VAU101" s="3"/>
      <c r="VAV101" s="3"/>
      <c r="VAW101" s="3"/>
      <c r="VAX101" s="3"/>
      <c r="VAY101" s="3"/>
      <c r="VAZ101" s="3"/>
      <c r="VBA101" s="3"/>
      <c r="VBB101" s="3"/>
      <c r="VBC101" s="3"/>
      <c r="VBD101" s="3"/>
      <c r="VBE101" s="3"/>
      <c r="VBF101" s="3"/>
      <c r="VBG101" s="3"/>
      <c r="VBH101" s="3"/>
      <c r="VBI101" s="3"/>
      <c r="VBJ101" s="3"/>
      <c r="VBK101" s="3"/>
      <c r="VBL101" s="3"/>
      <c r="VBM101" s="3"/>
      <c r="VBN101" s="3"/>
      <c r="VBO101" s="3"/>
      <c r="VBP101" s="3"/>
      <c r="VBQ101" s="3"/>
      <c r="VBR101" s="3"/>
      <c r="VBS101" s="3"/>
      <c r="VBT101" s="3"/>
      <c r="VBU101" s="3"/>
      <c r="VBV101" s="3"/>
      <c r="VBW101" s="3"/>
      <c r="VBX101" s="3"/>
      <c r="VBY101" s="3"/>
      <c r="VBZ101" s="3"/>
      <c r="VCA101" s="3"/>
      <c r="VCB101" s="3"/>
      <c r="VCC101" s="3"/>
      <c r="VCD101" s="3"/>
      <c r="VCE101" s="3"/>
      <c r="VCF101" s="3"/>
      <c r="VCG101" s="3"/>
      <c r="VCH101" s="3"/>
      <c r="VCI101" s="3"/>
      <c r="VCJ101" s="3"/>
      <c r="VCK101" s="3"/>
      <c r="VCL101" s="3"/>
      <c r="VCM101" s="3"/>
      <c r="VCN101" s="3"/>
      <c r="VCO101" s="3"/>
      <c r="VCP101" s="3"/>
      <c r="VCQ101" s="3"/>
      <c r="VCR101" s="3"/>
      <c r="VCS101" s="3"/>
      <c r="VCT101" s="3"/>
      <c r="VCU101" s="3"/>
      <c r="VCV101" s="3"/>
      <c r="VCW101" s="3"/>
      <c r="VCX101" s="3"/>
      <c r="VCY101" s="3"/>
      <c r="VCZ101" s="3"/>
      <c r="VDA101" s="3"/>
      <c r="VDB101" s="3"/>
      <c r="VDC101" s="3"/>
      <c r="VDD101" s="3"/>
      <c r="VDE101" s="3"/>
      <c r="VDF101" s="3"/>
      <c r="VDG101" s="3"/>
      <c r="VDH101" s="3"/>
      <c r="VDI101" s="3"/>
      <c r="VDJ101" s="3"/>
      <c r="VDK101" s="3"/>
      <c r="VDL101" s="3"/>
      <c r="VDM101" s="3"/>
      <c r="VDN101" s="3"/>
      <c r="VDO101" s="3"/>
      <c r="VDP101" s="3"/>
      <c r="VDQ101" s="3"/>
      <c r="VDR101" s="3"/>
      <c r="VDS101" s="3"/>
      <c r="VDT101" s="3"/>
      <c r="VDU101" s="3"/>
      <c r="VDV101" s="3"/>
      <c r="VDW101" s="3"/>
      <c r="VDX101" s="3"/>
      <c r="VDY101" s="3"/>
      <c r="VDZ101" s="3"/>
      <c r="VEA101" s="3"/>
      <c r="VEB101" s="3"/>
      <c r="VEC101" s="3"/>
      <c r="VED101" s="3"/>
      <c r="VEE101" s="3"/>
      <c r="VEF101" s="3"/>
      <c r="VEG101" s="3"/>
      <c r="VEH101" s="3"/>
      <c r="VEI101" s="3"/>
      <c r="VEJ101" s="3"/>
      <c r="VEK101" s="3"/>
      <c r="VEL101" s="3"/>
      <c r="VEM101" s="3"/>
      <c r="VEN101" s="3"/>
      <c r="VEO101" s="3"/>
      <c r="VEP101" s="3"/>
      <c r="VEQ101" s="3"/>
      <c r="VER101" s="3"/>
      <c r="VES101" s="3"/>
      <c r="VET101" s="3"/>
      <c r="VEU101" s="3"/>
      <c r="VEV101" s="3"/>
      <c r="VEW101" s="3"/>
      <c r="VEX101" s="3"/>
      <c r="VEY101" s="3"/>
      <c r="VEZ101" s="3"/>
      <c r="VFA101" s="3"/>
      <c r="VFB101" s="3"/>
      <c r="VFC101" s="3"/>
      <c r="VFD101" s="3"/>
      <c r="VFE101" s="3"/>
      <c r="VFF101" s="3"/>
      <c r="VFG101" s="3"/>
      <c r="VFH101" s="3"/>
      <c r="VFI101" s="3"/>
      <c r="VFJ101" s="3"/>
      <c r="VFK101" s="3"/>
      <c r="VFL101" s="3"/>
      <c r="VFM101" s="3"/>
      <c r="VFN101" s="3"/>
      <c r="VFO101" s="3"/>
      <c r="VFP101" s="3"/>
      <c r="VFQ101" s="3"/>
      <c r="VFR101" s="3"/>
      <c r="VFS101" s="3"/>
      <c r="VFT101" s="3"/>
      <c r="VFU101" s="3"/>
      <c r="VFV101" s="3"/>
      <c r="VFW101" s="3"/>
      <c r="VFX101" s="3"/>
      <c r="VFY101" s="3"/>
      <c r="VFZ101" s="3"/>
      <c r="VGA101" s="3"/>
      <c r="VGB101" s="3"/>
      <c r="VGC101" s="3"/>
      <c r="VGD101" s="3"/>
      <c r="VGE101" s="3"/>
      <c r="VGF101" s="3"/>
      <c r="VGG101" s="3"/>
      <c r="VGH101" s="3"/>
      <c r="VGI101" s="3"/>
      <c r="VGJ101" s="3"/>
      <c r="VGK101" s="3"/>
      <c r="VGL101" s="3"/>
      <c r="VGM101" s="3"/>
      <c r="VGN101" s="3"/>
      <c r="VGO101" s="3"/>
      <c r="VGP101" s="3"/>
      <c r="VGQ101" s="3"/>
      <c r="VGR101" s="3"/>
      <c r="VGS101" s="3"/>
      <c r="VGT101" s="3"/>
      <c r="VGU101" s="3"/>
      <c r="VGV101" s="3"/>
      <c r="VGW101" s="3"/>
      <c r="VGX101" s="3"/>
      <c r="VGY101" s="3"/>
      <c r="VGZ101" s="3"/>
      <c r="VHA101" s="3"/>
      <c r="VHB101" s="3"/>
      <c r="VHC101" s="3"/>
      <c r="VHD101" s="3"/>
      <c r="VHE101" s="3"/>
      <c r="VHF101" s="3"/>
      <c r="VHG101" s="3"/>
      <c r="VHH101" s="3"/>
      <c r="VHI101" s="3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  <c r="VVH101"/>
      <c r="VVI101"/>
      <c r="VVJ101"/>
      <c r="VVK101"/>
      <c r="VVL101"/>
      <c r="VVM101"/>
      <c r="VVN101"/>
      <c r="VVO101"/>
      <c r="VVP101"/>
      <c r="VVQ101"/>
      <c r="VVR101"/>
      <c r="VVS101"/>
      <c r="VVT101"/>
      <c r="VVU101"/>
      <c r="VVV101"/>
      <c r="VVW101"/>
      <c r="VVX101"/>
      <c r="VVY101"/>
      <c r="VVZ101"/>
      <c r="VWA101"/>
      <c r="VWB101"/>
      <c r="VWC101"/>
      <c r="VWD101"/>
      <c r="VWE101"/>
      <c r="VWF101"/>
      <c r="VWG101"/>
      <c r="VWH101"/>
      <c r="VWI101"/>
      <c r="VWJ101"/>
      <c r="VWK101"/>
      <c r="VWL101"/>
    </row>
    <row r="102" spans="1:15482" s="1" customFormat="1">
      <c r="B102" s="328"/>
      <c r="C102" s="236" t="s">
        <v>65</v>
      </c>
      <c r="D102" s="154"/>
      <c r="E102" s="237" t="s">
        <v>9</v>
      </c>
      <c r="F102" s="158">
        <v>0</v>
      </c>
      <c r="G102" s="158">
        <v>0</v>
      </c>
      <c r="H102" s="158">
        <v>0</v>
      </c>
      <c r="I102" s="155">
        <v>111605.515</v>
      </c>
      <c r="J102" s="158">
        <v>0</v>
      </c>
      <c r="K102" s="158">
        <v>0</v>
      </c>
      <c r="L102" s="158">
        <v>0</v>
      </c>
      <c r="M102" s="158">
        <v>0</v>
      </c>
      <c r="N102" s="158">
        <v>0</v>
      </c>
      <c r="O102" s="158">
        <v>0</v>
      </c>
      <c r="P102" s="155">
        <v>73607.285000000003</v>
      </c>
      <c r="Q102" s="158">
        <v>0</v>
      </c>
      <c r="R102" s="158">
        <v>0</v>
      </c>
      <c r="S102" s="158">
        <v>0</v>
      </c>
      <c r="T102" s="158">
        <v>0</v>
      </c>
      <c r="U102" s="158">
        <v>0</v>
      </c>
      <c r="V102" s="158">
        <v>0</v>
      </c>
      <c r="W102" s="155">
        <v>111605.515</v>
      </c>
      <c r="X102" s="158">
        <v>0</v>
      </c>
      <c r="Y102" s="158">
        <v>0</v>
      </c>
      <c r="Z102" s="158">
        <v>0</v>
      </c>
      <c r="AA102" s="158">
        <v>0</v>
      </c>
      <c r="AB102" s="158">
        <v>0</v>
      </c>
      <c r="AC102" s="158">
        <v>0</v>
      </c>
      <c r="AD102" s="155">
        <v>111627.235</v>
      </c>
      <c r="AE102" s="158">
        <v>0</v>
      </c>
      <c r="AF102" s="158">
        <v>0</v>
      </c>
      <c r="AG102" s="344">
        <v>0</v>
      </c>
      <c r="AH102" s="171"/>
      <c r="AI102" s="169">
        <f>SUM(AI103:AI104)</f>
        <v>408445.55000000005</v>
      </c>
      <c r="AK102" s="126"/>
      <c r="DB102" s="279"/>
      <c r="DC102" s="253"/>
      <c r="DD102" s="253"/>
      <c r="DE102" s="253"/>
      <c r="DF102" s="279"/>
      <c r="DG102" s="253"/>
      <c r="DH102" s="253"/>
      <c r="DI102" s="253"/>
      <c r="DJ102" s="253"/>
      <c r="DK102" s="253"/>
      <c r="DT102" s="253"/>
    </row>
    <row r="103" spans="1:15482" s="1" customFormat="1">
      <c r="B103" s="328"/>
      <c r="C103" s="238" t="s">
        <v>66</v>
      </c>
      <c r="D103" s="79"/>
      <c r="E103" s="239" t="s">
        <v>9</v>
      </c>
      <c r="F103" s="91">
        <f t="shared" ref="F103:AG103" si="51">SUM(F106:F107)*10.86</f>
        <v>0</v>
      </c>
      <c r="G103" s="91">
        <f t="shared" si="51"/>
        <v>0</v>
      </c>
      <c r="H103" s="91">
        <f t="shared" si="51"/>
        <v>0</v>
      </c>
      <c r="I103" s="91">
        <f t="shared" si="51"/>
        <v>111597.36</v>
      </c>
      <c r="J103" s="91">
        <f t="shared" si="51"/>
        <v>0</v>
      </c>
      <c r="K103" s="91">
        <f t="shared" si="51"/>
        <v>0</v>
      </c>
      <c r="L103" s="91">
        <f t="shared" si="51"/>
        <v>0</v>
      </c>
      <c r="M103" s="91">
        <f t="shared" si="51"/>
        <v>0</v>
      </c>
      <c r="N103" s="91">
        <f t="shared" si="51"/>
        <v>0</v>
      </c>
      <c r="O103" s="91">
        <f t="shared" si="51"/>
        <v>0</v>
      </c>
      <c r="P103" s="91">
        <f t="shared" si="51"/>
        <v>73598.22</v>
      </c>
      <c r="Q103" s="91">
        <f>SUM(Q106:Q107)*10.86</f>
        <v>0</v>
      </c>
      <c r="R103" s="91">
        <f t="shared" si="51"/>
        <v>0</v>
      </c>
      <c r="S103" s="91">
        <f t="shared" si="51"/>
        <v>0</v>
      </c>
      <c r="T103" s="91">
        <f t="shared" si="51"/>
        <v>0</v>
      </c>
      <c r="U103" s="91">
        <f t="shared" si="51"/>
        <v>0</v>
      </c>
      <c r="V103" s="91">
        <f t="shared" si="51"/>
        <v>0</v>
      </c>
      <c r="W103" s="91">
        <f t="shared" si="51"/>
        <v>111597.36</v>
      </c>
      <c r="X103" s="91">
        <f t="shared" si="51"/>
        <v>0</v>
      </c>
      <c r="Y103" s="91">
        <f t="shared" si="51"/>
        <v>0</v>
      </c>
      <c r="Z103" s="91">
        <f t="shared" si="51"/>
        <v>0</v>
      </c>
      <c r="AA103" s="91">
        <f t="shared" si="51"/>
        <v>0</v>
      </c>
      <c r="AB103" s="158">
        <v>0</v>
      </c>
      <c r="AC103" s="158">
        <v>0</v>
      </c>
      <c r="AD103" s="91">
        <f t="shared" si="51"/>
        <v>111619.07999999999</v>
      </c>
      <c r="AE103" s="91">
        <f t="shared" si="51"/>
        <v>0</v>
      </c>
      <c r="AF103" s="91">
        <f t="shared" si="51"/>
        <v>0</v>
      </c>
      <c r="AG103" s="333">
        <f t="shared" si="51"/>
        <v>0</v>
      </c>
      <c r="AH103" s="125"/>
      <c r="AI103" s="127">
        <f>SUM(F103:AG103)</f>
        <v>408412.02</v>
      </c>
      <c r="AK103" s="126"/>
      <c r="DB103" s="302"/>
      <c r="DC103" s="265"/>
      <c r="DD103" s="265"/>
      <c r="DE103" s="265"/>
      <c r="DF103" s="265"/>
      <c r="DG103" s="265"/>
      <c r="DH103" s="253"/>
      <c r="DI103" s="253"/>
      <c r="DJ103" s="253"/>
      <c r="DK103" s="253"/>
      <c r="DT103" s="253"/>
    </row>
    <row r="104" spans="1:15482" s="1" customFormat="1" ht="14.25">
      <c r="B104" s="328"/>
      <c r="C104" s="238" t="s">
        <v>67</v>
      </c>
      <c r="D104" s="79"/>
      <c r="E104" s="239" t="s">
        <v>9</v>
      </c>
      <c r="F104" s="91">
        <f t="shared" ref="F104:AG104" si="52">F102-F103</f>
        <v>0</v>
      </c>
      <c r="G104" s="91">
        <f t="shared" si="52"/>
        <v>0</v>
      </c>
      <c r="H104" s="91">
        <f t="shared" si="52"/>
        <v>0</v>
      </c>
      <c r="I104" s="91">
        <f t="shared" si="52"/>
        <v>8.1549999999988358</v>
      </c>
      <c r="J104" s="91">
        <f t="shared" si="52"/>
        <v>0</v>
      </c>
      <c r="K104" s="91">
        <f t="shared" si="52"/>
        <v>0</v>
      </c>
      <c r="L104" s="91">
        <f t="shared" si="52"/>
        <v>0</v>
      </c>
      <c r="M104" s="91">
        <f t="shared" si="52"/>
        <v>0</v>
      </c>
      <c r="N104" s="91">
        <f t="shared" si="52"/>
        <v>0</v>
      </c>
      <c r="O104" s="91">
        <f t="shared" si="52"/>
        <v>0</v>
      </c>
      <c r="P104" s="91">
        <f t="shared" si="52"/>
        <v>9.0650000000023283</v>
      </c>
      <c r="Q104" s="91">
        <f t="shared" si="52"/>
        <v>0</v>
      </c>
      <c r="R104" s="91">
        <f t="shared" si="52"/>
        <v>0</v>
      </c>
      <c r="S104" s="91">
        <f t="shared" si="52"/>
        <v>0</v>
      </c>
      <c r="T104" s="91">
        <f t="shared" si="52"/>
        <v>0</v>
      </c>
      <c r="U104" s="91">
        <f t="shared" si="52"/>
        <v>0</v>
      </c>
      <c r="V104" s="91">
        <f t="shared" si="52"/>
        <v>0</v>
      </c>
      <c r="W104" s="91">
        <f t="shared" si="52"/>
        <v>8.1549999999988358</v>
      </c>
      <c r="X104" s="91">
        <f t="shared" si="52"/>
        <v>0</v>
      </c>
      <c r="Y104" s="91">
        <f t="shared" si="52"/>
        <v>0</v>
      </c>
      <c r="Z104" s="91">
        <f t="shared" si="52"/>
        <v>0</v>
      </c>
      <c r="AA104" s="91">
        <f t="shared" si="52"/>
        <v>0</v>
      </c>
      <c r="AB104" s="91">
        <f t="shared" si="52"/>
        <v>0</v>
      </c>
      <c r="AC104" s="91">
        <f t="shared" si="52"/>
        <v>0</v>
      </c>
      <c r="AD104" s="91">
        <f t="shared" si="52"/>
        <v>8.1550000000133878</v>
      </c>
      <c r="AE104" s="91">
        <f t="shared" si="52"/>
        <v>0</v>
      </c>
      <c r="AF104" s="91">
        <f t="shared" si="52"/>
        <v>0</v>
      </c>
      <c r="AG104" s="333">
        <f t="shared" si="52"/>
        <v>0</v>
      </c>
      <c r="AH104" s="125"/>
      <c r="AI104" s="127">
        <f>SUM(F104:AG104)</f>
        <v>33.530000000013388</v>
      </c>
      <c r="AK104" s="126"/>
      <c r="DB104" s="253"/>
      <c r="DC104" s="253"/>
      <c r="DD104" s="253"/>
      <c r="DE104" s="253"/>
      <c r="DF104" s="253"/>
      <c r="DG104" s="253"/>
      <c r="DH104" s="253"/>
      <c r="DI104" s="253"/>
      <c r="DJ104" s="253"/>
      <c r="DK104" s="253"/>
      <c r="DT104" s="253"/>
    </row>
    <row r="105" spans="1:15482" s="1" customFormat="1" ht="14.25">
      <c r="B105" s="328"/>
      <c r="C105" s="238" t="s">
        <v>68</v>
      </c>
      <c r="D105" s="79"/>
      <c r="E105" s="75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322"/>
      <c r="AH105" s="125"/>
      <c r="AI105" s="173" t="s">
        <v>68</v>
      </c>
      <c r="AK105" s="126"/>
      <c r="DB105" s="253"/>
      <c r="DC105" s="253"/>
      <c r="DD105" s="253"/>
      <c r="DE105" s="253"/>
      <c r="DF105" s="253"/>
      <c r="DG105" s="253"/>
      <c r="DH105" s="253"/>
      <c r="DI105" s="253"/>
      <c r="DJ105" s="253"/>
      <c r="DK105" s="253"/>
      <c r="DT105" s="253"/>
    </row>
    <row r="106" spans="1:15482" s="7" customFormat="1" ht="14.25">
      <c r="B106" s="343"/>
      <c r="C106" s="157" t="s">
        <v>81</v>
      </c>
      <c r="D106" s="45"/>
      <c r="E106" s="241" t="s">
        <v>70</v>
      </c>
      <c r="F106" s="158">
        <v>0</v>
      </c>
      <c r="G106" s="158">
        <v>0</v>
      </c>
      <c r="H106" s="158">
        <v>0</v>
      </c>
      <c r="I106" s="158">
        <v>3426</v>
      </c>
      <c r="J106" s="158">
        <v>0</v>
      </c>
      <c r="K106" s="158">
        <v>0</v>
      </c>
      <c r="L106" s="158">
        <v>0</v>
      </c>
      <c r="M106" s="158">
        <v>0</v>
      </c>
      <c r="N106" s="158">
        <v>0</v>
      </c>
      <c r="O106" s="158">
        <v>0</v>
      </c>
      <c r="P106" s="158">
        <v>3427</v>
      </c>
      <c r="Q106" s="158">
        <v>0</v>
      </c>
      <c r="R106" s="158">
        <v>0</v>
      </c>
      <c r="S106" s="158">
        <v>0</v>
      </c>
      <c r="T106" s="158">
        <v>0</v>
      </c>
      <c r="U106" s="158">
        <v>0</v>
      </c>
      <c r="V106" s="158">
        <v>0</v>
      </c>
      <c r="W106" s="158">
        <v>3426</v>
      </c>
      <c r="X106" s="158">
        <v>0</v>
      </c>
      <c r="Y106" s="158">
        <v>0</v>
      </c>
      <c r="Z106" s="158">
        <v>0</v>
      </c>
      <c r="AA106" s="158">
        <v>0</v>
      </c>
      <c r="AB106" s="158">
        <v>0</v>
      </c>
      <c r="AC106" s="158">
        <v>0</v>
      </c>
      <c r="AD106" s="158">
        <v>3427</v>
      </c>
      <c r="AE106" s="158">
        <v>0</v>
      </c>
      <c r="AF106" s="158">
        <v>0</v>
      </c>
      <c r="AG106" s="344">
        <v>0</v>
      </c>
      <c r="AH106" s="174"/>
      <c r="AI106" s="177">
        <f>SUM(F106:AG106)</f>
        <v>13706</v>
      </c>
      <c r="AK106" s="176"/>
      <c r="DB106" s="301"/>
      <c r="DC106" s="301"/>
      <c r="DD106" s="301"/>
      <c r="DE106" s="301"/>
      <c r="DF106" s="301"/>
      <c r="DG106" s="301"/>
      <c r="DH106" s="301"/>
      <c r="DI106" s="301"/>
      <c r="DJ106" s="301"/>
      <c r="DK106" s="301"/>
      <c r="DT106" s="301"/>
    </row>
    <row r="107" spans="1:15482" s="7" customFormat="1" ht="14.25">
      <c r="B107" s="343"/>
      <c r="C107" s="157" t="s">
        <v>82</v>
      </c>
      <c r="D107" s="45"/>
      <c r="E107" s="241" t="s">
        <v>70</v>
      </c>
      <c r="F107" s="158">
        <v>0</v>
      </c>
      <c r="G107" s="158">
        <v>0</v>
      </c>
      <c r="H107" s="158">
        <v>0</v>
      </c>
      <c r="I107" s="158">
        <v>6850</v>
      </c>
      <c r="J107" s="158">
        <v>0</v>
      </c>
      <c r="K107" s="158">
        <v>0</v>
      </c>
      <c r="L107" s="158">
        <v>0</v>
      </c>
      <c r="M107" s="158">
        <v>0</v>
      </c>
      <c r="N107" s="158">
        <v>0</v>
      </c>
      <c r="O107" s="158">
        <v>0</v>
      </c>
      <c r="P107" s="158">
        <v>3350</v>
      </c>
      <c r="Q107" s="158">
        <v>0</v>
      </c>
      <c r="R107" s="158">
        <v>0</v>
      </c>
      <c r="S107" s="158">
        <v>0</v>
      </c>
      <c r="T107" s="158">
        <v>0</v>
      </c>
      <c r="U107" s="158">
        <v>0</v>
      </c>
      <c r="V107" s="158">
        <v>0</v>
      </c>
      <c r="W107" s="158">
        <v>6850</v>
      </c>
      <c r="X107" s="158">
        <v>0</v>
      </c>
      <c r="Y107" s="158">
        <v>0</v>
      </c>
      <c r="Z107" s="158">
        <v>0</v>
      </c>
      <c r="AA107" s="158">
        <v>0</v>
      </c>
      <c r="AB107" s="158">
        <v>0</v>
      </c>
      <c r="AC107" s="158">
        <v>0</v>
      </c>
      <c r="AD107" s="64">
        <v>6851</v>
      </c>
      <c r="AE107" s="158">
        <v>0</v>
      </c>
      <c r="AF107" s="158">
        <v>0</v>
      </c>
      <c r="AG107" s="344">
        <v>0</v>
      </c>
      <c r="AH107" s="174"/>
      <c r="AI107" s="177">
        <f>SUM(F107:AG107)</f>
        <v>23901</v>
      </c>
      <c r="AK107" s="176"/>
      <c r="DB107" s="301"/>
      <c r="DC107" s="301"/>
      <c r="DD107" s="301"/>
      <c r="DE107" s="301"/>
      <c r="DF107" s="301"/>
      <c r="DG107" s="301"/>
      <c r="DH107" s="301"/>
      <c r="DI107" s="301"/>
      <c r="DJ107" s="301"/>
      <c r="DK107" s="301"/>
      <c r="DT107" s="301"/>
    </row>
    <row r="108" spans="1:15482" s="1" customFormat="1" ht="14.25">
      <c r="B108" s="328"/>
      <c r="C108" s="238" t="s">
        <v>72</v>
      </c>
      <c r="D108" s="79"/>
      <c r="E108" s="75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322"/>
      <c r="AH108" s="125"/>
      <c r="AI108" s="173" t="s">
        <v>72</v>
      </c>
      <c r="AK108" s="126"/>
      <c r="DB108" s="253"/>
      <c r="DC108" s="253"/>
      <c r="DD108" s="253"/>
      <c r="DE108" s="253"/>
      <c r="DF108" s="253"/>
      <c r="DG108" s="253"/>
      <c r="DH108" s="253"/>
      <c r="DI108" s="253"/>
      <c r="DJ108" s="253"/>
      <c r="DK108" s="253"/>
      <c r="DT108" s="253"/>
    </row>
    <row r="109" spans="1:15482" s="1" customFormat="1" ht="14.25">
      <c r="B109" s="328"/>
      <c r="C109" s="157" t="s">
        <v>81</v>
      </c>
      <c r="D109" s="79"/>
      <c r="E109" s="239" t="s">
        <v>72</v>
      </c>
      <c r="F109" s="64">
        <f t="shared" ref="F109:AG109" si="53">F106*12</f>
        <v>0</v>
      </c>
      <c r="G109" s="64">
        <f t="shared" si="53"/>
        <v>0</v>
      </c>
      <c r="H109" s="64">
        <f t="shared" si="53"/>
        <v>0</v>
      </c>
      <c r="I109" s="64">
        <f t="shared" si="53"/>
        <v>41112</v>
      </c>
      <c r="J109" s="64">
        <f t="shared" si="53"/>
        <v>0</v>
      </c>
      <c r="K109" s="64">
        <f t="shared" si="53"/>
        <v>0</v>
      </c>
      <c r="L109" s="64">
        <f t="shared" si="53"/>
        <v>0</v>
      </c>
      <c r="M109" s="64">
        <f t="shared" si="53"/>
        <v>0</v>
      </c>
      <c r="N109" s="64">
        <f t="shared" si="53"/>
        <v>0</v>
      </c>
      <c r="O109" s="64">
        <f t="shared" si="53"/>
        <v>0</v>
      </c>
      <c r="P109" s="64">
        <f t="shared" si="53"/>
        <v>41124</v>
      </c>
      <c r="Q109" s="64">
        <f t="shared" si="53"/>
        <v>0</v>
      </c>
      <c r="R109" s="64">
        <f t="shared" si="53"/>
        <v>0</v>
      </c>
      <c r="S109" s="64">
        <f t="shared" si="53"/>
        <v>0</v>
      </c>
      <c r="T109" s="64">
        <f t="shared" si="53"/>
        <v>0</v>
      </c>
      <c r="U109" s="64">
        <f t="shared" si="53"/>
        <v>0</v>
      </c>
      <c r="V109" s="64">
        <f t="shared" si="53"/>
        <v>0</v>
      </c>
      <c r="W109" s="64">
        <f t="shared" si="53"/>
        <v>41112</v>
      </c>
      <c r="X109" s="64">
        <f t="shared" si="53"/>
        <v>0</v>
      </c>
      <c r="Y109" s="64">
        <f t="shared" si="53"/>
        <v>0</v>
      </c>
      <c r="Z109" s="64">
        <f t="shared" si="53"/>
        <v>0</v>
      </c>
      <c r="AA109" s="64">
        <f t="shared" si="53"/>
        <v>0</v>
      </c>
      <c r="AB109" s="64">
        <f t="shared" si="53"/>
        <v>0</v>
      </c>
      <c r="AC109" s="64">
        <f t="shared" si="53"/>
        <v>0</v>
      </c>
      <c r="AD109" s="64">
        <f t="shared" si="53"/>
        <v>41124</v>
      </c>
      <c r="AE109" s="64">
        <f t="shared" si="53"/>
        <v>0</v>
      </c>
      <c r="AF109" s="64">
        <f t="shared" si="53"/>
        <v>0</v>
      </c>
      <c r="AG109" s="322">
        <f t="shared" si="53"/>
        <v>0</v>
      </c>
      <c r="AH109" s="125"/>
      <c r="AI109" s="175">
        <f>AI106*12</f>
        <v>164472</v>
      </c>
      <c r="AK109" s="126"/>
      <c r="DB109" s="253"/>
      <c r="DC109" s="253"/>
      <c r="DD109" s="253"/>
      <c r="DE109" s="253"/>
      <c r="DF109" s="253"/>
      <c r="DG109" s="253"/>
      <c r="DH109" s="253"/>
      <c r="DI109" s="253"/>
      <c r="DJ109" s="253"/>
      <c r="DK109" s="253"/>
      <c r="DT109" s="253"/>
    </row>
    <row r="110" spans="1:15482" s="1" customFormat="1" ht="14.25">
      <c r="B110" s="328"/>
      <c r="C110" s="157" t="s">
        <v>82</v>
      </c>
      <c r="D110" s="79"/>
      <c r="E110" s="239" t="s">
        <v>72</v>
      </c>
      <c r="F110" s="64">
        <f t="shared" ref="F110:AG110" si="54">F107*6</f>
        <v>0</v>
      </c>
      <c r="G110" s="64">
        <f t="shared" si="54"/>
        <v>0</v>
      </c>
      <c r="H110" s="64">
        <f t="shared" si="54"/>
        <v>0</v>
      </c>
      <c r="I110" s="64">
        <f t="shared" si="54"/>
        <v>41100</v>
      </c>
      <c r="J110" s="64">
        <f t="shared" si="54"/>
        <v>0</v>
      </c>
      <c r="K110" s="64">
        <f t="shared" si="54"/>
        <v>0</v>
      </c>
      <c r="L110" s="64">
        <f t="shared" si="54"/>
        <v>0</v>
      </c>
      <c r="M110" s="64">
        <f t="shared" si="54"/>
        <v>0</v>
      </c>
      <c r="N110" s="64">
        <f t="shared" si="54"/>
        <v>0</v>
      </c>
      <c r="O110" s="64">
        <f t="shared" si="54"/>
        <v>0</v>
      </c>
      <c r="P110" s="64">
        <f t="shared" si="54"/>
        <v>20100</v>
      </c>
      <c r="Q110" s="64">
        <f t="shared" si="54"/>
        <v>0</v>
      </c>
      <c r="R110" s="64">
        <f t="shared" si="54"/>
        <v>0</v>
      </c>
      <c r="S110" s="64">
        <f t="shared" si="54"/>
        <v>0</v>
      </c>
      <c r="T110" s="64">
        <f t="shared" si="54"/>
        <v>0</v>
      </c>
      <c r="U110" s="64">
        <f t="shared" si="54"/>
        <v>0</v>
      </c>
      <c r="V110" s="64">
        <f t="shared" si="54"/>
        <v>0</v>
      </c>
      <c r="W110" s="64">
        <f t="shared" si="54"/>
        <v>41100</v>
      </c>
      <c r="X110" s="64">
        <f t="shared" si="54"/>
        <v>0</v>
      </c>
      <c r="Y110" s="64">
        <f t="shared" si="54"/>
        <v>0</v>
      </c>
      <c r="Z110" s="64">
        <f t="shared" si="54"/>
        <v>0</v>
      </c>
      <c r="AA110" s="64">
        <f t="shared" si="54"/>
        <v>0</v>
      </c>
      <c r="AB110" s="64">
        <f t="shared" si="54"/>
        <v>0</v>
      </c>
      <c r="AC110" s="64">
        <f t="shared" si="54"/>
        <v>0</v>
      </c>
      <c r="AD110" s="64">
        <f t="shared" si="54"/>
        <v>41106</v>
      </c>
      <c r="AE110" s="64">
        <f t="shared" si="54"/>
        <v>0</v>
      </c>
      <c r="AF110" s="64">
        <f t="shared" si="54"/>
        <v>0</v>
      </c>
      <c r="AG110" s="322">
        <f t="shared" si="54"/>
        <v>0</v>
      </c>
      <c r="AH110" s="125"/>
      <c r="AI110" s="175">
        <f>AI107*6</f>
        <v>143406</v>
      </c>
      <c r="AK110" s="126"/>
      <c r="DB110" s="253"/>
      <c r="DC110" s="253"/>
      <c r="DD110" s="253"/>
      <c r="DE110" s="253"/>
      <c r="DF110" s="253"/>
      <c r="DG110" s="253"/>
      <c r="DH110" s="253"/>
      <c r="DI110" s="253"/>
      <c r="DJ110" s="253"/>
      <c r="DK110" s="253"/>
      <c r="DT110" s="253"/>
    </row>
    <row r="111" spans="1:15482" s="1" customFormat="1" ht="14.25">
      <c r="B111" s="328"/>
      <c r="C111" s="238" t="s">
        <v>73</v>
      </c>
      <c r="D111" s="79"/>
      <c r="E111" s="239" t="s">
        <v>74</v>
      </c>
      <c r="F111" s="64">
        <v>0</v>
      </c>
      <c r="G111" s="64">
        <f>(G102*45)/1700</f>
        <v>0</v>
      </c>
      <c r="H111" s="64">
        <f t="shared" ref="H111:Y111" si="55">(H102*45)/1700</f>
        <v>0</v>
      </c>
      <c r="I111" s="64">
        <f t="shared" si="55"/>
        <v>2954.2636323529409</v>
      </c>
      <c r="J111" s="64">
        <f t="shared" si="55"/>
        <v>0</v>
      </c>
      <c r="K111" s="64">
        <f t="shared" si="55"/>
        <v>0</v>
      </c>
      <c r="L111" s="64">
        <f t="shared" si="55"/>
        <v>0</v>
      </c>
      <c r="M111" s="64">
        <f t="shared" si="55"/>
        <v>0</v>
      </c>
      <c r="N111" s="64">
        <f t="shared" si="55"/>
        <v>0</v>
      </c>
      <c r="O111" s="64">
        <f t="shared" si="55"/>
        <v>0</v>
      </c>
      <c r="P111" s="64">
        <f t="shared" si="55"/>
        <v>1948.4281323529412</v>
      </c>
      <c r="Q111" s="64">
        <f t="shared" si="55"/>
        <v>0</v>
      </c>
      <c r="R111" s="64">
        <f t="shared" si="55"/>
        <v>0</v>
      </c>
      <c r="S111" s="64">
        <f t="shared" si="55"/>
        <v>0</v>
      </c>
      <c r="T111" s="64">
        <f t="shared" si="55"/>
        <v>0</v>
      </c>
      <c r="U111" s="64">
        <f t="shared" si="55"/>
        <v>0</v>
      </c>
      <c r="V111" s="64">
        <f t="shared" si="55"/>
        <v>0</v>
      </c>
      <c r="W111" s="64">
        <f t="shared" si="55"/>
        <v>2954.2636323529409</v>
      </c>
      <c r="X111" s="64">
        <f t="shared" si="55"/>
        <v>0</v>
      </c>
      <c r="Y111" s="64">
        <f t="shared" si="55"/>
        <v>0</v>
      </c>
      <c r="Z111" s="64">
        <f t="shared" ref="Z111:AG111" si="56">Z102*45/1700</f>
        <v>0</v>
      </c>
      <c r="AA111" s="64">
        <f t="shared" si="56"/>
        <v>0</v>
      </c>
      <c r="AB111" s="64">
        <f t="shared" si="56"/>
        <v>0</v>
      </c>
      <c r="AC111" s="64">
        <f t="shared" si="56"/>
        <v>0</v>
      </c>
      <c r="AD111" s="64">
        <f t="shared" si="56"/>
        <v>2954.8385735294119</v>
      </c>
      <c r="AE111" s="64">
        <f t="shared" si="56"/>
        <v>0</v>
      </c>
      <c r="AF111" s="64">
        <f t="shared" si="56"/>
        <v>0</v>
      </c>
      <c r="AG111" s="322">
        <f t="shared" si="56"/>
        <v>0</v>
      </c>
      <c r="AH111" s="125"/>
      <c r="AI111" s="175">
        <f>SUM(F111:AG111)</f>
        <v>10811.793970588235</v>
      </c>
      <c r="AK111" s="126"/>
      <c r="DB111" s="253"/>
      <c r="DC111" s="253"/>
      <c r="DD111" s="253"/>
      <c r="DE111" s="253"/>
      <c r="DF111" s="253"/>
      <c r="DG111" s="253"/>
      <c r="DH111" s="253"/>
      <c r="DI111" s="253"/>
      <c r="DJ111" s="253"/>
      <c r="DK111" s="253"/>
      <c r="DT111" s="253"/>
    </row>
    <row r="112" spans="1:15482" s="1" customFormat="1" ht="14.25">
      <c r="B112" s="328"/>
      <c r="C112" s="238" t="s">
        <v>75</v>
      </c>
      <c r="D112" s="79"/>
      <c r="E112" s="239" t="s">
        <v>76</v>
      </c>
      <c r="F112" s="64">
        <f t="shared" ref="F112:AG112" si="57">SUM(F106:F107)/500</f>
        <v>0</v>
      </c>
      <c r="G112" s="64">
        <f t="shared" si="57"/>
        <v>0</v>
      </c>
      <c r="H112" s="64">
        <f t="shared" si="57"/>
        <v>0</v>
      </c>
      <c r="I112" s="64">
        <f t="shared" si="57"/>
        <v>20.552</v>
      </c>
      <c r="J112" s="64">
        <f t="shared" si="57"/>
        <v>0</v>
      </c>
      <c r="K112" s="64">
        <f t="shared" si="57"/>
        <v>0</v>
      </c>
      <c r="L112" s="64">
        <f t="shared" si="57"/>
        <v>0</v>
      </c>
      <c r="M112" s="64">
        <f t="shared" si="57"/>
        <v>0</v>
      </c>
      <c r="N112" s="64">
        <f t="shared" si="57"/>
        <v>0</v>
      </c>
      <c r="O112" s="64">
        <f t="shared" si="57"/>
        <v>0</v>
      </c>
      <c r="P112" s="64">
        <f t="shared" si="57"/>
        <v>13.554</v>
      </c>
      <c r="Q112" s="64">
        <f t="shared" si="57"/>
        <v>0</v>
      </c>
      <c r="R112" s="64">
        <f t="shared" si="57"/>
        <v>0</v>
      </c>
      <c r="S112" s="64">
        <f t="shared" si="57"/>
        <v>0</v>
      </c>
      <c r="T112" s="64">
        <f t="shared" si="57"/>
        <v>0</v>
      </c>
      <c r="U112" s="64">
        <f t="shared" si="57"/>
        <v>0</v>
      </c>
      <c r="V112" s="64">
        <f t="shared" si="57"/>
        <v>0</v>
      </c>
      <c r="W112" s="64">
        <f t="shared" si="57"/>
        <v>20.552</v>
      </c>
      <c r="X112" s="64">
        <f t="shared" si="57"/>
        <v>0</v>
      </c>
      <c r="Y112" s="64">
        <f t="shared" si="57"/>
        <v>0</v>
      </c>
      <c r="Z112" s="64">
        <f t="shared" si="57"/>
        <v>0</v>
      </c>
      <c r="AA112" s="64">
        <f t="shared" si="57"/>
        <v>0</v>
      </c>
      <c r="AB112" s="64">
        <f t="shared" si="57"/>
        <v>0</v>
      </c>
      <c r="AC112" s="64">
        <f t="shared" si="57"/>
        <v>0</v>
      </c>
      <c r="AD112" s="64">
        <f t="shared" si="57"/>
        <v>20.556000000000001</v>
      </c>
      <c r="AE112" s="64">
        <f t="shared" si="57"/>
        <v>0</v>
      </c>
      <c r="AF112" s="261">
        <f t="shared" si="57"/>
        <v>0</v>
      </c>
      <c r="AG112" s="322">
        <f t="shared" si="57"/>
        <v>0</v>
      </c>
      <c r="AH112" s="125"/>
      <c r="AI112" s="175">
        <f>SUM(F112:AG112)</f>
        <v>75.213999999999999</v>
      </c>
      <c r="AK112" s="126"/>
      <c r="DB112" s="253"/>
      <c r="DC112" s="253"/>
      <c r="DD112" s="253"/>
      <c r="DE112" s="253"/>
      <c r="DF112" s="253"/>
      <c r="DG112" s="253"/>
      <c r="DH112" s="253"/>
      <c r="DI112" s="253"/>
      <c r="DJ112" s="253"/>
      <c r="DK112" s="253"/>
      <c r="DT112" s="253"/>
    </row>
    <row r="113" spans="1:15482" s="1" customFormat="1">
      <c r="A113" s="3"/>
      <c r="B113" s="320"/>
      <c r="C113" s="40" t="s">
        <v>77</v>
      </c>
      <c r="D113" s="59"/>
      <c r="E113" s="59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111"/>
      <c r="AD113" s="60"/>
      <c r="AE113" s="60"/>
      <c r="AF113" s="60"/>
      <c r="AG113" s="319"/>
      <c r="AH113" s="115"/>
      <c r="AI113" s="223" t="s">
        <v>78</v>
      </c>
      <c r="AJ113" s="3"/>
      <c r="AK113" s="3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279"/>
      <c r="DC113" s="279"/>
      <c r="DD113" s="279"/>
      <c r="DE113" s="279"/>
      <c r="DF113" s="279"/>
      <c r="DG113" s="279"/>
      <c r="DH113" s="279"/>
      <c r="DI113" s="279"/>
      <c r="DJ113" s="279"/>
      <c r="DK113" s="279"/>
      <c r="DL113" s="3"/>
      <c r="DM113" s="3"/>
      <c r="DN113" s="3"/>
      <c r="DO113" s="3"/>
      <c r="DP113" s="3"/>
      <c r="DQ113" s="3"/>
      <c r="DR113" s="3"/>
      <c r="DS113" s="3"/>
      <c r="DT113" s="279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  <c r="FAN113" s="3"/>
      <c r="FAO113" s="3"/>
      <c r="FAP113" s="3"/>
      <c r="FAQ113" s="3"/>
      <c r="FAR113" s="3"/>
      <c r="FAS113" s="3"/>
      <c r="FAT113" s="3"/>
      <c r="FAU113" s="3"/>
      <c r="FAV113" s="3"/>
      <c r="FAW113" s="3"/>
      <c r="FAX113" s="3"/>
      <c r="FAY113" s="3"/>
      <c r="FAZ113" s="3"/>
      <c r="FBA113" s="3"/>
      <c r="FBB113" s="3"/>
      <c r="FBC113" s="3"/>
      <c r="FBD113" s="3"/>
      <c r="FBE113" s="3"/>
      <c r="FBF113" s="3"/>
      <c r="FBG113" s="3"/>
      <c r="FBH113" s="3"/>
      <c r="FBI113" s="3"/>
      <c r="FBJ113" s="3"/>
      <c r="FBK113" s="3"/>
      <c r="FBL113" s="3"/>
      <c r="FBM113" s="3"/>
      <c r="FBN113" s="3"/>
      <c r="FBO113" s="3"/>
      <c r="FBP113" s="3"/>
      <c r="FBQ113" s="3"/>
      <c r="FBR113" s="3"/>
      <c r="FBS113" s="3"/>
      <c r="FBT113" s="3"/>
      <c r="FBU113" s="3"/>
      <c r="FBV113" s="3"/>
      <c r="FBW113" s="3"/>
      <c r="FBX113" s="3"/>
      <c r="FBY113" s="3"/>
      <c r="FBZ113" s="3"/>
      <c r="FCA113" s="3"/>
      <c r="FCB113" s="3"/>
      <c r="FCC113" s="3"/>
      <c r="FCD113" s="3"/>
      <c r="FCE113" s="3"/>
      <c r="FCF113" s="3"/>
      <c r="FCG113" s="3"/>
      <c r="FCH113" s="3"/>
      <c r="FCI113" s="3"/>
      <c r="FCJ113" s="3"/>
      <c r="FCK113" s="3"/>
      <c r="FCL113" s="3"/>
      <c r="FCM113" s="3"/>
      <c r="FCN113" s="3"/>
      <c r="FCO113" s="3"/>
      <c r="FCP113" s="3"/>
      <c r="FCQ113" s="3"/>
      <c r="FCR113" s="3"/>
      <c r="FCS113" s="3"/>
      <c r="FCT113" s="3"/>
      <c r="FCU113" s="3"/>
      <c r="FCV113" s="3"/>
      <c r="FCW113" s="3"/>
      <c r="FCX113" s="3"/>
      <c r="FCY113" s="3"/>
      <c r="FCZ113" s="3"/>
      <c r="FDA113" s="3"/>
      <c r="FDB113" s="3"/>
      <c r="FDC113" s="3"/>
      <c r="FDD113" s="3"/>
      <c r="FDE113" s="3"/>
      <c r="FDF113" s="3"/>
      <c r="FDG113" s="3"/>
      <c r="FDH113" s="3"/>
      <c r="FDI113" s="3"/>
      <c r="FDJ113" s="3"/>
      <c r="FDK113" s="3"/>
      <c r="FDL113" s="3"/>
      <c r="FDM113" s="3"/>
      <c r="FDN113" s="3"/>
      <c r="FDO113" s="3"/>
      <c r="FDP113" s="3"/>
      <c r="FDQ113" s="3"/>
      <c r="FDR113" s="3"/>
      <c r="FDS113" s="3"/>
      <c r="FDT113" s="3"/>
      <c r="FDU113" s="3"/>
      <c r="FDV113" s="3"/>
      <c r="FDW113" s="3"/>
      <c r="FDX113" s="3"/>
      <c r="FDY113" s="3"/>
      <c r="FDZ113" s="3"/>
      <c r="FEA113" s="3"/>
      <c r="FEB113" s="3"/>
      <c r="FEC113" s="3"/>
      <c r="FED113" s="3"/>
      <c r="FEE113" s="3"/>
      <c r="FEF113" s="3"/>
      <c r="FEG113" s="3"/>
      <c r="FEH113" s="3"/>
      <c r="FEI113" s="3"/>
      <c r="FEJ113" s="3"/>
      <c r="FEK113" s="3"/>
      <c r="FEL113" s="3"/>
      <c r="FEM113" s="3"/>
      <c r="FEN113" s="3"/>
      <c r="FEO113" s="3"/>
      <c r="FEP113" s="3"/>
      <c r="FEQ113" s="3"/>
      <c r="FER113" s="3"/>
      <c r="FES113" s="3"/>
      <c r="FET113" s="3"/>
      <c r="FEU113" s="3"/>
      <c r="FEV113" s="3"/>
      <c r="FEW113" s="3"/>
      <c r="FEX113" s="3"/>
      <c r="FEY113" s="3"/>
      <c r="FEZ113" s="3"/>
      <c r="FFA113" s="3"/>
      <c r="FFB113" s="3"/>
      <c r="FFC113" s="3"/>
      <c r="FFD113" s="3"/>
      <c r="FFE113" s="3"/>
      <c r="FFF113" s="3"/>
      <c r="FFG113" s="3"/>
      <c r="FFH113" s="3"/>
      <c r="FFI113" s="3"/>
      <c r="FFJ113" s="3"/>
      <c r="FFK113" s="3"/>
      <c r="FFL113" s="3"/>
      <c r="FFM113" s="3"/>
      <c r="FFN113" s="3"/>
      <c r="FFO113" s="3"/>
      <c r="FFP113" s="3"/>
      <c r="FFQ113" s="3"/>
      <c r="FFR113" s="3"/>
      <c r="FFS113" s="3"/>
      <c r="FFT113" s="3"/>
      <c r="FFU113" s="3"/>
      <c r="FFV113" s="3"/>
      <c r="FFW113" s="3"/>
      <c r="FFX113" s="3"/>
      <c r="FFY113" s="3"/>
      <c r="FFZ113" s="3"/>
      <c r="FGA113" s="3"/>
      <c r="FGB113" s="3"/>
      <c r="FGC113" s="3"/>
      <c r="FGD113" s="3"/>
      <c r="FGE113" s="3"/>
      <c r="FGF113" s="3"/>
      <c r="FGG113" s="3"/>
      <c r="FGH113" s="3"/>
      <c r="FGI113" s="3"/>
      <c r="FGJ113" s="3"/>
      <c r="FGK113" s="3"/>
      <c r="FGL113" s="3"/>
      <c r="FGM113" s="3"/>
      <c r="FGN113" s="3"/>
      <c r="FGO113" s="3"/>
      <c r="FGP113" s="3"/>
      <c r="FGQ113" s="3"/>
      <c r="FGR113" s="3"/>
      <c r="FGS113" s="3"/>
      <c r="FGT113" s="3"/>
      <c r="FGU113" s="3"/>
      <c r="FGV113" s="3"/>
      <c r="FGW113" s="3"/>
      <c r="FGX113" s="3"/>
      <c r="FGY113" s="3"/>
      <c r="FGZ113" s="3"/>
      <c r="FHA113" s="3"/>
      <c r="FHB113" s="3"/>
      <c r="FHC113" s="3"/>
      <c r="FHD113" s="3"/>
      <c r="FHE113" s="3"/>
      <c r="FHF113" s="3"/>
      <c r="FHG113" s="3"/>
      <c r="FHH113" s="3"/>
      <c r="FHI113" s="3"/>
      <c r="FHJ113" s="3"/>
      <c r="FHK113" s="3"/>
      <c r="FHL113" s="3"/>
      <c r="FHM113" s="3"/>
      <c r="FHN113" s="3"/>
      <c r="FHO113" s="3"/>
      <c r="FHP113" s="3"/>
      <c r="FHQ113" s="3"/>
      <c r="FHR113" s="3"/>
      <c r="FHS113" s="3"/>
      <c r="FHT113" s="3"/>
      <c r="FHU113" s="3"/>
      <c r="FHV113" s="3"/>
      <c r="FHW113" s="3"/>
      <c r="FHX113" s="3"/>
      <c r="FHY113" s="3"/>
      <c r="FHZ113" s="3"/>
      <c r="FIA113" s="3"/>
      <c r="FIB113" s="3"/>
      <c r="FIC113" s="3"/>
      <c r="FID113" s="3"/>
      <c r="FIE113" s="3"/>
      <c r="FIF113" s="3"/>
      <c r="FIG113" s="3"/>
      <c r="FIH113" s="3"/>
      <c r="FII113" s="3"/>
      <c r="FIJ113" s="3"/>
      <c r="FIK113" s="3"/>
      <c r="FIL113" s="3"/>
      <c r="FIM113" s="3"/>
      <c r="FIN113" s="3"/>
      <c r="FIO113" s="3"/>
      <c r="FIP113" s="3"/>
      <c r="FIQ113" s="3"/>
      <c r="FIR113" s="3"/>
      <c r="FIS113" s="3"/>
      <c r="FIT113" s="3"/>
      <c r="FIU113" s="3"/>
      <c r="FIV113" s="3"/>
      <c r="FIW113" s="3"/>
      <c r="FIX113" s="3"/>
      <c r="FIY113" s="3"/>
      <c r="FIZ113" s="3"/>
      <c r="FJA113" s="3"/>
      <c r="FJB113" s="3"/>
      <c r="FJC113" s="3"/>
      <c r="FJD113" s="3"/>
      <c r="FJE113" s="3"/>
      <c r="FJF113" s="3"/>
      <c r="FJG113" s="3"/>
      <c r="FJH113" s="3"/>
      <c r="FJI113" s="3"/>
      <c r="FJJ113" s="3"/>
      <c r="FJK113" s="3"/>
      <c r="FJL113" s="3"/>
      <c r="FJM113" s="3"/>
      <c r="FJN113" s="3"/>
      <c r="FJO113" s="3"/>
      <c r="FJP113" s="3"/>
      <c r="FJQ113" s="3"/>
      <c r="FJR113" s="3"/>
      <c r="FJS113" s="3"/>
      <c r="FJT113" s="3"/>
      <c r="FJU113" s="3"/>
      <c r="FJV113" s="3"/>
      <c r="FJW113" s="3"/>
      <c r="FJX113" s="3"/>
      <c r="FJY113" s="3"/>
      <c r="FJZ113" s="3"/>
      <c r="FKA113" s="3"/>
      <c r="FKB113" s="3"/>
      <c r="FKC113" s="3"/>
      <c r="FKD113" s="3"/>
      <c r="FKE113" s="3"/>
      <c r="FKF113" s="3"/>
      <c r="FKG113" s="3"/>
      <c r="FKH113" s="3"/>
      <c r="FKI113" s="3"/>
      <c r="FKJ113" s="3"/>
      <c r="FKK113" s="3"/>
      <c r="FKL113" s="3"/>
      <c r="FKM113" s="3"/>
      <c r="FKN113" s="3"/>
      <c r="FKO113" s="3"/>
      <c r="FKP113" s="3"/>
      <c r="FKQ113" s="3"/>
      <c r="FKR113" s="3"/>
      <c r="FKS113" s="3"/>
      <c r="FKT113" s="3"/>
      <c r="FKU113" s="3"/>
      <c r="FKV113" s="3"/>
      <c r="FKW113" s="3"/>
      <c r="FKX113" s="3"/>
      <c r="FKY113" s="3"/>
      <c r="FKZ113" s="3"/>
      <c r="FLA113" s="3"/>
      <c r="FLB113" s="3"/>
      <c r="FLC113" s="3"/>
      <c r="FLD113" s="3"/>
      <c r="FLE113" s="3"/>
      <c r="FLF113" s="3"/>
      <c r="FLG113" s="3"/>
      <c r="FLH113" s="3"/>
      <c r="FLI113" s="3"/>
      <c r="FLJ113" s="3"/>
      <c r="FLK113" s="3"/>
      <c r="FLL113" s="3"/>
      <c r="FLM113" s="3"/>
      <c r="FLN113" s="3"/>
      <c r="FLO113" s="3"/>
      <c r="FLP113" s="3"/>
      <c r="FLQ113" s="3"/>
      <c r="FLR113" s="3"/>
      <c r="FLS113" s="3"/>
      <c r="FLT113" s="3"/>
      <c r="FLU113" s="3"/>
      <c r="FLV113" s="3"/>
      <c r="FLW113" s="3"/>
      <c r="FLX113" s="3"/>
      <c r="FLY113" s="3"/>
      <c r="FLZ113" s="3"/>
      <c r="FMA113" s="3"/>
      <c r="FMB113" s="3"/>
      <c r="FMC113" s="3"/>
      <c r="FMD113" s="3"/>
      <c r="FME113" s="3"/>
      <c r="FMF113" s="3"/>
      <c r="FMG113" s="3"/>
      <c r="FMH113" s="3"/>
      <c r="FMI113" s="3"/>
      <c r="FMJ113" s="3"/>
      <c r="FMK113" s="3"/>
      <c r="FML113" s="3"/>
      <c r="FMM113" s="3"/>
      <c r="FMN113" s="3"/>
      <c r="FMO113" s="3"/>
      <c r="FMP113" s="3"/>
      <c r="FMQ113" s="3"/>
      <c r="FMR113" s="3"/>
      <c r="FMS113" s="3"/>
      <c r="FMT113" s="3"/>
      <c r="FMU113" s="3"/>
      <c r="FMV113" s="3"/>
      <c r="FMW113" s="3"/>
      <c r="FMX113" s="3"/>
      <c r="FMY113" s="3"/>
      <c r="FMZ113" s="3"/>
      <c r="FNA113" s="3"/>
      <c r="FNB113" s="3"/>
      <c r="FNC113" s="3"/>
      <c r="FND113" s="3"/>
      <c r="FNE113" s="3"/>
      <c r="FNF113" s="3"/>
      <c r="FNG113" s="3"/>
      <c r="FNH113" s="3"/>
      <c r="FNI113" s="3"/>
      <c r="FNJ113" s="3"/>
      <c r="FNK113" s="3"/>
      <c r="FNL113" s="3"/>
      <c r="FNM113" s="3"/>
      <c r="FNN113" s="3"/>
      <c r="FNO113" s="3"/>
      <c r="FNP113" s="3"/>
      <c r="FNQ113" s="3"/>
      <c r="FNR113" s="3"/>
      <c r="FNS113" s="3"/>
      <c r="FNT113" s="3"/>
      <c r="FNU113" s="3"/>
      <c r="FNV113" s="3"/>
      <c r="FNW113" s="3"/>
      <c r="FNX113" s="3"/>
      <c r="FNY113" s="3"/>
      <c r="FNZ113" s="3"/>
      <c r="FOA113" s="3"/>
      <c r="FOB113" s="3"/>
      <c r="FOC113" s="3"/>
      <c r="FOD113" s="3"/>
      <c r="FOE113" s="3"/>
      <c r="FOF113" s="3"/>
      <c r="FOG113" s="3"/>
      <c r="FOH113" s="3"/>
      <c r="FOI113" s="3"/>
      <c r="FOJ113" s="3"/>
      <c r="FOK113" s="3"/>
      <c r="FOL113" s="3"/>
      <c r="FOM113" s="3"/>
      <c r="FON113" s="3"/>
      <c r="FOO113" s="3"/>
      <c r="FOP113" s="3"/>
      <c r="FOQ113" s="3"/>
      <c r="FOR113" s="3"/>
      <c r="FOS113" s="3"/>
      <c r="FOT113" s="3"/>
      <c r="FOU113" s="3"/>
      <c r="FOV113" s="3"/>
      <c r="FOW113" s="3"/>
      <c r="FOX113" s="3"/>
      <c r="FOY113" s="3"/>
      <c r="FOZ113" s="3"/>
      <c r="FPA113" s="3"/>
      <c r="FPB113" s="3"/>
      <c r="FPC113" s="3"/>
      <c r="FPD113" s="3"/>
      <c r="FPE113" s="3"/>
      <c r="FPF113" s="3"/>
      <c r="FPG113" s="3"/>
      <c r="FPH113" s="3"/>
      <c r="FPI113" s="3"/>
      <c r="FPJ113" s="3"/>
      <c r="FPK113" s="3"/>
      <c r="FPL113" s="3"/>
      <c r="FPM113" s="3"/>
      <c r="FPN113" s="3"/>
      <c r="FPO113" s="3"/>
      <c r="FPP113" s="3"/>
      <c r="FPQ113" s="3"/>
      <c r="FPR113" s="3"/>
      <c r="FPS113" s="3"/>
      <c r="FPT113" s="3"/>
      <c r="FPU113" s="3"/>
      <c r="FPV113" s="3"/>
      <c r="FPW113" s="3"/>
      <c r="FPX113" s="3"/>
      <c r="FPY113" s="3"/>
      <c r="FPZ113" s="3"/>
      <c r="FQA113" s="3"/>
      <c r="FQB113" s="3"/>
      <c r="FQC113" s="3"/>
      <c r="FQD113" s="3"/>
      <c r="FQE113" s="3"/>
      <c r="FQF113" s="3"/>
      <c r="FQG113" s="3"/>
      <c r="FQH113" s="3"/>
      <c r="FQI113" s="3"/>
      <c r="FQJ113" s="3"/>
      <c r="FQK113" s="3"/>
      <c r="FQL113" s="3"/>
      <c r="FQM113" s="3"/>
      <c r="FQN113" s="3"/>
      <c r="FQO113" s="3"/>
      <c r="FQP113" s="3"/>
      <c r="FQQ113" s="3"/>
      <c r="FQR113" s="3"/>
      <c r="FQS113" s="3"/>
      <c r="FQT113" s="3"/>
      <c r="FQU113" s="3"/>
      <c r="FQV113" s="3"/>
      <c r="FQW113" s="3"/>
      <c r="FQX113" s="3"/>
      <c r="FQY113" s="3"/>
      <c r="FQZ113" s="3"/>
      <c r="FRA113" s="3"/>
      <c r="FRB113" s="3"/>
      <c r="FRC113" s="3"/>
      <c r="FRD113" s="3"/>
      <c r="FRE113" s="3"/>
      <c r="FRF113" s="3"/>
      <c r="FRG113" s="3"/>
      <c r="FRH113" s="3"/>
      <c r="FRI113" s="3"/>
      <c r="FRJ113" s="3"/>
      <c r="FRK113" s="3"/>
      <c r="FRL113" s="3"/>
      <c r="FRM113" s="3"/>
      <c r="FRN113" s="3"/>
      <c r="FRO113" s="3"/>
      <c r="FRP113" s="3"/>
      <c r="FRQ113" s="3"/>
      <c r="FRR113" s="3"/>
      <c r="FRS113" s="3"/>
      <c r="FRT113" s="3"/>
      <c r="FRU113" s="3"/>
      <c r="FRV113" s="3"/>
      <c r="FRW113" s="3"/>
      <c r="FRX113" s="3"/>
      <c r="FRY113" s="3"/>
      <c r="FRZ113" s="3"/>
      <c r="FSA113" s="3"/>
      <c r="FSB113" s="3"/>
      <c r="FSC113" s="3"/>
      <c r="FSD113" s="3"/>
      <c r="FSE113" s="3"/>
      <c r="FSF113" s="3"/>
      <c r="FSG113" s="3"/>
      <c r="FSH113" s="3"/>
      <c r="FSI113" s="3"/>
      <c r="FSJ113" s="3"/>
      <c r="FSK113" s="3"/>
      <c r="FSL113" s="3"/>
      <c r="FSM113" s="3"/>
      <c r="FSN113" s="3"/>
      <c r="FSO113" s="3"/>
      <c r="FSP113" s="3"/>
      <c r="FSQ113" s="3"/>
      <c r="FSR113" s="3"/>
      <c r="FSS113" s="3"/>
      <c r="FST113" s="3"/>
      <c r="FSU113" s="3"/>
      <c r="FSV113" s="3"/>
      <c r="FSW113" s="3"/>
      <c r="FSX113" s="3"/>
      <c r="FSY113" s="3"/>
      <c r="FSZ113" s="3"/>
      <c r="FTA113" s="3"/>
      <c r="FTB113" s="3"/>
      <c r="FTC113" s="3"/>
      <c r="FTD113" s="3"/>
      <c r="FTE113" s="3"/>
      <c r="FTF113" s="3"/>
      <c r="FTG113" s="3"/>
      <c r="FTH113" s="3"/>
      <c r="FTI113" s="3"/>
      <c r="FTJ113" s="3"/>
      <c r="FTK113" s="3"/>
      <c r="FTL113" s="3"/>
      <c r="FTM113" s="3"/>
      <c r="FTN113" s="3"/>
      <c r="FTO113" s="3"/>
      <c r="FTP113" s="3"/>
      <c r="FTQ113" s="3"/>
      <c r="FTR113" s="3"/>
      <c r="FTS113" s="3"/>
      <c r="FTT113" s="3"/>
      <c r="FTU113" s="3"/>
      <c r="FTV113" s="3"/>
      <c r="FTW113" s="3"/>
      <c r="FTX113" s="3"/>
      <c r="FTY113" s="3"/>
      <c r="FTZ113" s="3"/>
      <c r="FUA113" s="3"/>
      <c r="FUB113" s="3"/>
      <c r="FUC113" s="3"/>
      <c r="FUD113" s="3"/>
      <c r="FUE113" s="3"/>
      <c r="FUF113" s="3"/>
      <c r="FUG113" s="3"/>
      <c r="FUH113" s="3"/>
      <c r="FUI113" s="3"/>
      <c r="FUJ113" s="3"/>
      <c r="FUK113" s="3"/>
      <c r="FUL113" s="3"/>
      <c r="FUM113" s="3"/>
      <c r="FUN113" s="3"/>
      <c r="FUO113" s="3"/>
      <c r="FUP113" s="3"/>
      <c r="FUQ113" s="3"/>
      <c r="FUR113" s="3"/>
      <c r="FUS113" s="3"/>
      <c r="FUT113" s="3"/>
      <c r="FUU113" s="3"/>
      <c r="FUV113" s="3"/>
      <c r="FUW113" s="3"/>
      <c r="FUX113" s="3"/>
      <c r="FUY113" s="3"/>
      <c r="FUZ113" s="3"/>
      <c r="FVA113" s="3"/>
      <c r="FVB113" s="3"/>
      <c r="FVC113" s="3"/>
      <c r="FVD113" s="3"/>
      <c r="FVE113" s="3"/>
      <c r="FVF113" s="3"/>
      <c r="FVG113" s="3"/>
      <c r="FVH113" s="3"/>
      <c r="FVI113" s="3"/>
      <c r="FVJ113" s="3"/>
      <c r="FVK113" s="3"/>
      <c r="FVL113" s="3"/>
      <c r="FVM113" s="3"/>
      <c r="FVN113" s="3"/>
      <c r="FVO113" s="3"/>
      <c r="FVP113" s="3"/>
      <c r="FVQ113" s="3"/>
      <c r="FVR113" s="3"/>
      <c r="FVS113" s="3"/>
      <c r="FVT113" s="3"/>
      <c r="FVU113" s="3"/>
      <c r="FVV113" s="3"/>
      <c r="FVW113" s="3"/>
      <c r="FVX113" s="3"/>
      <c r="FVY113" s="3"/>
      <c r="FVZ113" s="3"/>
      <c r="FWA113" s="3"/>
      <c r="FWB113" s="3"/>
      <c r="FWC113" s="3"/>
      <c r="FWD113" s="3"/>
      <c r="FWE113" s="3"/>
      <c r="FWF113" s="3"/>
      <c r="FWG113" s="3"/>
      <c r="FWH113" s="3"/>
      <c r="FWI113" s="3"/>
      <c r="FWJ113" s="3"/>
      <c r="FWK113" s="3"/>
      <c r="FWL113" s="3"/>
      <c r="FWM113" s="3"/>
      <c r="FWN113" s="3"/>
      <c r="FWO113" s="3"/>
      <c r="FWP113" s="3"/>
      <c r="FWQ113" s="3"/>
      <c r="FWR113" s="3"/>
      <c r="FWS113" s="3"/>
      <c r="FWT113" s="3"/>
      <c r="FWU113" s="3"/>
      <c r="FWV113" s="3"/>
      <c r="FWW113" s="3"/>
      <c r="FWX113" s="3"/>
      <c r="FWY113" s="3"/>
      <c r="FWZ113" s="3"/>
      <c r="FXA113" s="3"/>
      <c r="FXB113" s="3"/>
      <c r="FXC113" s="3"/>
      <c r="FXD113" s="3"/>
      <c r="FXE113" s="3"/>
      <c r="FXF113" s="3"/>
      <c r="FXG113" s="3"/>
      <c r="FXH113" s="3"/>
      <c r="FXI113" s="3"/>
      <c r="FXJ113" s="3"/>
      <c r="FXK113" s="3"/>
      <c r="FXL113" s="3"/>
      <c r="FXM113" s="3"/>
      <c r="FXN113" s="3"/>
      <c r="FXO113" s="3"/>
      <c r="FXP113" s="3"/>
      <c r="FXQ113" s="3"/>
      <c r="FXR113" s="3"/>
      <c r="FXS113" s="3"/>
      <c r="FXT113" s="3"/>
      <c r="FXU113" s="3"/>
      <c r="FXV113" s="3"/>
      <c r="FXW113" s="3"/>
      <c r="FXX113" s="3"/>
      <c r="FXY113" s="3"/>
      <c r="FXZ113" s="3"/>
      <c r="FYA113" s="3"/>
      <c r="FYB113" s="3"/>
      <c r="FYC113" s="3"/>
      <c r="FYD113" s="3"/>
      <c r="FYE113" s="3"/>
      <c r="FYF113" s="3"/>
      <c r="FYG113" s="3"/>
      <c r="FYH113" s="3"/>
      <c r="FYI113" s="3"/>
      <c r="FYJ113" s="3"/>
      <c r="FYK113" s="3"/>
      <c r="FYL113" s="3"/>
      <c r="FYM113" s="3"/>
      <c r="FYN113" s="3"/>
      <c r="FYO113" s="3"/>
      <c r="FYP113" s="3"/>
      <c r="FYQ113" s="3"/>
      <c r="FYR113" s="3"/>
      <c r="FYS113" s="3"/>
      <c r="FYT113" s="3"/>
      <c r="FYU113" s="3"/>
      <c r="FYV113" s="3"/>
      <c r="FYW113" s="3"/>
      <c r="FYX113" s="3"/>
      <c r="FYY113" s="3"/>
      <c r="FYZ113" s="3"/>
      <c r="FZA113" s="3"/>
      <c r="FZB113" s="3"/>
      <c r="FZC113" s="3"/>
      <c r="FZD113" s="3"/>
      <c r="FZE113" s="3"/>
      <c r="FZF113" s="3"/>
      <c r="FZG113" s="3"/>
      <c r="FZH113" s="3"/>
      <c r="FZI113" s="3"/>
      <c r="FZJ113" s="3"/>
      <c r="FZK113" s="3"/>
      <c r="FZL113" s="3"/>
      <c r="FZM113" s="3"/>
      <c r="FZN113" s="3"/>
      <c r="FZO113" s="3"/>
      <c r="FZP113" s="3"/>
      <c r="FZQ113" s="3"/>
      <c r="FZR113" s="3"/>
      <c r="FZS113" s="3"/>
      <c r="FZT113" s="3"/>
      <c r="FZU113" s="3"/>
      <c r="FZV113" s="3"/>
      <c r="FZW113" s="3"/>
      <c r="FZX113" s="3"/>
      <c r="FZY113" s="3"/>
      <c r="FZZ113" s="3"/>
      <c r="GAA113" s="3"/>
      <c r="GAB113" s="3"/>
      <c r="GAC113" s="3"/>
      <c r="GAD113" s="3"/>
      <c r="GAE113" s="3"/>
      <c r="GAF113" s="3"/>
      <c r="GAG113" s="3"/>
      <c r="GAH113" s="3"/>
      <c r="GAI113" s="3"/>
      <c r="GAJ113" s="3"/>
      <c r="GAK113" s="3"/>
      <c r="GAL113" s="3"/>
      <c r="GAM113" s="3"/>
      <c r="GAN113" s="3"/>
      <c r="GAO113" s="3"/>
      <c r="GAP113" s="3"/>
      <c r="GAQ113" s="3"/>
      <c r="GAR113" s="3"/>
      <c r="GAS113" s="3"/>
      <c r="GAT113" s="3"/>
      <c r="GAU113" s="3"/>
      <c r="GAV113" s="3"/>
      <c r="GAW113" s="3"/>
      <c r="GAX113" s="3"/>
      <c r="GAY113" s="3"/>
      <c r="GAZ113" s="3"/>
      <c r="GBA113" s="3"/>
      <c r="GBB113" s="3"/>
      <c r="GBC113" s="3"/>
      <c r="GBD113" s="3"/>
      <c r="GBE113" s="3"/>
      <c r="GBF113" s="3"/>
      <c r="GBG113" s="3"/>
      <c r="GBH113" s="3"/>
      <c r="GBI113" s="3"/>
      <c r="GBJ113" s="3"/>
      <c r="GBK113" s="3"/>
      <c r="GBL113" s="3"/>
      <c r="GBM113" s="3"/>
      <c r="GBN113" s="3"/>
      <c r="GBO113" s="3"/>
      <c r="GBP113" s="3"/>
      <c r="GBQ113" s="3"/>
      <c r="GBR113" s="3"/>
      <c r="GBS113" s="3"/>
      <c r="GBT113" s="3"/>
      <c r="GBU113" s="3"/>
      <c r="GBV113" s="3"/>
      <c r="GBW113" s="3"/>
      <c r="GBX113" s="3"/>
      <c r="GBY113" s="3"/>
      <c r="GBZ113" s="3"/>
      <c r="GCA113" s="3"/>
      <c r="GCB113" s="3"/>
      <c r="GCC113" s="3"/>
      <c r="GCD113" s="3"/>
      <c r="GCE113" s="3"/>
      <c r="GCF113" s="3"/>
      <c r="GCG113" s="3"/>
      <c r="GCH113" s="3"/>
      <c r="GCI113" s="3"/>
      <c r="GCJ113" s="3"/>
      <c r="GCK113" s="3"/>
      <c r="GCL113" s="3"/>
      <c r="GCM113" s="3"/>
      <c r="GCN113" s="3"/>
      <c r="GCO113" s="3"/>
      <c r="GCP113" s="3"/>
      <c r="GCQ113" s="3"/>
      <c r="GCR113" s="3"/>
      <c r="GCS113" s="3"/>
      <c r="GCT113" s="3"/>
      <c r="GCU113" s="3"/>
      <c r="GCV113" s="3"/>
      <c r="GCW113" s="3"/>
      <c r="GCX113" s="3"/>
      <c r="GCY113" s="3"/>
      <c r="GCZ113" s="3"/>
      <c r="GDA113" s="3"/>
      <c r="GDB113" s="3"/>
      <c r="GDC113" s="3"/>
      <c r="GDD113" s="3"/>
      <c r="GDE113" s="3"/>
      <c r="GDF113" s="3"/>
      <c r="GDG113" s="3"/>
      <c r="GDH113" s="3"/>
      <c r="GDI113" s="3"/>
      <c r="GDJ113" s="3"/>
      <c r="GDK113" s="3"/>
      <c r="GDL113" s="3"/>
      <c r="GDM113" s="3"/>
      <c r="GDN113" s="3"/>
      <c r="GDO113" s="3"/>
      <c r="GDP113" s="3"/>
      <c r="GDQ113" s="3"/>
      <c r="GDR113" s="3"/>
      <c r="GDS113" s="3"/>
      <c r="GDT113" s="3"/>
      <c r="GDU113" s="3"/>
      <c r="GDV113" s="3"/>
      <c r="GDW113" s="3"/>
      <c r="GDX113" s="3"/>
      <c r="GDY113" s="3"/>
      <c r="GDZ113" s="3"/>
      <c r="GEA113" s="3"/>
      <c r="GEB113" s="3"/>
      <c r="GEC113" s="3"/>
      <c r="GED113" s="3"/>
      <c r="GEE113" s="3"/>
      <c r="GEF113" s="3"/>
      <c r="GEG113" s="3"/>
      <c r="GEH113" s="3"/>
      <c r="GEI113" s="3"/>
      <c r="GEJ113" s="3"/>
      <c r="GEK113" s="3"/>
      <c r="GEL113" s="3"/>
      <c r="GEM113" s="3"/>
      <c r="GEN113" s="3"/>
      <c r="GEO113" s="3"/>
      <c r="GEP113" s="3"/>
      <c r="GEQ113" s="3"/>
      <c r="GER113" s="3"/>
      <c r="GES113" s="3"/>
      <c r="GET113" s="3"/>
      <c r="GEU113" s="3"/>
      <c r="GEV113" s="3"/>
      <c r="GEW113" s="3"/>
      <c r="GEX113" s="3"/>
      <c r="GEY113" s="3"/>
      <c r="GEZ113" s="3"/>
      <c r="GFA113" s="3"/>
      <c r="GFB113" s="3"/>
      <c r="GFC113" s="3"/>
      <c r="GFD113" s="3"/>
      <c r="GFE113" s="3"/>
      <c r="GFF113" s="3"/>
      <c r="GFG113" s="3"/>
      <c r="GFH113" s="3"/>
      <c r="GFI113" s="3"/>
      <c r="GFJ113" s="3"/>
      <c r="GFK113" s="3"/>
      <c r="GFL113" s="3"/>
      <c r="GFM113" s="3"/>
      <c r="GFN113" s="3"/>
      <c r="GFO113" s="3"/>
      <c r="GFP113" s="3"/>
      <c r="GFQ113" s="3"/>
      <c r="GFR113" s="3"/>
      <c r="GFS113" s="3"/>
      <c r="GFT113" s="3"/>
      <c r="GFU113" s="3"/>
      <c r="GFV113" s="3"/>
      <c r="GFW113" s="3"/>
      <c r="GFX113" s="3"/>
      <c r="GFY113" s="3"/>
      <c r="GFZ113" s="3"/>
      <c r="GGA113" s="3"/>
      <c r="GGB113" s="3"/>
      <c r="GGC113" s="3"/>
      <c r="GGD113" s="3"/>
      <c r="GGE113" s="3"/>
      <c r="GGF113" s="3"/>
      <c r="GGG113" s="3"/>
      <c r="GGH113" s="3"/>
      <c r="GGI113" s="3"/>
      <c r="GGJ113" s="3"/>
      <c r="GGK113" s="3"/>
      <c r="GGL113" s="3"/>
      <c r="GGM113" s="3"/>
      <c r="GGN113" s="3"/>
      <c r="GGO113" s="3"/>
      <c r="GGP113" s="3"/>
      <c r="GGQ113" s="3"/>
      <c r="GGR113" s="3"/>
      <c r="GGS113" s="3"/>
      <c r="GGT113" s="3"/>
      <c r="GGU113" s="3"/>
      <c r="GGV113" s="3"/>
      <c r="GGW113" s="3"/>
      <c r="GGX113" s="3"/>
      <c r="GGY113" s="3"/>
      <c r="GGZ113" s="3"/>
      <c r="GHA113" s="3"/>
      <c r="GHB113" s="3"/>
      <c r="GHC113" s="3"/>
      <c r="GHD113" s="3"/>
      <c r="GHE113" s="3"/>
      <c r="GHF113" s="3"/>
      <c r="GHG113" s="3"/>
      <c r="GHH113" s="3"/>
      <c r="GHI113" s="3"/>
      <c r="GHJ113" s="3"/>
      <c r="GHK113" s="3"/>
      <c r="GHL113" s="3"/>
      <c r="GHM113" s="3"/>
      <c r="GHN113" s="3"/>
      <c r="GHO113" s="3"/>
      <c r="GHP113" s="3"/>
      <c r="GHQ113" s="3"/>
      <c r="GHR113" s="3"/>
      <c r="GHS113" s="3"/>
      <c r="GHT113" s="3"/>
      <c r="GHU113" s="3"/>
      <c r="GHV113" s="3"/>
      <c r="GHW113" s="3"/>
      <c r="GHX113" s="3"/>
      <c r="GHY113" s="3"/>
      <c r="GHZ113" s="3"/>
      <c r="GIA113" s="3"/>
      <c r="GIB113" s="3"/>
      <c r="GIC113" s="3"/>
      <c r="GID113" s="3"/>
      <c r="GIE113" s="3"/>
      <c r="GIF113" s="3"/>
      <c r="GIG113" s="3"/>
      <c r="GIH113" s="3"/>
      <c r="GII113" s="3"/>
      <c r="GIJ113" s="3"/>
      <c r="GIK113" s="3"/>
      <c r="GIL113" s="3"/>
      <c r="GIM113" s="3"/>
      <c r="GIN113" s="3"/>
      <c r="GIO113" s="3"/>
      <c r="GIP113" s="3"/>
      <c r="GIQ113" s="3"/>
      <c r="GIR113" s="3"/>
      <c r="GIS113" s="3"/>
      <c r="GIT113" s="3"/>
      <c r="GIU113" s="3"/>
      <c r="GIV113" s="3"/>
      <c r="GIW113" s="3"/>
      <c r="GIX113" s="3"/>
      <c r="GIY113" s="3"/>
      <c r="GIZ113" s="3"/>
      <c r="GJA113" s="3"/>
      <c r="GJB113" s="3"/>
      <c r="GJC113" s="3"/>
      <c r="GJD113" s="3"/>
      <c r="GJE113" s="3"/>
      <c r="GJF113" s="3"/>
      <c r="GJG113" s="3"/>
      <c r="GJH113" s="3"/>
      <c r="GJI113" s="3"/>
      <c r="GJJ113" s="3"/>
      <c r="GJK113" s="3"/>
      <c r="GJL113" s="3"/>
      <c r="GJM113" s="3"/>
      <c r="GJN113" s="3"/>
      <c r="GJO113" s="3"/>
      <c r="GJP113" s="3"/>
      <c r="GJQ113" s="3"/>
      <c r="GJR113" s="3"/>
      <c r="GJS113" s="3"/>
      <c r="GJT113" s="3"/>
      <c r="GJU113" s="3"/>
      <c r="GJV113" s="3"/>
      <c r="GJW113" s="3"/>
      <c r="GJX113" s="3"/>
      <c r="GJY113" s="3"/>
      <c r="GJZ113" s="3"/>
      <c r="GKA113" s="3"/>
      <c r="GKB113" s="3"/>
      <c r="GKC113" s="3"/>
      <c r="GKD113" s="3"/>
      <c r="GKE113" s="3"/>
      <c r="GKF113" s="3"/>
      <c r="GKG113" s="3"/>
      <c r="GKH113" s="3"/>
      <c r="GKI113" s="3"/>
      <c r="GKJ113" s="3"/>
      <c r="GKK113" s="3"/>
      <c r="GKL113" s="3"/>
      <c r="GKM113" s="3"/>
      <c r="GKN113" s="3"/>
      <c r="GKO113" s="3"/>
      <c r="GKP113" s="3"/>
      <c r="GKQ113" s="3"/>
      <c r="GKR113" s="3"/>
      <c r="GKS113" s="3"/>
      <c r="GKT113" s="3"/>
      <c r="GKU113" s="3"/>
      <c r="GKV113" s="3"/>
      <c r="GKW113" s="3"/>
      <c r="GKX113" s="3"/>
      <c r="GKY113" s="3"/>
      <c r="GKZ113" s="3"/>
      <c r="GLA113" s="3"/>
      <c r="GLB113" s="3"/>
      <c r="GLC113" s="3"/>
      <c r="GLD113" s="3"/>
      <c r="GLE113" s="3"/>
      <c r="GLF113" s="3"/>
      <c r="GLG113" s="3"/>
      <c r="GLH113" s="3"/>
      <c r="GLI113" s="3"/>
      <c r="GLJ113" s="3"/>
      <c r="GLK113" s="3"/>
      <c r="GLL113" s="3"/>
      <c r="GLM113" s="3"/>
      <c r="GLN113" s="3"/>
      <c r="GLO113" s="3"/>
      <c r="GLP113" s="3"/>
      <c r="GLQ113" s="3"/>
      <c r="GLR113" s="3"/>
      <c r="GLS113" s="3"/>
      <c r="GLT113" s="3"/>
      <c r="GLU113" s="3"/>
      <c r="GLV113" s="3"/>
      <c r="GLW113" s="3"/>
      <c r="GLX113" s="3"/>
      <c r="GLY113" s="3"/>
      <c r="GLZ113" s="3"/>
      <c r="GMA113" s="3"/>
      <c r="GMB113" s="3"/>
      <c r="GMC113" s="3"/>
      <c r="GMD113" s="3"/>
      <c r="GME113" s="3"/>
      <c r="GMF113" s="3"/>
      <c r="GMG113" s="3"/>
      <c r="GMH113" s="3"/>
      <c r="GMI113" s="3"/>
      <c r="GMJ113" s="3"/>
      <c r="GMK113" s="3"/>
      <c r="GML113" s="3"/>
      <c r="GMM113" s="3"/>
      <c r="GMN113" s="3"/>
      <c r="GMO113" s="3"/>
      <c r="GMP113" s="3"/>
      <c r="GMQ113" s="3"/>
      <c r="GMR113" s="3"/>
      <c r="GMS113" s="3"/>
      <c r="GMT113" s="3"/>
      <c r="GMU113" s="3"/>
      <c r="GMV113" s="3"/>
      <c r="GMW113" s="3"/>
      <c r="GMX113" s="3"/>
      <c r="GMY113" s="3"/>
      <c r="GMZ113" s="3"/>
      <c r="GNA113" s="3"/>
      <c r="GNB113" s="3"/>
      <c r="GNC113" s="3"/>
      <c r="GND113" s="3"/>
      <c r="GNE113" s="3"/>
      <c r="GNF113" s="3"/>
      <c r="GNG113" s="3"/>
      <c r="GNH113" s="3"/>
      <c r="GNI113" s="3"/>
      <c r="GNJ113" s="3"/>
      <c r="GNK113" s="3"/>
      <c r="GNL113" s="3"/>
      <c r="GNM113" s="3"/>
      <c r="GNN113" s="3"/>
      <c r="GNO113" s="3"/>
      <c r="GNP113" s="3"/>
      <c r="GNQ113" s="3"/>
      <c r="GNR113" s="3"/>
      <c r="GNS113" s="3"/>
      <c r="GNT113" s="3"/>
      <c r="GNU113" s="3"/>
      <c r="GNV113" s="3"/>
      <c r="GNW113" s="3"/>
      <c r="GNX113" s="3"/>
      <c r="GNY113" s="3"/>
      <c r="GNZ113" s="3"/>
      <c r="GOA113" s="3"/>
      <c r="GOB113" s="3"/>
      <c r="GOC113" s="3"/>
      <c r="GOD113" s="3"/>
      <c r="GOE113" s="3"/>
      <c r="GOF113" s="3"/>
      <c r="GOG113" s="3"/>
      <c r="GOH113" s="3"/>
      <c r="GOI113" s="3"/>
      <c r="GOJ113" s="3"/>
      <c r="GOK113" s="3"/>
      <c r="GOL113" s="3"/>
      <c r="GOM113" s="3"/>
      <c r="GON113" s="3"/>
      <c r="GOO113" s="3"/>
      <c r="GOP113" s="3"/>
      <c r="GOQ113" s="3"/>
      <c r="GOR113" s="3"/>
      <c r="GOS113" s="3"/>
      <c r="GOT113" s="3"/>
      <c r="GOU113" s="3"/>
      <c r="GOV113" s="3"/>
      <c r="GOW113" s="3"/>
      <c r="GOX113" s="3"/>
      <c r="GOY113" s="3"/>
      <c r="GOZ113" s="3"/>
      <c r="GPA113" s="3"/>
      <c r="GPB113" s="3"/>
      <c r="GPC113" s="3"/>
      <c r="GPD113" s="3"/>
      <c r="GPE113" s="3"/>
      <c r="GPF113" s="3"/>
      <c r="GPG113" s="3"/>
      <c r="GPH113" s="3"/>
      <c r="GPI113" s="3"/>
      <c r="GPJ113" s="3"/>
      <c r="GPK113" s="3"/>
      <c r="GPL113" s="3"/>
      <c r="GPM113" s="3"/>
      <c r="GPN113" s="3"/>
      <c r="GPO113" s="3"/>
      <c r="GPP113" s="3"/>
      <c r="GPQ113" s="3"/>
      <c r="GPR113" s="3"/>
      <c r="GPS113" s="3"/>
      <c r="GPT113" s="3"/>
      <c r="GPU113" s="3"/>
      <c r="GPV113" s="3"/>
      <c r="GPW113" s="3"/>
      <c r="GPX113" s="3"/>
      <c r="GPY113" s="3"/>
      <c r="GPZ113" s="3"/>
      <c r="GQA113" s="3"/>
      <c r="GQB113" s="3"/>
      <c r="GQC113" s="3"/>
      <c r="GQD113" s="3"/>
      <c r="GQE113" s="3"/>
      <c r="GQF113" s="3"/>
      <c r="GQG113" s="3"/>
      <c r="GQH113" s="3"/>
      <c r="GQI113" s="3"/>
      <c r="GQJ113" s="3"/>
      <c r="GQK113" s="3"/>
      <c r="GQL113" s="3"/>
      <c r="GQM113" s="3"/>
      <c r="GQN113" s="3"/>
      <c r="GQO113" s="3"/>
      <c r="GQP113" s="3"/>
      <c r="GQQ113" s="3"/>
      <c r="GQR113" s="3"/>
      <c r="GQS113" s="3"/>
      <c r="GQT113" s="3"/>
      <c r="GQU113" s="3"/>
      <c r="GQV113" s="3"/>
      <c r="GQW113" s="3"/>
      <c r="GQX113" s="3"/>
      <c r="GQY113" s="3"/>
      <c r="GQZ113" s="3"/>
      <c r="GRA113" s="3"/>
      <c r="GRB113" s="3"/>
      <c r="GRC113" s="3"/>
      <c r="GRD113" s="3"/>
      <c r="GRE113" s="3"/>
      <c r="GRF113" s="3"/>
      <c r="GRG113" s="3"/>
      <c r="GRH113" s="3"/>
      <c r="GRI113" s="3"/>
      <c r="GRJ113" s="3"/>
      <c r="GRK113" s="3"/>
      <c r="GRL113" s="3"/>
      <c r="GRM113" s="3"/>
      <c r="GRN113" s="3"/>
      <c r="GRO113" s="3"/>
      <c r="GRP113" s="3"/>
      <c r="GRQ113" s="3"/>
      <c r="GRR113" s="3"/>
      <c r="GRS113" s="3"/>
      <c r="GRT113" s="3"/>
      <c r="GRU113" s="3"/>
      <c r="GRV113" s="3"/>
      <c r="GRW113" s="3"/>
      <c r="GRX113" s="3"/>
      <c r="GRY113" s="3"/>
      <c r="GRZ113" s="3"/>
      <c r="GSA113" s="3"/>
      <c r="GSB113" s="3"/>
      <c r="GSC113" s="3"/>
      <c r="GSD113" s="3"/>
      <c r="GSE113" s="3"/>
      <c r="GSF113" s="3"/>
      <c r="GSG113" s="3"/>
      <c r="GSH113" s="3"/>
      <c r="GSI113" s="3"/>
      <c r="GSJ113" s="3"/>
      <c r="GSK113" s="3"/>
      <c r="GSL113" s="3"/>
      <c r="GSM113" s="3"/>
      <c r="GSN113" s="3"/>
      <c r="GSO113" s="3"/>
      <c r="GSP113" s="3"/>
      <c r="GSQ113" s="3"/>
      <c r="GSR113" s="3"/>
      <c r="GSS113" s="3"/>
      <c r="GST113" s="3"/>
      <c r="GSU113" s="3"/>
      <c r="GSV113" s="3"/>
      <c r="GSW113" s="3"/>
      <c r="GSX113" s="3"/>
      <c r="GSY113" s="3"/>
      <c r="GSZ113" s="3"/>
      <c r="GTA113" s="3"/>
      <c r="GTB113" s="3"/>
      <c r="GTC113" s="3"/>
      <c r="GTD113" s="3"/>
      <c r="GTE113" s="3"/>
      <c r="GTF113" s="3"/>
      <c r="GTG113" s="3"/>
      <c r="GTH113" s="3"/>
      <c r="GTI113" s="3"/>
      <c r="GTJ113" s="3"/>
      <c r="GTK113" s="3"/>
      <c r="GTL113" s="3"/>
      <c r="GTM113" s="3"/>
      <c r="GTN113" s="3"/>
      <c r="GTO113" s="3"/>
      <c r="GTP113" s="3"/>
      <c r="GTQ113" s="3"/>
      <c r="GTR113" s="3"/>
      <c r="GTS113" s="3"/>
      <c r="GTT113" s="3"/>
      <c r="GTU113" s="3"/>
      <c r="GTV113" s="3"/>
      <c r="GTW113" s="3"/>
      <c r="GTX113" s="3"/>
      <c r="GTY113" s="3"/>
      <c r="GTZ113" s="3"/>
      <c r="GUA113" s="3"/>
      <c r="GUB113" s="3"/>
      <c r="GUC113" s="3"/>
      <c r="GUD113" s="3"/>
      <c r="GUE113" s="3"/>
      <c r="GUF113" s="3"/>
      <c r="GUG113" s="3"/>
      <c r="GUH113" s="3"/>
      <c r="GUI113" s="3"/>
      <c r="GUJ113" s="3"/>
      <c r="GUK113" s="3"/>
      <c r="GUL113" s="3"/>
      <c r="GUM113" s="3"/>
      <c r="GUN113" s="3"/>
      <c r="GUO113" s="3"/>
      <c r="GUP113" s="3"/>
      <c r="GUQ113" s="3"/>
      <c r="GUR113" s="3"/>
      <c r="GUS113" s="3"/>
      <c r="GUT113" s="3"/>
      <c r="GUU113" s="3"/>
      <c r="GUV113" s="3"/>
      <c r="GUW113" s="3"/>
      <c r="GUX113" s="3"/>
      <c r="GUY113" s="3"/>
      <c r="GUZ113" s="3"/>
      <c r="GVA113" s="3"/>
      <c r="GVB113" s="3"/>
      <c r="GVC113" s="3"/>
      <c r="GVD113" s="3"/>
      <c r="GVE113" s="3"/>
      <c r="GVF113" s="3"/>
      <c r="GVG113" s="3"/>
      <c r="GVH113" s="3"/>
      <c r="GVI113" s="3"/>
      <c r="GVJ113" s="3"/>
      <c r="GVK113" s="3"/>
      <c r="GVL113" s="3"/>
      <c r="GVM113" s="3"/>
      <c r="GVN113" s="3"/>
      <c r="GVO113" s="3"/>
      <c r="GVP113" s="3"/>
      <c r="GVQ113" s="3"/>
      <c r="GVR113" s="3"/>
      <c r="GVS113" s="3"/>
      <c r="GVT113" s="3"/>
      <c r="GVU113" s="3"/>
      <c r="GVV113" s="3"/>
      <c r="GVW113" s="3"/>
      <c r="GVX113" s="3"/>
      <c r="GVY113" s="3"/>
      <c r="GVZ113" s="3"/>
      <c r="GWA113" s="3"/>
      <c r="GWB113" s="3"/>
      <c r="GWC113" s="3"/>
      <c r="GWD113" s="3"/>
      <c r="GWE113" s="3"/>
      <c r="GWF113" s="3"/>
      <c r="GWG113" s="3"/>
      <c r="GWH113" s="3"/>
      <c r="GWI113" s="3"/>
      <c r="GWJ113" s="3"/>
      <c r="GWK113" s="3"/>
      <c r="GWL113" s="3"/>
      <c r="GWM113" s="3"/>
      <c r="GWN113" s="3"/>
      <c r="GWO113" s="3"/>
      <c r="GWP113" s="3"/>
      <c r="GWQ113" s="3"/>
      <c r="GWR113" s="3"/>
      <c r="GWS113" s="3"/>
      <c r="GWT113" s="3"/>
      <c r="GWU113" s="3"/>
      <c r="GWV113" s="3"/>
      <c r="GWW113" s="3"/>
      <c r="GWX113" s="3"/>
      <c r="GWY113" s="3"/>
      <c r="GWZ113" s="3"/>
      <c r="GXA113" s="3"/>
      <c r="GXB113" s="3"/>
      <c r="GXC113" s="3"/>
      <c r="GXD113" s="3"/>
      <c r="GXE113" s="3"/>
      <c r="GXF113" s="3"/>
      <c r="GXG113" s="3"/>
      <c r="GXH113" s="3"/>
      <c r="GXI113" s="3"/>
      <c r="GXJ113" s="3"/>
      <c r="GXK113" s="3"/>
      <c r="GXL113" s="3"/>
      <c r="GXM113" s="3"/>
      <c r="GXN113" s="3"/>
      <c r="GXO113" s="3"/>
      <c r="GXP113" s="3"/>
      <c r="GXQ113" s="3"/>
      <c r="GXR113" s="3"/>
      <c r="GXS113" s="3"/>
      <c r="GXT113" s="3"/>
      <c r="GXU113" s="3"/>
      <c r="GXV113" s="3"/>
      <c r="GXW113" s="3"/>
      <c r="GXX113" s="3"/>
      <c r="GXY113" s="3"/>
      <c r="GXZ113" s="3"/>
      <c r="GYA113" s="3"/>
      <c r="GYB113" s="3"/>
      <c r="GYC113" s="3"/>
      <c r="GYD113" s="3"/>
      <c r="GYE113" s="3"/>
      <c r="GYF113" s="3"/>
      <c r="GYG113" s="3"/>
      <c r="GYH113" s="3"/>
      <c r="GYI113" s="3"/>
      <c r="GYJ113" s="3"/>
      <c r="GYK113" s="3"/>
      <c r="GYL113" s="3"/>
      <c r="GYM113" s="3"/>
      <c r="GYN113" s="3"/>
      <c r="GYO113" s="3"/>
      <c r="GYP113" s="3"/>
      <c r="GYQ113" s="3"/>
      <c r="GYR113" s="3"/>
      <c r="GYS113" s="3"/>
      <c r="GYT113" s="3"/>
      <c r="GYU113" s="3"/>
      <c r="GYV113" s="3"/>
      <c r="GYW113" s="3"/>
      <c r="GYX113" s="3"/>
      <c r="GYY113" s="3"/>
      <c r="GYZ113" s="3"/>
      <c r="GZA113" s="3"/>
      <c r="GZB113" s="3"/>
      <c r="GZC113" s="3"/>
      <c r="GZD113" s="3"/>
      <c r="GZE113" s="3"/>
      <c r="GZF113" s="3"/>
      <c r="GZG113" s="3"/>
      <c r="GZH113" s="3"/>
      <c r="GZI113" s="3"/>
      <c r="GZJ113" s="3"/>
      <c r="GZK113" s="3"/>
      <c r="GZL113" s="3"/>
      <c r="GZM113" s="3"/>
      <c r="GZN113" s="3"/>
      <c r="GZO113" s="3"/>
      <c r="GZP113" s="3"/>
      <c r="GZQ113" s="3"/>
      <c r="GZR113" s="3"/>
      <c r="GZS113" s="3"/>
      <c r="GZT113" s="3"/>
      <c r="GZU113" s="3"/>
      <c r="GZV113" s="3"/>
      <c r="GZW113" s="3"/>
      <c r="GZX113" s="3"/>
      <c r="GZY113" s="3"/>
      <c r="GZZ113" s="3"/>
      <c r="HAA113" s="3"/>
      <c r="HAB113" s="3"/>
      <c r="HAC113" s="3"/>
      <c r="HAD113" s="3"/>
      <c r="HAE113" s="3"/>
      <c r="HAF113" s="3"/>
      <c r="HAG113" s="3"/>
      <c r="HAH113" s="3"/>
      <c r="HAI113" s="3"/>
      <c r="HAJ113" s="3"/>
      <c r="HAK113" s="3"/>
      <c r="HAL113" s="3"/>
      <c r="HAM113" s="3"/>
      <c r="HAN113" s="3"/>
      <c r="HAO113" s="3"/>
      <c r="HAP113" s="3"/>
      <c r="HAQ113" s="3"/>
      <c r="HAR113" s="3"/>
      <c r="HAS113" s="3"/>
      <c r="HAT113" s="3"/>
      <c r="HAU113" s="3"/>
      <c r="HAV113" s="3"/>
      <c r="HAW113" s="3"/>
      <c r="HAX113" s="3"/>
      <c r="HAY113" s="3"/>
      <c r="HAZ113" s="3"/>
      <c r="HBA113" s="3"/>
      <c r="HBB113" s="3"/>
      <c r="HBC113" s="3"/>
      <c r="HBD113" s="3"/>
      <c r="HBE113" s="3"/>
      <c r="HBF113" s="3"/>
      <c r="HBG113" s="3"/>
      <c r="HBH113" s="3"/>
      <c r="HBI113" s="3"/>
      <c r="HBJ113" s="3"/>
      <c r="HBK113" s="3"/>
      <c r="HBL113" s="3"/>
      <c r="HBM113" s="3"/>
      <c r="HBN113" s="3"/>
      <c r="HBO113" s="3"/>
      <c r="HBP113" s="3"/>
      <c r="HBQ113" s="3"/>
      <c r="HBR113" s="3"/>
      <c r="HBS113" s="3"/>
      <c r="HBT113" s="3"/>
      <c r="HBU113" s="3"/>
      <c r="HBV113" s="3"/>
      <c r="HBW113" s="3"/>
      <c r="HBX113" s="3"/>
      <c r="HBY113" s="3"/>
      <c r="HBZ113" s="3"/>
      <c r="HCA113" s="3"/>
      <c r="HCB113" s="3"/>
      <c r="HCC113" s="3"/>
      <c r="HCD113" s="3"/>
      <c r="HCE113" s="3"/>
      <c r="HCF113" s="3"/>
      <c r="HCG113" s="3"/>
      <c r="HCH113" s="3"/>
      <c r="HCI113" s="3"/>
      <c r="HCJ113" s="3"/>
      <c r="HCK113" s="3"/>
      <c r="HCL113" s="3"/>
      <c r="HCM113" s="3"/>
      <c r="HCN113" s="3"/>
      <c r="HCO113" s="3"/>
      <c r="HCP113" s="3"/>
      <c r="HCQ113" s="3"/>
      <c r="HCR113" s="3"/>
      <c r="HCS113" s="3"/>
      <c r="HCT113" s="3"/>
      <c r="HCU113" s="3"/>
      <c r="HCV113" s="3"/>
      <c r="HCW113" s="3"/>
      <c r="HCX113" s="3"/>
      <c r="HCY113" s="3"/>
      <c r="HCZ113" s="3"/>
      <c r="HDA113" s="3"/>
      <c r="HDB113" s="3"/>
      <c r="HDC113" s="3"/>
      <c r="HDD113" s="3"/>
      <c r="HDE113" s="3"/>
      <c r="HDF113" s="3"/>
      <c r="HDG113" s="3"/>
      <c r="HDH113" s="3"/>
      <c r="HDI113" s="3"/>
      <c r="HDJ113" s="3"/>
      <c r="HDK113" s="3"/>
      <c r="HDL113" s="3"/>
      <c r="HDM113" s="3"/>
      <c r="HDN113" s="3"/>
      <c r="HDO113" s="3"/>
      <c r="HDP113" s="3"/>
      <c r="HDQ113" s="3"/>
      <c r="HDR113" s="3"/>
      <c r="HDS113" s="3"/>
      <c r="HDT113" s="3"/>
      <c r="HDU113" s="3"/>
      <c r="HDV113" s="3"/>
      <c r="HDW113" s="3"/>
      <c r="HDX113" s="3"/>
      <c r="HDY113" s="3"/>
      <c r="HDZ113" s="3"/>
      <c r="HEA113" s="3"/>
      <c r="HEB113" s="3"/>
      <c r="HEC113" s="3"/>
      <c r="HED113" s="3"/>
      <c r="HEE113" s="3"/>
      <c r="HEF113" s="3"/>
      <c r="HEG113" s="3"/>
      <c r="HEH113" s="3"/>
      <c r="HEI113" s="3"/>
      <c r="HEJ113" s="3"/>
      <c r="HEK113" s="3"/>
      <c r="HEL113" s="3"/>
      <c r="HEM113" s="3"/>
      <c r="HEN113" s="3"/>
      <c r="HEO113" s="3"/>
      <c r="HEP113" s="3"/>
      <c r="HEQ113" s="3"/>
      <c r="HER113" s="3"/>
      <c r="HES113" s="3"/>
      <c r="HET113" s="3"/>
      <c r="HEU113" s="3"/>
      <c r="HEV113" s="3"/>
      <c r="HEW113" s="3"/>
      <c r="HEX113" s="3"/>
      <c r="HEY113" s="3"/>
      <c r="HEZ113" s="3"/>
      <c r="HFA113" s="3"/>
      <c r="HFB113" s="3"/>
      <c r="HFC113" s="3"/>
      <c r="HFD113" s="3"/>
      <c r="HFE113" s="3"/>
      <c r="HFF113" s="3"/>
      <c r="HFG113" s="3"/>
      <c r="HFH113" s="3"/>
      <c r="HFI113" s="3"/>
      <c r="HFJ113" s="3"/>
      <c r="HFK113" s="3"/>
      <c r="HFL113" s="3"/>
      <c r="HFM113" s="3"/>
      <c r="HFN113" s="3"/>
      <c r="HFO113" s="3"/>
      <c r="HFP113" s="3"/>
      <c r="HFQ113" s="3"/>
      <c r="HFR113" s="3"/>
      <c r="HFS113" s="3"/>
      <c r="HFT113" s="3"/>
      <c r="HFU113" s="3"/>
      <c r="HFV113" s="3"/>
      <c r="HFW113" s="3"/>
      <c r="HFX113" s="3"/>
      <c r="HFY113" s="3"/>
      <c r="HFZ113" s="3"/>
      <c r="HGA113" s="3"/>
      <c r="HGB113" s="3"/>
      <c r="HGC113" s="3"/>
      <c r="HGD113" s="3"/>
      <c r="HGE113" s="3"/>
      <c r="HGF113" s="3"/>
      <c r="HGG113" s="3"/>
      <c r="HGH113" s="3"/>
      <c r="HGI113" s="3"/>
      <c r="HGJ113" s="3"/>
      <c r="HGK113" s="3"/>
      <c r="HGL113" s="3"/>
      <c r="HGM113" s="3"/>
      <c r="HGN113" s="3"/>
      <c r="HGO113" s="3"/>
      <c r="HGP113" s="3"/>
      <c r="HGQ113" s="3"/>
      <c r="HGR113" s="3"/>
      <c r="HGS113" s="3"/>
      <c r="HGT113" s="3"/>
      <c r="HGU113" s="3"/>
      <c r="HGV113" s="3"/>
      <c r="HGW113" s="3"/>
      <c r="HGX113" s="3"/>
      <c r="HGY113" s="3"/>
      <c r="HGZ113" s="3"/>
      <c r="HHA113" s="3"/>
      <c r="HHB113" s="3"/>
      <c r="HHC113" s="3"/>
      <c r="HHD113" s="3"/>
      <c r="HHE113" s="3"/>
      <c r="HHF113" s="3"/>
      <c r="HHG113" s="3"/>
      <c r="HHH113" s="3"/>
      <c r="HHI113" s="3"/>
      <c r="HHJ113" s="3"/>
      <c r="HHK113" s="3"/>
      <c r="HHL113" s="3"/>
      <c r="HHM113" s="3"/>
      <c r="HHN113" s="3"/>
      <c r="HHO113" s="3"/>
      <c r="HHP113" s="3"/>
      <c r="HHQ113" s="3"/>
      <c r="HHR113" s="3"/>
      <c r="HHS113" s="3"/>
      <c r="HHT113" s="3"/>
      <c r="HHU113" s="3"/>
      <c r="HHV113" s="3"/>
      <c r="HHW113" s="3"/>
      <c r="HHX113" s="3"/>
      <c r="HHY113" s="3"/>
      <c r="HHZ113" s="3"/>
      <c r="HIA113" s="3"/>
      <c r="HIB113" s="3"/>
      <c r="HIC113" s="3"/>
      <c r="HID113" s="3"/>
      <c r="HIE113" s="3"/>
      <c r="HIF113" s="3"/>
      <c r="HIG113" s="3"/>
      <c r="HIH113" s="3"/>
      <c r="HII113" s="3"/>
      <c r="HIJ113" s="3"/>
      <c r="HIK113" s="3"/>
      <c r="HIL113" s="3"/>
      <c r="HIM113" s="3"/>
      <c r="HIN113" s="3"/>
      <c r="HIO113" s="3"/>
      <c r="HIP113" s="3"/>
      <c r="HIQ113" s="3"/>
      <c r="HIR113" s="3"/>
      <c r="HIS113" s="3"/>
      <c r="HIT113" s="3"/>
      <c r="HIU113" s="3"/>
      <c r="HIV113" s="3"/>
      <c r="HIW113" s="3"/>
      <c r="HIX113" s="3"/>
      <c r="HIY113" s="3"/>
      <c r="HIZ113" s="3"/>
      <c r="HJA113" s="3"/>
      <c r="HJB113" s="3"/>
      <c r="HJC113" s="3"/>
      <c r="HJD113" s="3"/>
      <c r="HJE113" s="3"/>
      <c r="HJF113" s="3"/>
      <c r="HJG113" s="3"/>
      <c r="HJH113" s="3"/>
      <c r="HJI113" s="3"/>
      <c r="HJJ113" s="3"/>
      <c r="HJK113" s="3"/>
      <c r="HJL113" s="3"/>
      <c r="HJM113" s="3"/>
      <c r="HJN113" s="3"/>
      <c r="HJO113" s="3"/>
      <c r="HJP113" s="3"/>
      <c r="HJQ113" s="3"/>
      <c r="HJR113" s="3"/>
      <c r="HJS113" s="3"/>
      <c r="HJT113" s="3"/>
      <c r="HJU113" s="3"/>
      <c r="HJV113" s="3"/>
      <c r="HJW113" s="3"/>
      <c r="HJX113" s="3"/>
      <c r="HJY113" s="3"/>
      <c r="HJZ113" s="3"/>
      <c r="HKA113" s="3"/>
      <c r="HKB113" s="3"/>
      <c r="HKC113" s="3"/>
      <c r="HKD113" s="3"/>
      <c r="HKE113" s="3"/>
      <c r="HKF113" s="3"/>
      <c r="HKG113" s="3"/>
      <c r="HKH113" s="3"/>
      <c r="HKI113" s="3"/>
      <c r="HKJ113" s="3"/>
      <c r="HKK113" s="3"/>
      <c r="HKL113" s="3"/>
      <c r="HKM113" s="3"/>
      <c r="HKN113" s="3"/>
      <c r="HKO113" s="3"/>
      <c r="HKP113" s="3"/>
      <c r="HKQ113" s="3"/>
      <c r="HKR113" s="3"/>
      <c r="HKS113" s="3"/>
      <c r="HKT113" s="3"/>
      <c r="HKU113" s="3"/>
      <c r="HKV113" s="3"/>
      <c r="HKW113" s="3"/>
      <c r="HKX113" s="3"/>
      <c r="HKY113" s="3"/>
      <c r="HKZ113" s="3"/>
      <c r="HLA113" s="3"/>
      <c r="HLB113" s="3"/>
      <c r="HLC113" s="3"/>
      <c r="HLD113" s="3"/>
      <c r="HLE113" s="3"/>
      <c r="HLF113" s="3"/>
      <c r="HLG113" s="3"/>
      <c r="HLH113" s="3"/>
      <c r="HLI113" s="3"/>
      <c r="HLJ113" s="3"/>
      <c r="HLK113" s="3"/>
      <c r="HLL113" s="3"/>
      <c r="HLM113" s="3"/>
      <c r="HLN113" s="3"/>
      <c r="HLO113" s="3"/>
      <c r="HLP113" s="3"/>
      <c r="HLQ113" s="3"/>
      <c r="HLR113" s="3"/>
      <c r="HLS113" s="3"/>
      <c r="HLT113" s="3"/>
      <c r="HLU113" s="3"/>
      <c r="HLV113" s="3"/>
      <c r="HLW113" s="3"/>
      <c r="HLX113" s="3"/>
      <c r="HLY113" s="3"/>
      <c r="HLZ113" s="3"/>
      <c r="HMA113" s="3"/>
      <c r="HMB113" s="3"/>
      <c r="HMC113" s="3"/>
      <c r="HMD113" s="3"/>
      <c r="HME113" s="3"/>
      <c r="HMF113" s="3"/>
      <c r="HMG113" s="3"/>
      <c r="HMH113" s="3"/>
      <c r="HMI113" s="3"/>
      <c r="HMJ113" s="3"/>
      <c r="HMK113" s="3"/>
      <c r="HML113" s="3"/>
      <c r="HMM113" s="3"/>
      <c r="HMN113" s="3"/>
      <c r="HMO113" s="3"/>
      <c r="HMP113" s="3"/>
      <c r="HMQ113" s="3"/>
      <c r="HMR113" s="3"/>
      <c r="HMS113" s="3"/>
      <c r="HMT113" s="3"/>
      <c r="HMU113" s="3"/>
      <c r="HMV113" s="3"/>
      <c r="HMW113" s="3"/>
      <c r="HMX113" s="3"/>
      <c r="HMY113" s="3"/>
      <c r="HMZ113" s="3"/>
      <c r="HNA113" s="3"/>
      <c r="HNB113" s="3"/>
      <c r="HNC113" s="3"/>
      <c r="HND113" s="3"/>
      <c r="HNE113" s="3"/>
      <c r="HNF113" s="3"/>
      <c r="HNG113" s="3"/>
      <c r="HNH113" s="3"/>
      <c r="HNI113" s="3"/>
      <c r="HNJ113" s="3"/>
      <c r="HNK113" s="3"/>
      <c r="HNL113" s="3"/>
      <c r="HNM113" s="3"/>
      <c r="HNN113" s="3"/>
      <c r="HNO113" s="3"/>
      <c r="HNP113" s="3"/>
      <c r="HNQ113" s="3"/>
      <c r="HNR113" s="3"/>
      <c r="HNS113" s="3"/>
      <c r="HNT113" s="3"/>
      <c r="HNU113" s="3"/>
      <c r="HNV113" s="3"/>
      <c r="HNW113" s="3"/>
      <c r="HNX113" s="3"/>
      <c r="HNY113" s="3"/>
      <c r="HNZ113" s="3"/>
      <c r="HOA113" s="3"/>
      <c r="HOB113" s="3"/>
      <c r="HOC113" s="3"/>
      <c r="HOD113" s="3"/>
      <c r="HOE113" s="3"/>
      <c r="HOF113" s="3"/>
      <c r="HOG113" s="3"/>
      <c r="HOH113" s="3"/>
      <c r="HOI113" s="3"/>
      <c r="HOJ113" s="3"/>
      <c r="HOK113" s="3"/>
      <c r="HOL113" s="3"/>
      <c r="HOM113" s="3"/>
      <c r="HON113" s="3"/>
      <c r="HOO113" s="3"/>
      <c r="HOP113" s="3"/>
      <c r="HOQ113" s="3"/>
      <c r="HOR113" s="3"/>
      <c r="HOS113" s="3"/>
      <c r="HOT113" s="3"/>
      <c r="HOU113" s="3"/>
      <c r="HOV113" s="3"/>
      <c r="HOW113" s="3"/>
      <c r="HOX113" s="3"/>
      <c r="HOY113" s="3"/>
      <c r="HOZ113" s="3"/>
      <c r="HPA113" s="3"/>
      <c r="HPB113" s="3"/>
      <c r="HPC113" s="3"/>
      <c r="HPD113" s="3"/>
      <c r="HPE113" s="3"/>
      <c r="HPF113" s="3"/>
      <c r="HPG113" s="3"/>
      <c r="HPH113" s="3"/>
      <c r="HPI113" s="3"/>
      <c r="HPJ113" s="3"/>
      <c r="HPK113" s="3"/>
      <c r="HPL113" s="3"/>
      <c r="HPM113" s="3"/>
      <c r="HPN113" s="3"/>
      <c r="HPO113" s="3"/>
      <c r="HPP113" s="3"/>
      <c r="HPQ113" s="3"/>
      <c r="HPR113" s="3"/>
      <c r="HPS113" s="3"/>
      <c r="HPT113" s="3"/>
      <c r="HPU113" s="3"/>
      <c r="HPV113" s="3"/>
      <c r="HPW113" s="3"/>
      <c r="HPX113" s="3"/>
      <c r="HPY113" s="3"/>
      <c r="HPZ113" s="3"/>
      <c r="HQA113" s="3"/>
      <c r="HQB113" s="3"/>
      <c r="HQC113" s="3"/>
      <c r="HQD113" s="3"/>
      <c r="HQE113" s="3"/>
      <c r="HQF113" s="3"/>
      <c r="HQG113" s="3"/>
      <c r="HQH113" s="3"/>
      <c r="HQI113" s="3"/>
      <c r="HQJ113" s="3"/>
      <c r="HQK113" s="3"/>
      <c r="HQL113" s="3"/>
      <c r="HQM113" s="3"/>
      <c r="HQN113" s="3"/>
      <c r="HQO113" s="3"/>
      <c r="HQP113" s="3"/>
      <c r="HQQ113" s="3"/>
      <c r="HQR113" s="3"/>
      <c r="HQS113" s="3"/>
      <c r="HQT113" s="3"/>
      <c r="HQU113" s="3"/>
      <c r="HQV113" s="3"/>
      <c r="HQW113" s="3"/>
      <c r="HQX113" s="3"/>
      <c r="HQY113" s="3"/>
      <c r="HQZ113" s="3"/>
      <c r="HRA113" s="3"/>
      <c r="HRB113" s="3"/>
      <c r="HRC113" s="3"/>
      <c r="HRD113" s="3"/>
      <c r="HRE113" s="3"/>
      <c r="HRF113" s="3"/>
      <c r="HRG113" s="3"/>
      <c r="HRH113" s="3"/>
      <c r="HRI113" s="3"/>
      <c r="HRJ113" s="3"/>
      <c r="HRK113" s="3"/>
      <c r="HRL113" s="3"/>
      <c r="HRM113" s="3"/>
      <c r="HRN113" s="3"/>
      <c r="HRO113" s="3"/>
      <c r="HRP113" s="3"/>
      <c r="HRQ113" s="3"/>
      <c r="HRR113" s="3"/>
      <c r="HRS113" s="3"/>
      <c r="HRT113" s="3"/>
      <c r="HRU113" s="3"/>
      <c r="HRV113" s="3"/>
      <c r="HRW113" s="3"/>
      <c r="HRX113" s="3"/>
      <c r="HRY113" s="3"/>
      <c r="HRZ113" s="3"/>
      <c r="HSA113" s="3"/>
      <c r="HSB113" s="3"/>
      <c r="HSC113" s="3"/>
      <c r="HSD113" s="3"/>
      <c r="HSE113" s="3"/>
      <c r="HSF113" s="3"/>
      <c r="HSG113" s="3"/>
      <c r="HSH113" s="3"/>
      <c r="HSI113" s="3"/>
      <c r="HSJ113" s="3"/>
      <c r="HSK113" s="3"/>
      <c r="HSL113" s="3"/>
      <c r="HSM113" s="3"/>
      <c r="HSN113" s="3"/>
      <c r="HSO113" s="3"/>
      <c r="HSP113" s="3"/>
      <c r="HSQ113" s="3"/>
      <c r="HSR113" s="3"/>
      <c r="HSS113" s="3"/>
      <c r="HST113" s="3"/>
      <c r="HSU113" s="3"/>
      <c r="HSV113" s="3"/>
      <c r="HSW113" s="3"/>
      <c r="HSX113" s="3"/>
      <c r="HSY113" s="3"/>
      <c r="HSZ113" s="3"/>
      <c r="HTA113" s="3"/>
      <c r="HTB113" s="3"/>
      <c r="HTC113" s="3"/>
      <c r="HTD113" s="3"/>
      <c r="HTE113" s="3"/>
      <c r="HTF113" s="3"/>
      <c r="HTG113" s="3"/>
      <c r="HTH113" s="3"/>
      <c r="HTI113" s="3"/>
      <c r="HTJ113" s="3"/>
      <c r="HTK113" s="3"/>
      <c r="HTL113" s="3"/>
      <c r="HTM113" s="3"/>
      <c r="HTN113" s="3"/>
      <c r="HTO113" s="3"/>
      <c r="HTP113" s="3"/>
      <c r="HTQ113" s="3"/>
      <c r="HTR113" s="3"/>
      <c r="HTS113" s="3"/>
      <c r="HTT113" s="3"/>
      <c r="HTU113" s="3"/>
      <c r="HTV113" s="3"/>
      <c r="HTW113" s="3"/>
      <c r="HTX113" s="3"/>
      <c r="HTY113" s="3"/>
      <c r="HTZ113" s="3"/>
      <c r="HUA113" s="3"/>
      <c r="HUB113" s="3"/>
      <c r="HUC113" s="3"/>
      <c r="HUD113" s="3"/>
      <c r="HUE113" s="3"/>
      <c r="HUF113" s="3"/>
      <c r="HUG113" s="3"/>
      <c r="HUH113" s="3"/>
      <c r="HUI113" s="3"/>
      <c r="HUJ113" s="3"/>
      <c r="HUK113" s="3"/>
      <c r="HUL113" s="3"/>
      <c r="HUM113" s="3"/>
      <c r="HUN113" s="3"/>
      <c r="HUO113" s="3"/>
      <c r="HUP113" s="3"/>
      <c r="HUQ113" s="3"/>
      <c r="HUR113" s="3"/>
      <c r="HUS113" s="3"/>
      <c r="HUT113" s="3"/>
      <c r="HUU113" s="3"/>
      <c r="HUV113" s="3"/>
      <c r="HUW113" s="3"/>
      <c r="HUX113" s="3"/>
      <c r="HUY113" s="3"/>
      <c r="HUZ113" s="3"/>
      <c r="HVA113" s="3"/>
      <c r="HVB113" s="3"/>
      <c r="HVC113" s="3"/>
      <c r="HVD113" s="3"/>
      <c r="HVE113" s="3"/>
      <c r="HVF113" s="3"/>
      <c r="HVG113" s="3"/>
      <c r="HVH113" s="3"/>
      <c r="HVI113" s="3"/>
      <c r="HVJ113" s="3"/>
      <c r="HVK113" s="3"/>
      <c r="HVL113" s="3"/>
      <c r="HVM113" s="3"/>
      <c r="HVN113" s="3"/>
      <c r="HVO113" s="3"/>
      <c r="HVP113" s="3"/>
      <c r="HVQ113" s="3"/>
      <c r="HVR113" s="3"/>
      <c r="HVS113" s="3"/>
      <c r="HVT113" s="3"/>
      <c r="HVU113" s="3"/>
      <c r="HVV113" s="3"/>
      <c r="HVW113" s="3"/>
      <c r="HVX113" s="3"/>
      <c r="HVY113" s="3"/>
      <c r="HVZ113" s="3"/>
      <c r="HWA113" s="3"/>
      <c r="HWB113" s="3"/>
      <c r="HWC113" s="3"/>
      <c r="HWD113" s="3"/>
      <c r="HWE113" s="3"/>
      <c r="HWF113" s="3"/>
      <c r="HWG113" s="3"/>
      <c r="HWH113" s="3"/>
      <c r="HWI113" s="3"/>
      <c r="HWJ113" s="3"/>
      <c r="HWK113" s="3"/>
      <c r="HWL113" s="3"/>
      <c r="HWM113" s="3"/>
      <c r="HWN113" s="3"/>
      <c r="HWO113" s="3"/>
      <c r="HWP113" s="3"/>
      <c r="HWQ113" s="3"/>
      <c r="HWR113" s="3"/>
      <c r="HWS113" s="3"/>
      <c r="HWT113" s="3"/>
      <c r="HWU113" s="3"/>
      <c r="HWV113" s="3"/>
      <c r="HWW113" s="3"/>
      <c r="HWX113" s="3"/>
      <c r="HWY113" s="3"/>
      <c r="HWZ113" s="3"/>
      <c r="HXA113" s="3"/>
      <c r="HXB113" s="3"/>
      <c r="HXC113" s="3"/>
      <c r="HXD113" s="3"/>
      <c r="HXE113" s="3"/>
      <c r="HXF113" s="3"/>
      <c r="HXG113" s="3"/>
      <c r="HXH113" s="3"/>
      <c r="HXI113" s="3"/>
      <c r="HXJ113" s="3"/>
      <c r="HXK113" s="3"/>
      <c r="HXL113" s="3"/>
      <c r="HXM113" s="3"/>
      <c r="HXN113" s="3"/>
      <c r="HXO113" s="3"/>
      <c r="HXP113" s="3"/>
      <c r="HXQ113" s="3"/>
      <c r="HXR113" s="3"/>
      <c r="HXS113" s="3"/>
      <c r="HXT113" s="3"/>
      <c r="HXU113" s="3"/>
      <c r="HXV113" s="3"/>
      <c r="HXW113" s="3"/>
      <c r="HXX113" s="3"/>
      <c r="HXY113" s="3"/>
      <c r="HXZ113" s="3"/>
      <c r="HYA113" s="3"/>
      <c r="HYB113" s="3"/>
      <c r="HYC113" s="3"/>
      <c r="HYD113" s="3"/>
      <c r="HYE113" s="3"/>
      <c r="HYF113" s="3"/>
      <c r="HYG113" s="3"/>
      <c r="HYH113" s="3"/>
      <c r="HYI113" s="3"/>
      <c r="HYJ113" s="3"/>
      <c r="HYK113" s="3"/>
      <c r="HYL113" s="3"/>
      <c r="HYM113" s="3"/>
      <c r="HYN113" s="3"/>
      <c r="HYO113" s="3"/>
      <c r="HYP113" s="3"/>
      <c r="HYQ113" s="3"/>
      <c r="HYR113" s="3"/>
      <c r="HYS113" s="3"/>
      <c r="HYT113" s="3"/>
      <c r="HYU113" s="3"/>
      <c r="HYV113" s="3"/>
      <c r="HYW113" s="3"/>
      <c r="HYX113" s="3"/>
      <c r="HYY113" s="3"/>
      <c r="HYZ113" s="3"/>
      <c r="HZA113" s="3"/>
      <c r="HZB113" s="3"/>
      <c r="HZC113" s="3"/>
      <c r="HZD113" s="3"/>
      <c r="HZE113" s="3"/>
      <c r="HZF113" s="3"/>
      <c r="HZG113" s="3"/>
      <c r="HZH113" s="3"/>
      <c r="HZI113" s="3"/>
      <c r="HZJ113" s="3"/>
      <c r="HZK113" s="3"/>
      <c r="HZL113" s="3"/>
      <c r="HZM113" s="3"/>
      <c r="HZN113" s="3"/>
      <c r="HZO113" s="3"/>
      <c r="HZP113" s="3"/>
      <c r="HZQ113" s="3"/>
      <c r="HZR113" s="3"/>
      <c r="HZS113" s="3"/>
      <c r="HZT113" s="3"/>
      <c r="HZU113" s="3"/>
      <c r="HZV113" s="3"/>
      <c r="HZW113" s="3"/>
      <c r="HZX113" s="3"/>
      <c r="HZY113" s="3"/>
      <c r="HZZ113" s="3"/>
      <c r="IAA113" s="3"/>
      <c r="IAB113" s="3"/>
      <c r="IAC113" s="3"/>
      <c r="IAD113" s="3"/>
      <c r="IAE113" s="3"/>
      <c r="IAF113" s="3"/>
      <c r="IAG113" s="3"/>
      <c r="IAH113" s="3"/>
      <c r="IAI113" s="3"/>
      <c r="IAJ113" s="3"/>
      <c r="IAK113" s="3"/>
      <c r="IAL113" s="3"/>
      <c r="IAM113" s="3"/>
      <c r="IAN113" s="3"/>
      <c r="IAO113" s="3"/>
      <c r="IAP113" s="3"/>
      <c r="IAQ113" s="3"/>
      <c r="IAR113" s="3"/>
      <c r="IAS113" s="3"/>
      <c r="IAT113" s="3"/>
      <c r="IAU113" s="3"/>
      <c r="IAV113" s="3"/>
      <c r="IAW113" s="3"/>
      <c r="IAX113" s="3"/>
      <c r="IAY113" s="3"/>
      <c r="IAZ113" s="3"/>
      <c r="IBA113" s="3"/>
      <c r="IBB113" s="3"/>
      <c r="IBC113" s="3"/>
      <c r="IBD113" s="3"/>
      <c r="IBE113" s="3"/>
      <c r="IBF113" s="3"/>
      <c r="IBG113" s="3"/>
      <c r="IBH113" s="3"/>
      <c r="IBI113" s="3"/>
      <c r="IBJ113" s="3"/>
      <c r="IBK113" s="3"/>
      <c r="IBL113" s="3"/>
      <c r="IBM113" s="3"/>
      <c r="IBN113" s="3"/>
      <c r="IBO113" s="3"/>
      <c r="IBP113" s="3"/>
      <c r="IBQ113" s="3"/>
      <c r="IBR113" s="3"/>
      <c r="IBS113" s="3"/>
      <c r="IBT113" s="3"/>
      <c r="IBU113" s="3"/>
      <c r="IBV113" s="3"/>
      <c r="IBW113" s="3"/>
      <c r="IBX113" s="3"/>
      <c r="IBY113" s="3"/>
      <c r="IBZ113" s="3"/>
      <c r="ICA113" s="3"/>
      <c r="ICB113" s="3"/>
      <c r="ICC113" s="3"/>
      <c r="ICD113" s="3"/>
      <c r="ICE113" s="3"/>
      <c r="ICF113" s="3"/>
      <c r="ICG113" s="3"/>
      <c r="ICH113" s="3"/>
      <c r="ICI113" s="3"/>
      <c r="ICJ113" s="3"/>
      <c r="ICK113" s="3"/>
      <c r="ICL113" s="3"/>
      <c r="ICM113" s="3"/>
      <c r="ICN113" s="3"/>
      <c r="ICO113" s="3"/>
      <c r="ICP113" s="3"/>
      <c r="ICQ113" s="3"/>
      <c r="ICR113" s="3"/>
      <c r="ICS113" s="3"/>
      <c r="ICT113" s="3"/>
      <c r="ICU113" s="3"/>
      <c r="ICV113" s="3"/>
      <c r="ICW113" s="3"/>
      <c r="ICX113" s="3"/>
      <c r="ICY113" s="3"/>
      <c r="ICZ113" s="3"/>
      <c r="IDA113" s="3"/>
      <c r="IDB113" s="3"/>
      <c r="IDC113" s="3"/>
      <c r="IDD113" s="3"/>
      <c r="IDE113" s="3"/>
      <c r="IDF113" s="3"/>
      <c r="IDG113" s="3"/>
      <c r="IDH113" s="3"/>
      <c r="IDI113" s="3"/>
      <c r="IDJ113" s="3"/>
      <c r="IDK113" s="3"/>
      <c r="IDL113" s="3"/>
      <c r="IDM113" s="3"/>
      <c r="IDN113" s="3"/>
      <c r="IDO113" s="3"/>
      <c r="IDP113" s="3"/>
      <c r="IDQ113" s="3"/>
      <c r="IDR113" s="3"/>
      <c r="IDS113" s="3"/>
      <c r="IDT113" s="3"/>
      <c r="IDU113" s="3"/>
      <c r="IDV113" s="3"/>
      <c r="IDW113" s="3"/>
      <c r="IDX113" s="3"/>
      <c r="IDY113" s="3"/>
      <c r="IDZ113" s="3"/>
      <c r="IEA113" s="3"/>
      <c r="IEB113" s="3"/>
      <c r="IEC113" s="3"/>
      <c r="IED113" s="3"/>
      <c r="IEE113" s="3"/>
      <c r="IEF113" s="3"/>
      <c r="IEG113" s="3"/>
      <c r="IEH113" s="3"/>
      <c r="IEI113" s="3"/>
      <c r="IEJ113" s="3"/>
      <c r="IEK113" s="3"/>
      <c r="IEL113" s="3"/>
      <c r="IEM113" s="3"/>
      <c r="IEN113" s="3"/>
      <c r="IEO113" s="3"/>
      <c r="IEP113" s="3"/>
      <c r="IEQ113" s="3"/>
      <c r="IER113" s="3"/>
      <c r="IES113" s="3"/>
      <c r="IET113" s="3"/>
      <c r="IEU113" s="3"/>
      <c r="IEV113" s="3"/>
      <c r="IEW113" s="3"/>
      <c r="IEX113" s="3"/>
      <c r="IEY113" s="3"/>
      <c r="IEZ113" s="3"/>
      <c r="IFA113" s="3"/>
      <c r="IFB113" s="3"/>
      <c r="IFC113" s="3"/>
      <c r="IFD113" s="3"/>
      <c r="IFE113" s="3"/>
      <c r="IFF113" s="3"/>
      <c r="IFG113" s="3"/>
      <c r="IFH113" s="3"/>
      <c r="IFI113" s="3"/>
      <c r="IFJ113" s="3"/>
      <c r="IFK113" s="3"/>
      <c r="IFL113" s="3"/>
      <c r="IFM113" s="3"/>
      <c r="IFN113" s="3"/>
      <c r="IFO113" s="3"/>
      <c r="IFP113" s="3"/>
      <c r="IFQ113" s="3"/>
      <c r="IFR113" s="3"/>
      <c r="IFS113" s="3"/>
      <c r="IFT113" s="3"/>
      <c r="IFU113" s="3"/>
      <c r="IFV113" s="3"/>
      <c r="IFW113" s="3"/>
      <c r="IFX113" s="3"/>
      <c r="IFY113" s="3"/>
      <c r="IFZ113" s="3"/>
      <c r="IGA113" s="3"/>
      <c r="IGB113" s="3"/>
      <c r="IGC113" s="3"/>
      <c r="IGD113" s="3"/>
      <c r="IGE113" s="3"/>
      <c r="IGF113" s="3"/>
      <c r="IGG113" s="3"/>
      <c r="IGH113" s="3"/>
      <c r="IGI113" s="3"/>
      <c r="IGJ113" s="3"/>
      <c r="IGK113" s="3"/>
      <c r="IGL113" s="3"/>
      <c r="IGM113" s="3"/>
      <c r="IGN113" s="3"/>
      <c r="IGO113" s="3"/>
      <c r="IGP113" s="3"/>
      <c r="IGQ113" s="3"/>
      <c r="IGR113" s="3"/>
      <c r="IGS113" s="3"/>
      <c r="IGT113" s="3"/>
      <c r="IGU113" s="3"/>
      <c r="IGV113" s="3"/>
      <c r="IGW113" s="3"/>
      <c r="IGX113" s="3"/>
      <c r="IGY113" s="3"/>
      <c r="IGZ113" s="3"/>
      <c r="IHA113" s="3"/>
      <c r="IHB113" s="3"/>
      <c r="IHC113" s="3"/>
      <c r="IHD113" s="3"/>
      <c r="IHE113" s="3"/>
      <c r="IHF113" s="3"/>
      <c r="IHG113" s="3"/>
      <c r="IHH113" s="3"/>
      <c r="IHI113" s="3"/>
      <c r="IHJ113" s="3"/>
      <c r="IHK113" s="3"/>
      <c r="IHL113" s="3"/>
      <c r="IHM113" s="3"/>
      <c r="IHN113" s="3"/>
      <c r="IHO113" s="3"/>
      <c r="IHP113" s="3"/>
      <c r="IHQ113" s="3"/>
      <c r="IHR113" s="3"/>
      <c r="IHS113" s="3"/>
      <c r="IHT113" s="3"/>
      <c r="IHU113" s="3"/>
      <c r="IHV113" s="3"/>
      <c r="IHW113" s="3"/>
      <c r="IHX113" s="3"/>
      <c r="IHY113" s="3"/>
      <c r="IHZ113" s="3"/>
      <c r="IIA113" s="3"/>
      <c r="IIB113" s="3"/>
      <c r="IIC113" s="3"/>
      <c r="IID113" s="3"/>
      <c r="IIE113" s="3"/>
      <c r="IIF113" s="3"/>
      <c r="IIG113" s="3"/>
      <c r="IIH113" s="3"/>
      <c r="III113" s="3"/>
      <c r="IIJ113" s="3"/>
      <c r="IIK113" s="3"/>
      <c r="IIL113" s="3"/>
      <c r="IIM113" s="3"/>
      <c r="IIN113" s="3"/>
      <c r="IIO113" s="3"/>
      <c r="IIP113" s="3"/>
      <c r="IIQ113" s="3"/>
      <c r="IIR113" s="3"/>
      <c r="IIS113" s="3"/>
      <c r="IIT113" s="3"/>
      <c r="IIU113" s="3"/>
      <c r="IIV113" s="3"/>
      <c r="IIW113" s="3"/>
      <c r="IIX113" s="3"/>
      <c r="IIY113" s="3"/>
      <c r="IIZ113" s="3"/>
      <c r="IJA113" s="3"/>
      <c r="IJB113" s="3"/>
      <c r="IJC113" s="3"/>
      <c r="IJD113" s="3"/>
      <c r="IJE113" s="3"/>
      <c r="IJF113" s="3"/>
      <c r="IJG113" s="3"/>
      <c r="IJH113" s="3"/>
      <c r="IJI113" s="3"/>
      <c r="IJJ113" s="3"/>
      <c r="IJK113" s="3"/>
      <c r="IJL113" s="3"/>
      <c r="IJM113" s="3"/>
      <c r="IJN113" s="3"/>
      <c r="IJO113" s="3"/>
      <c r="IJP113" s="3"/>
      <c r="IJQ113" s="3"/>
      <c r="IJR113" s="3"/>
      <c r="IJS113" s="3"/>
      <c r="IJT113" s="3"/>
      <c r="IJU113" s="3"/>
      <c r="IJV113" s="3"/>
      <c r="IJW113" s="3"/>
      <c r="IJX113" s="3"/>
      <c r="IJY113" s="3"/>
      <c r="IJZ113" s="3"/>
      <c r="IKA113" s="3"/>
      <c r="IKB113" s="3"/>
      <c r="IKC113" s="3"/>
      <c r="IKD113" s="3"/>
      <c r="IKE113" s="3"/>
      <c r="IKF113" s="3"/>
      <c r="IKG113" s="3"/>
      <c r="IKH113" s="3"/>
      <c r="IKI113" s="3"/>
      <c r="IKJ113" s="3"/>
      <c r="IKK113" s="3"/>
      <c r="IKL113" s="3"/>
      <c r="IKM113" s="3"/>
      <c r="IKN113" s="3"/>
      <c r="IKO113" s="3"/>
      <c r="IKP113" s="3"/>
      <c r="IKQ113" s="3"/>
      <c r="IKR113" s="3"/>
      <c r="IKS113" s="3"/>
      <c r="IKT113" s="3"/>
      <c r="IKU113" s="3"/>
      <c r="IKV113" s="3"/>
      <c r="IKW113" s="3"/>
      <c r="IKX113" s="3"/>
      <c r="IKY113" s="3"/>
      <c r="IKZ113" s="3"/>
      <c r="ILA113" s="3"/>
      <c r="ILB113" s="3"/>
      <c r="ILC113" s="3"/>
      <c r="ILD113" s="3"/>
      <c r="ILE113" s="3"/>
      <c r="ILF113" s="3"/>
      <c r="ILG113" s="3"/>
      <c r="ILH113" s="3"/>
      <c r="ILI113" s="3"/>
      <c r="ILJ113" s="3"/>
      <c r="ILK113" s="3"/>
      <c r="ILL113" s="3"/>
      <c r="ILM113" s="3"/>
      <c r="ILN113" s="3"/>
      <c r="ILO113" s="3"/>
      <c r="ILP113" s="3"/>
      <c r="ILQ113" s="3"/>
      <c r="ILR113" s="3"/>
      <c r="ILS113" s="3"/>
      <c r="ILT113" s="3"/>
      <c r="ILU113" s="3"/>
      <c r="ILV113" s="3"/>
      <c r="ILW113" s="3"/>
      <c r="ILX113" s="3"/>
      <c r="ILY113" s="3"/>
      <c r="ILZ113" s="3"/>
      <c r="IMA113" s="3"/>
      <c r="IMB113" s="3"/>
      <c r="IMC113" s="3"/>
      <c r="IMD113" s="3"/>
      <c r="IME113" s="3"/>
      <c r="IMF113" s="3"/>
      <c r="IMG113" s="3"/>
      <c r="IMH113" s="3"/>
      <c r="IMI113" s="3"/>
      <c r="IMJ113" s="3"/>
      <c r="IMK113" s="3"/>
      <c r="IML113" s="3"/>
      <c r="IMM113" s="3"/>
      <c r="IMN113" s="3"/>
      <c r="IMO113" s="3"/>
      <c r="IMP113" s="3"/>
      <c r="IMQ113" s="3"/>
      <c r="IMR113" s="3"/>
      <c r="IMS113" s="3"/>
      <c r="IMT113" s="3"/>
      <c r="IMU113" s="3"/>
      <c r="IMV113" s="3"/>
      <c r="IMW113" s="3"/>
      <c r="IMX113" s="3"/>
      <c r="IMY113" s="3"/>
      <c r="IMZ113" s="3"/>
      <c r="INA113" s="3"/>
      <c r="INB113" s="3"/>
      <c r="INC113" s="3"/>
      <c r="IND113" s="3"/>
      <c r="INE113" s="3"/>
      <c r="INF113" s="3"/>
      <c r="ING113" s="3"/>
      <c r="INH113" s="3"/>
      <c r="INI113" s="3"/>
      <c r="INJ113" s="3"/>
      <c r="INK113" s="3"/>
      <c r="INL113" s="3"/>
      <c r="INM113" s="3"/>
      <c r="INN113" s="3"/>
      <c r="INO113" s="3"/>
      <c r="INP113" s="3"/>
      <c r="INQ113" s="3"/>
      <c r="INR113" s="3"/>
      <c r="INS113" s="3"/>
      <c r="INT113" s="3"/>
      <c r="INU113" s="3"/>
      <c r="INV113" s="3"/>
      <c r="INW113" s="3"/>
      <c r="INX113" s="3"/>
      <c r="INY113" s="3"/>
      <c r="INZ113" s="3"/>
      <c r="IOA113" s="3"/>
      <c r="IOB113" s="3"/>
      <c r="IOC113" s="3"/>
      <c r="IOD113" s="3"/>
      <c r="IOE113" s="3"/>
      <c r="IOF113" s="3"/>
      <c r="IOG113" s="3"/>
      <c r="IOH113" s="3"/>
      <c r="IOI113" s="3"/>
      <c r="IOJ113" s="3"/>
      <c r="IOK113" s="3"/>
      <c r="IOL113" s="3"/>
      <c r="IOM113" s="3"/>
      <c r="ION113" s="3"/>
      <c r="IOO113" s="3"/>
      <c r="IOP113" s="3"/>
      <c r="IOQ113" s="3"/>
      <c r="IOR113" s="3"/>
      <c r="IOS113" s="3"/>
      <c r="IOT113" s="3"/>
      <c r="IOU113" s="3"/>
      <c r="IOV113" s="3"/>
      <c r="IOW113" s="3"/>
      <c r="IOX113" s="3"/>
      <c r="IOY113" s="3"/>
      <c r="IOZ113" s="3"/>
      <c r="IPA113" s="3"/>
      <c r="IPB113" s="3"/>
      <c r="IPC113" s="3"/>
      <c r="IPD113" s="3"/>
      <c r="IPE113" s="3"/>
      <c r="IPF113" s="3"/>
      <c r="IPG113" s="3"/>
      <c r="IPH113" s="3"/>
      <c r="IPI113" s="3"/>
      <c r="IPJ113" s="3"/>
      <c r="IPK113" s="3"/>
      <c r="IPL113" s="3"/>
      <c r="IPM113" s="3"/>
      <c r="IPN113" s="3"/>
      <c r="IPO113" s="3"/>
      <c r="IPP113" s="3"/>
      <c r="IPQ113" s="3"/>
      <c r="IPR113" s="3"/>
      <c r="IPS113" s="3"/>
      <c r="IPT113" s="3"/>
      <c r="IPU113" s="3"/>
      <c r="IPV113" s="3"/>
      <c r="IPW113" s="3"/>
      <c r="IPX113" s="3"/>
      <c r="IPY113" s="3"/>
      <c r="IPZ113" s="3"/>
      <c r="IQA113" s="3"/>
      <c r="IQB113" s="3"/>
      <c r="IQC113" s="3"/>
      <c r="IQD113" s="3"/>
      <c r="IQE113" s="3"/>
      <c r="IQF113" s="3"/>
      <c r="IQG113" s="3"/>
      <c r="IQH113" s="3"/>
      <c r="IQI113" s="3"/>
      <c r="IQJ113" s="3"/>
      <c r="IQK113" s="3"/>
      <c r="IQL113" s="3"/>
      <c r="IQM113" s="3"/>
      <c r="IQN113" s="3"/>
      <c r="IQO113" s="3"/>
      <c r="IQP113" s="3"/>
      <c r="IQQ113" s="3"/>
      <c r="IQR113" s="3"/>
      <c r="IQS113" s="3"/>
      <c r="IQT113" s="3"/>
      <c r="IQU113" s="3"/>
      <c r="IQV113" s="3"/>
      <c r="IQW113" s="3"/>
      <c r="IQX113" s="3"/>
      <c r="IQY113" s="3"/>
      <c r="IQZ113" s="3"/>
      <c r="IRA113" s="3"/>
      <c r="IRB113" s="3"/>
      <c r="IRC113" s="3"/>
      <c r="IRD113" s="3"/>
      <c r="IRE113" s="3"/>
      <c r="IRF113" s="3"/>
      <c r="IRG113" s="3"/>
      <c r="IRH113" s="3"/>
      <c r="IRI113" s="3"/>
      <c r="IRJ113" s="3"/>
      <c r="IRK113" s="3"/>
      <c r="IRL113" s="3"/>
      <c r="IRM113" s="3"/>
      <c r="IRN113" s="3"/>
      <c r="IRO113" s="3"/>
      <c r="IRP113" s="3"/>
      <c r="IRQ113" s="3"/>
      <c r="IRR113" s="3"/>
      <c r="IRS113" s="3"/>
      <c r="IRT113" s="3"/>
      <c r="IRU113" s="3"/>
      <c r="IRV113" s="3"/>
      <c r="IRW113" s="3"/>
      <c r="IRX113" s="3"/>
      <c r="IRY113" s="3"/>
      <c r="IRZ113" s="3"/>
      <c r="ISA113" s="3"/>
      <c r="ISB113" s="3"/>
      <c r="ISC113" s="3"/>
      <c r="ISD113" s="3"/>
      <c r="ISE113" s="3"/>
      <c r="ISF113" s="3"/>
      <c r="ISG113" s="3"/>
      <c r="ISH113" s="3"/>
      <c r="ISI113" s="3"/>
      <c r="ISJ113" s="3"/>
      <c r="ISK113" s="3"/>
      <c r="ISL113" s="3"/>
      <c r="ISM113" s="3"/>
      <c r="ISN113" s="3"/>
      <c r="ISO113" s="3"/>
      <c r="ISP113" s="3"/>
      <c r="ISQ113" s="3"/>
      <c r="ISR113" s="3"/>
      <c r="ISS113" s="3"/>
      <c r="IST113" s="3"/>
      <c r="ISU113" s="3"/>
      <c r="ISV113" s="3"/>
      <c r="ISW113" s="3"/>
      <c r="ISX113" s="3"/>
      <c r="ISY113" s="3"/>
      <c r="ISZ113" s="3"/>
      <c r="ITA113" s="3"/>
      <c r="ITB113" s="3"/>
      <c r="ITC113" s="3"/>
      <c r="ITD113" s="3"/>
      <c r="ITE113" s="3"/>
      <c r="ITF113" s="3"/>
      <c r="ITG113" s="3"/>
      <c r="ITH113" s="3"/>
      <c r="ITI113" s="3"/>
      <c r="ITJ113" s="3"/>
      <c r="ITK113" s="3"/>
      <c r="ITL113" s="3"/>
      <c r="ITM113" s="3"/>
      <c r="ITN113" s="3"/>
      <c r="ITO113" s="3"/>
      <c r="ITP113" s="3"/>
      <c r="ITQ113" s="3"/>
      <c r="ITR113" s="3"/>
      <c r="ITS113" s="3"/>
      <c r="ITT113" s="3"/>
      <c r="ITU113" s="3"/>
      <c r="ITV113" s="3"/>
      <c r="ITW113" s="3"/>
      <c r="ITX113" s="3"/>
      <c r="ITY113" s="3"/>
      <c r="ITZ113" s="3"/>
      <c r="IUA113" s="3"/>
      <c r="IUB113" s="3"/>
      <c r="IUC113" s="3"/>
      <c r="IUD113" s="3"/>
      <c r="IUE113" s="3"/>
      <c r="IUF113" s="3"/>
      <c r="IUG113" s="3"/>
      <c r="IUH113" s="3"/>
      <c r="IUI113" s="3"/>
      <c r="IUJ113" s="3"/>
      <c r="IUK113" s="3"/>
      <c r="IUL113" s="3"/>
      <c r="IUM113" s="3"/>
      <c r="IUN113" s="3"/>
      <c r="IUO113" s="3"/>
      <c r="IUP113" s="3"/>
      <c r="IUQ113" s="3"/>
      <c r="IUR113" s="3"/>
      <c r="IUS113" s="3"/>
      <c r="IUT113" s="3"/>
      <c r="IUU113" s="3"/>
      <c r="IUV113" s="3"/>
      <c r="IUW113" s="3"/>
      <c r="IUX113" s="3"/>
      <c r="IUY113" s="3"/>
      <c r="IUZ113" s="3"/>
      <c r="IVA113" s="3"/>
      <c r="IVB113" s="3"/>
      <c r="IVC113" s="3"/>
      <c r="IVD113" s="3"/>
      <c r="IVE113" s="3"/>
      <c r="IVF113" s="3"/>
      <c r="IVG113" s="3"/>
      <c r="IVH113" s="3"/>
      <c r="IVI113" s="3"/>
      <c r="IVJ113" s="3"/>
      <c r="IVK113" s="3"/>
      <c r="IVL113" s="3"/>
      <c r="IVM113" s="3"/>
      <c r="IVN113" s="3"/>
      <c r="IVO113" s="3"/>
      <c r="IVP113" s="3"/>
      <c r="IVQ113" s="3"/>
      <c r="IVR113" s="3"/>
      <c r="IVS113" s="3"/>
      <c r="IVT113" s="3"/>
      <c r="IVU113" s="3"/>
      <c r="IVV113" s="3"/>
      <c r="IVW113" s="3"/>
      <c r="IVX113" s="3"/>
      <c r="IVY113" s="3"/>
      <c r="IVZ113" s="3"/>
      <c r="IWA113" s="3"/>
      <c r="IWB113" s="3"/>
      <c r="IWC113" s="3"/>
      <c r="IWD113" s="3"/>
      <c r="IWE113" s="3"/>
      <c r="IWF113" s="3"/>
      <c r="IWG113" s="3"/>
      <c r="IWH113" s="3"/>
      <c r="IWI113" s="3"/>
      <c r="IWJ113" s="3"/>
      <c r="IWK113" s="3"/>
      <c r="IWL113" s="3"/>
      <c r="IWM113" s="3"/>
      <c r="IWN113" s="3"/>
      <c r="IWO113" s="3"/>
      <c r="IWP113" s="3"/>
      <c r="IWQ113" s="3"/>
      <c r="IWR113" s="3"/>
      <c r="IWS113" s="3"/>
      <c r="IWT113" s="3"/>
      <c r="IWU113" s="3"/>
      <c r="IWV113" s="3"/>
      <c r="IWW113" s="3"/>
      <c r="IWX113" s="3"/>
      <c r="IWY113" s="3"/>
      <c r="IWZ113" s="3"/>
      <c r="IXA113" s="3"/>
      <c r="IXB113" s="3"/>
      <c r="IXC113" s="3"/>
      <c r="IXD113" s="3"/>
      <c r="IXE113" s="3"/>
      <c r="IXF113" s="3"/>
      <c r="IXG113" s="3"/>
      <c r="IXH113" s="3"/>
      <c r="IXI113" s="3"/>
      <c r="IXJ113" s="3"/>
      <c r="IXK113" s="3"/>
      <c r="IXL113" s="3"/>
      <c r="IXM113" s="3"/>
      <c r="IXN113" s="3"/>
      <c r="IXO113" s="3"/>
      <c r="IXP113" s="3"/>
      <c r="IXQ113" s="3"/>
      <c r="IXR113" s="3"/>
      <c r="IXS113" s="3"/>
      <c r="IXT113" s="3"/>
      <c r="IXU113" s="3"/>
      <c r="IXV113" s="3"/>
      <c r="IXW113" s="3"/>
      <c r="IXX113" s="3"/>
      <c r="IXY113" s="3"/>
      <c r="IXZ113" s="3"/>
      <c r="IYA113" s="3"/>
      <c r="IYB113" s="3"/>
      <c r="IYC113" s="3"/>
      <c r="IYD113" s="3"/>
      <c r="IYE113" s="3"/>
      <c r="IYF113" s="3"/>
      <c r="IYG113" s="3"/>
      <c r="IYH113" s="3"/>
      <c r="IYI113" s="3"/>
      <c r="IYJ113" s="3"/>
      <c r="IYK113" s="3"/>
      <c r="IYL113" s="3"/>
      <c r="IYM113" s="3"/>
      <c r="IYN113" s="3"/>
      <c r="IYO113" s="3"/>
      <c r="IYP113" s="3"/>
      <c r="IYQ113" s="3"/>
      <c r="IYR113" s="3"/>
      <c r="IYS113" s="3"/>
      <c r="IYT113" s="3"/>
      <c r="IYU113" s="3"/>
      <c r="IYV113" s="3"/>
      <c r="IYW113" s="3"/>
      <c r="IYX113" s="3"/>
      <c r="IYY113" s="3"/>
      <c r="IYZ113" s="3"/>
      <c r="IZA113" s="3"/>
      <c r="IZB113" s="3"/>
      <c r="IZC113" s="3"/>
      <c r="IZD113" s="3"/>
      <c r="IZE113" s="3"/>
      <c r="IZF113" s="3"/>
      <c r="IZG113" s="3"/>
      <c r="IZH113" s="3"/>
      <c r="IZI113" s="3"/>
      <c r="IZJ113" s="3"/>
      <c r="IZK113" s="3"/>
      <c r="IZL113" s="3"/>
      <c r="IZM113" s="3"/>
      <c r="IZN113" s="3"/>
      <c r="IZO113" s="3"/>
      <c r="IZP113" s="3"/>
      <c r="IZQ113" s="3"/>
      <c r="IZR113" s="3"/>
      <c r="IZS113" s="3"/>
      <c r="IZT113" s="3"/>
      <c r="IZU113" s="3"/>
      <c r="IZV113" s="3"/>
      <c r="IZW113" s="3"/>
      <c r="IZX113" s="3"/>
      <c r="IZY113" s="3"/>
      <c r="IZZ113" s="3"/>
      <c r="JAA113" s="3"/>
      <c r="JAB113" s="3"/>
      <c r="JAC113" s="3"/>
      <c r="JAD113" s="3"/>
      <c r="JAE113" s="3"/>
      <c r="JAF113" s="3"/>
      <c r="JAG113" s="3"/>
      <c r="JAH113" s="3"/>
      <c r="JAI113" s="3"/>
      <c r="JAJ113" s="3"/>
      <c r="JAK113" s="3"/>
      <c r="JAL113" s="3"/>
      <c r="JAM113" s="3"/>
      <c r="JAN113" s="3"/>
      <c r="JAO113" s="3"/>
      <c r="JAP113" s="3"/>
      <c r="JAQ113" s="3"/>
      <c r="JAR113" s="3"/>
      <c r="JAS113" s="3"/>
      <c r="JAT113" s="3"/>
      <c r="JAU113" s="3"/>
      <c r="JAV113" s="3"/>
      <c r="JAW113" s="3"/>
      <c r="JAX113" s="3"/>
      <c r="JAY113" s="3"/>
      <c r="JAZ113" s="3"/>
      <c r="JBA113" s="3"/>
      <c r="JBB113" s="3"/>
      <c r="JBC113" s="3"/>
      <c r="JBD113" s="3"/>
      <c r="JBE113" s="3"/>
      <c r="JBF113" s="3"/>
      <c r="JBG113" s="3"/>
      <c r="JBH113" s="3"/>
      <c r="JBI113" s="3"/>
      <c r="JBJ113" s="3"/>
      <c r="JBK113" s="3"/>
      <c r="JBL113" s="3"/>
      <c r="JBM113" s="3"/>
      <c r="JBN113" s="3"/>
      <c r="JBO113" s="3"/>
      <c r="JBP113" s="3"/>
      <c r="JBQ113" s="3"/>
      <c r="JBR113" s="3"/>
      <c r="JBS113" s="3"/>
      <c r="JBT113" s="3"/>
      <c r="JBU113" s="3"/>
      <c r="JBV113" s="3"/>
      <c r="JBW113" s="3"/>
      <c r="JBX113" s="3"/>
      <c r="JBY113" s="3"/>
      <c r="JBZ113" s="3"/>
      <c r="JCA113" s="3"/>
      <c r="JCB113" s="3"/>
      <c r="JCC113" s="3"/>
      <c r="JCD113" s="3"/>
      <c r="JCE113" s="3"/>
      <c r="JCF113" s="3"/>
      <c r="JCG113" s="3"/>
      <c r="JCH113" s="3"/>
      <c r="JCI113" s="3"/>
      <c r="JCJ113" s="3"/>
      <c r="JCK113" s="3"/>
      <c r="JCL113" s="3"/>
      <c r="JCM113" s="3"/>
      <c r="JCN113" s="3"/>
      <c r="JCO113" s="3"/>
      <c r="JCP113" s="3"/>
      <c r="JCQ113" s="3"/>
      <c r="JCR113" s="3"/>
      <c r="JCS113" s="3"/>
      <c r="JCT113" s="3"/>
      <c r="JCU113" s="3"/>
      <c r="JCV113" s="3"/>
      <c r="JCW113" s="3"/>
      <c r="JCX113" s="3"/>
      <c r="JCY113" s="3"/>
      <c r="JCZ113" s="3"/>
      <c r="JDA113" s="3"/>
      <c r="JDB113" s="3"/>
      <c r="JDC113" s="3"/>
      <c r="JDD113" s="3"/>
      <c r="JDE113" s="3"/>
      <c r="JDF113" s="3"/>
      <c r="JDG113" s="3"/>
      <c r="JDH113" s="3"/>
      <c r="JDI113" s="3"/>
      <c r="JDJ113" s="3"/>
      <c r="JDK113" s="3"/>
      <c r="JDL113" s="3"/>
      <c r="JDM113" s="3"/>
      <c r="JDN113" s="3"/>
      <c r="JDO113" s="3"/>
      <c r="JDP113" s="3"/>
      <c r="JDQ113" s="3"/>
      <c r="JDR113" s="3"/>
      <c r="JDS113" s="3"/>
      <c r="JDT113" s="3"/>
      <c r="JDU113" s="3"/>
      <c r="JDV113" s="3"/>
      <c r="JDW113" s="3"/>
      <c r="JDX113" s="3"/>
      <c r="JDY113" s="3"/>
      <c r="JDZ113" s="3"/>
      <c r="JEA113" s="3"/>
      <c r="JEB113" s="3"/>
      <c r="JEC113" s="3"/>
      <c r="JED113" s="3"/>
      <c r="JEE113" s="3"/>
      <c r="JEF113" s="3"/>
      <c r="JEG113" s="3"/>
      <c r="JEH113" s="3"/>
      <c r="JEI113" s="3"/>
      <c r="JEJ113" s="3"/>
      <c r="JEK113" s="3"/>
      <c r="JEL113" s="3"/>
      <c r="JEM113" s="3"/>
      <c r="JEN113" s="3"/>
      <c r="JEO113" s="3"/>
      <c r="JEP113" s="3"/>
      <c r="JEQ113" s="3"/>
      <c r="JER113" s="3"/>
      <c r="JES113" s="3"/>
      <c r="JET113" s="3"/>
      <c r="JEU113" s="3"/>
      <c r="JEV113" s="3"/>
      <c r="JEW113" s="3"/>
      <c r="JEX113" s="3"/>
      <c r="JEY113" s="3"/>
      <c r="JEZ113" s="3"/>
      <c r="JFA113" s="3"/>
      <c r="JFB113" s="3"/>
      <c r="JFC113" s="3"/>
      <c r="JFD113" s="3"/>
      <c r="JFE113" s="3"/>
      <c r="JFF113" s="3"/>
      <c r="JFG113" s="3"/>
      <c r="JFH113" s="3"/>
      <c r="JFI113" s="3"/>
      <c r="JFJ113" s="3"/>
      <c r="JFK113" s="3"/>
      <c r="JFL113" s="3"/>
      <c r="JFM113" s="3"/>
      <c r="JFN113" s="3"/>
      <c r="JFO113" s="3"/>
      <c r="JFP113" s="3"/>
      <c r="JFQ113" s="3"/>
      <c r="JFR113" s="3"/>
      <c r="JFS113" s="3"/>
      <c r="JFT113" s="3"/>
      <c r="JFU113" s="3"/>
      <c r="JFV113" s="3"/>
      <c r="JFW113" s="3"/>
      <c r="JFX113" s="3"/>
      <c r="JFY113" s="3"/>
      <c r="JFZ113" s="3"/>
      <c r="JGA113" s="3"/>
      <c r="JGB113" s="3"/>
      <c r="JGC113" s="3"/>
      <c r="JGD113" s="3"/>
      <c r="JGE113" s="3"/>
      <c r="JGF113" s="3"/>
      <c r="JGG113" s="3"/>
      <c r="JGH113" s="3"/>
      <c r="JGI113" s="3"/>
      <c r="JGJ113" s="3"/>
      <c r="JGK113" s="3"/>
      <c r="JGL113" s="3"/>
      <c r="JGM113" s="3"/>
      <c r="JGN113" s="3"/>
      <c r="JGO113" s="3"/>
      <c r="JGP113" s="3"/>
      <c r="JGQ113" s="3"/>
      <c r="JGR113" s="3"/>
      <c r="JGS113" s="3"/>
      <c r="JGT113" s="3"/>
      <c r="JGU113" s="3"/>
      <c r="JGV113" s="3"/>
      <c r="JGW113" s="3"/>
      <c r="JGX113" s="3"/>
      <c r="JGY113" s="3"/>
      <c r="JGZ113" s="3"/>
      <c r="JHA113" s="3"/>
      <c r="JHB113" s="3"/>
      <c r="JHC113" s="3"/>
      <c r="JHD113" s="3"/>
      <c r="JHE113" s="3"/>
      <c r="JHF113" s="3"/>
      <c r="JHG113" s="3"/>
      <c r="JHH113" s="3"/>
      <c r="JHI113" s="3"/>
      <c r="JHJ113" s="3"/>
      <c r="JHK113" s="3"/>
      <c r="JHL113" s="3"/>
      <c r="JHM113" s="3"/>
      <c r="JHN113" s="3"/>
      <c r="JHO113" s="3"/>
      <c r="JHP113" s="3"/>
      <c r="JHQ113" s="3"/>
      <c r="JHR113" s="3"/>
      <c r="JHS113" s="3"/>
      <c r="JHT113" s="3"/>
      <c r="JHU113" s="3"/>
      <c r="JHV113" s="3"/>
      <c r="JHW113" s="3"/>
      <c r="JHX113" s="3"/>
      <c r="JHY113" s="3"/>
      <c r="JHZ113" s="3"/>
      <c r="JIA113" s="3"/>
      <c r="JIB113" s="3"/>
      <c r="JIC113" s="3"/>
      <c r="JID113" s="3"/>
      <c r="JIE113" s="3"/>
      <c r="JIF113" s="3"/>
      <c r="JIG113" s="3"/>
      <c r="JIH113" s="3"/>
      <c r="JII113" s="3"/>
      <c r="JIJ113" s="3"/>
      <c r="JIK113" s="3"/>
      <c r="JIL113" s="3"/>
      <c r="JIM113" s="3"/>
      <c r="JIN113" s="3"/>
      <c r="JIO113" s="3"/>
      <c r="JIP113" s="3"/>
      <c r="JIQ113" s="3"/>
      <c r="JIR113" s="3"/>
      <c r="JIS113" s="3"/>
      <c r="JIT113" s="3"/>
      <c r="JIU113" s="3"/>
      <c r="JIV113" s="3"/>
      <c r="JIW113" s="3"/>
      <c r="JIX113" s="3"/>
      <c r="JIY113" s="3"/>
      <c r="JIZ113" s="3"/>
      <c r="JJA113" s="3"/>
      <c r="JJB113" s="3"/>
      <c r="JJC113" s="3"/>
      <c r="JJD113" s="3"/>
      <c r="JJE113" s="3"/>
      <c r="JJF113" s="3"/>
      <c r="JJG113" s="3"/>
      <c r="JJH113" s="3"/>
      <c r="JJI113" s="3"/>
      <c r="JJJ113" s="3"/>
      <c r="JJK113" s="3"/>
      <c r="JJL113" s="3"/>
      <c r="JJM113" s="3"/>
      <c r="JJN113" s="3"/>
      <c r="JJO113" s="3"/>
      <c r="JJP113" s="3"/>
      <c r="JJQ113" s="3"/>
      <c r="JJR113" s="3"/>
      <c r="JJS113" s="3"/>
      <c r="JJT113" s="3"/>
      <c r="JJU113" s="3"/>
      <c r="JJV113" s="3"/>
      <c r="JJW113" s="3"/>
      <c r="JJX113" s="3"/>
      <c r="JJY113" s="3"/>
      <c r="JJZ113" s="3"/>
      <c r="JKA113" s="3"/>
      <c r="JKB113" s="3"/>
      <c r="JKC113" s="3"/>
      <c r="JKD113" s="3"/>
      <c r="JKE113" s="3"/>
      <c r="JKF113" s="3"/>
      <c r="JKG113" s="3"/>
      <c r="JKH113" s="3"/>
      <c r="JKI113" s="3"/>
      <c r="JKJ113" s="3"/>
      <c r="JKK113" s="3"/>
      <c r="JKL113" s="3"/>
      <c r="JKM113" s="3"/>
      <c r="JKN113" s="3"/>
      <c r="JKO113" s="3"/>
      <c r="JKP113" s="3"/>
      <c r="JKQ113" s="3"/>
      <c r="JKR113" s="3"/>
      <c r="JKS113" s="3"/>
      <c r="JKT113" s="3"/>
      <c r="JKU113" s="3"/>
      <c r="JKV113" s="3"/>
      <c r="JKW113" s="3"/>
      <c r="JKX113" s="3"/>
      <c r="JKY113" s="3"/>
      <c r="JKZ113" s="3"/>
      <c r="JLA113" s="3"/>
      <c r="JLB113" s="3"/>
      <c r="JLC113" s="3"/>
      <c r="JLD113" s="3"/>
      <c r="JLE113" s="3"/>
      <c r="JLF113" s="3"/>
      <c r="JLG113" s="3"/>
      <c r="JLH113" s="3"/>
      <c r="JLI113" s="3"/>
      <c r="JLJ113" s="3"/>
      <c r="JLK113" s="3"/>
      <c r="JLL113" s="3"/>
      <c r="JLM113" s="3"/>
      <c r="JLN113" s="3"/>
      <c r="JLO113" s="3"/>
      <c r="JLP113" s="3"/>
      <c r="JLQ113" s="3"/>
      <c r="JLR113" s="3"/>
      <c r="JLS113" s="3"/>
      <c r="JLT113" s="3"/>
      <c r="JLU113" s="3"/>
      <c r="JLV113" s="3"/>
      <c r="JLW113" s="3"/>
      <c r="JLX113" s="3"/>
      <c r="JLY113" s="3"/>
      <c r="JLZ113" s="3"/>
      <c r="JMA113" s="3"/>
      <c r="JMB113" s="3"/>
      <c r="JMC113" s="3"/>
      <c r="JMD113" s="3"/>
      <c r="JME113" s="3"/>
      <c r="JMF113" s="3"/>
      <c r="JMG113" s="3"/>
      <c r="JMH113" s="3"/>
      <c r="JMI113" s="3"/>
      <c r="JMJ113" s="3"/>
      <c r="JMK113" s="3"/>
      <c r="JML113" s="3"/>
      <c r="JMM113" s="3"/>
      <c r="JMN113" s="3"/>
      <c r="JMO113" s="3"/>
      <c r="JMP113" s="3"/>
      <c r="JMQ113" s="3"/>
      <c r="JMR113" s="3"/>
      <c r="JMS113" s="3"/>
      <c r="JMT113" s="3"/>
      <c r="JMU113" s="3"/>
      <c r="JMV113" s="3"/>
      <c r="JMW113" s="3"/>
      <c r="JMX113" s="3"/>
      <c r="JMY113" s="3"/>
      <c r="JMZ113" s="3"/>
      <c r="JNA113" s="3"/>
      <c r="JNB113" s="3"/>
      <c r="JNC113" s="3"/>
      <c r="JND113" s="3"/>
      <c r="JNE113" s="3"/>
      <c r="JNF113" s="3"/>
      <c r="JNG113" s="3"/>
      <c r="JNH113" s="3"/>
      <c r="JNI113" s="3"/>
      <c r="JNJ113" s="3"/>
      <c r="JNK113" s="3"/>
      <c r="JNL113" s="3"/>
      <c r="JNM113" s="3"/>
      <c r="JNN113" s="3"/>
      <c r="JNO113" s="3"/>
      <c r="JNP113" s="3"/>
      <c r="JNQ113" s="3"/>
      <c r="JNR113" s="3"/>
      <c r="JNS113" s="3"/>
      <c r="JNT113" s="3"/>
      <c r="JNU113" s="3"/>
      <c r="JNV113" s="3"/>
      <c r="JNW113" s="3"/>
      <c r="JNX113" s="3"/>
      <c r="JNY113" s="3"/>
      <c r="JNZ113" s="3"/>
      <c r="JOA113" s="3"/>
      <c r="JOB113" s="3"/>
      <c r="JOC113" s="3"/>
      <c r="JOD113" s="3"/>
      <c r="JOE113" s="3"/>
      <c r="JOF113" s="3"/>
      <c r="JOG113" s="3"/>
      <c r="JOH113" s="3"/>
      <c r="JOI113" s="3"/>
      <c r="JOJ113" s="3"/>
      <c r="JOK113" s="3"/>
      <c r="JOL113" s="3"/>
      <c r="JOM113" s="3"/>
      <c r="JON113" s="3"/>
      <c r="JOO113" s="3"/>
      <c r="JOP113" s="3"/>
      <c r="JOQ113" s="3"/>
      <c r="JOR113" s="3"/>
      <c r="JOS113" s="3"/>
      <c r="JOT113" s="3"/>
      <c r="JOU113" s="3"/>
      <c r="JOV113" s="3"/>
      <c r="JOW113" s="3"/>
      <c r="JOX113" s="3"/>
      <c r="JOY113" s="3"/>
      <c r="JOZ113" s="3"/>
      <c r="JPA113" s="3"/>
      <c r="JPB113" s="3"/>
      <c r="JPC113" s="3"/>
      <c r="JPD113" s="3"/>
      <c r="JPE113" s="3"/>
      <c r="JPF113" s="3"/>
      <c r="JPG113" s="3"/>
      <c r="JPH113" s="3"/>
      <c r="JPI113" s="3"/>
      <c r="JPJ113" s="3"/>
      <c r="JPK113" s="3"/>
      <c r="JPL113" s="3"/>
      <c r="JPM113" s="3"/>
      <c r="JPN113" s="3"/>
      <c r="JPO113" s="3"/>
      <c r="JPP113" s="3"/>
      <c r="JPQ113" s="3"/>
      <c r="JPR113" s="3"/>
      <c r="JPS113" s="3"/>
      <c r="JPT113" s="3"/>
      <c r="JPU113" s="3"/>
      <c r="JPV113" s="3"/>
      <c r="JPW113" s="3"/>
      <c r="JPX113" s="3"/>
      <c r="JPY113" s="3"/>
      <c r="JPZ113" s="3"/>
      <c r="JQA113" s="3"/>
      <c r="JQB113" s="3"/>
      <c r="JQC113" s="3"/>
      <c r="JQD113" s="3"/>
      <c r="JQE113" s="3"/>
      <c r="JQF113" s="3"/>
      <c r="JQG113" s="3"/>
      <c r="JQH113" s="3"/>
      <c r="JQI113" s="3"/>
      <c r="JQJ113" s="3"/>
      <c r="JQK113" s="3"/>
      <c r="JQL113" s="3"/>
      <c r="JQM113" s="3"/>
      <c r="JQN113" s="3"/>
      <c r="JQO113" s="3"/>
      <c r="JQP113" s="3"/>
      <c r="JQQ113" s="3"/>
      <c r="JQR113" s="3"/>
      <c r="JQS113" s="3"/>
      <c r="JQT113" s="3"/>
      <c r="JQU113" s="3"/>
      <c r="JQV113" s="3"/>
      <c r="JQW113" s="3"/>
      <c r="JQX113" s="3"/>
      <c r="JQY113" s="3"/>
      <c r="JQZ113" s="3"/>
      <c r="JRA113" s="3"/>
      <c r="JRB113" s="3"/>
      <c r="JRC113" s="3"/>
      <c r="JRD113" s="3"/>
      <c r="JRE113" s="3"/>
      <c r="JRF113" s="3"/>
      <c r="JRG113" s="3"/>
      <c r="JRH113" s="3"/>
      <c r="JRI113" s="3"/>
      <c r="JRJ113" s="3"/>
      <c r="JRK113" s="3"/>
      <c r="JRL113" s="3"/>
      <c r="JRM113" s="3"/>
      <c r="JRN113" s="3"/>
      <c r="JRO113" s="3"/>
      <c r="JRP113" s="3"/>
      <c r="JRQ113" s="3"/>
      <c r="JRR113" s="3"/>
      <c r="JRS113" s="3"/>
      <c r="JRT113" s="3"/>
      <c r="JRU113" s="3"/>
      <c r="JRV113" s="3"/>
      <c r="JRW113" s="3"/>
      <c r="JRX113" s="3"/>
      <c r="JRY113" s="3"/>
      <c r="JRZ113" s="3"/>
      <c r="JSA113" s="3"/>
      <c r="JSB113" s="3"/>
      <c r="JSC113" s="3"/>
      <c r="JSD113" s="3"/>
      <c r="JSE113" s="3"/>
      <c r="JSF113" s="3"/>
      <c r="JSG113" s="3"/>
      <c r="JSH113" s="3"/>
      <c r="JSI113" s="3"/>
      <c r="JSJ113" s="3"/>
      <c r="JSK113" s="3"/>
      <c r="JSL113" s="3"/>
      <c r="JSM113" s="3"/>
      <c r="JSN113" s="3"/>
      <c r="JSO113" s="3"/>
      <c r="JSP113" s="3"/>
      <c r="JSQ113" s="3"/>
      <c r="JSR113" s="3"/>
      <c r="JSS113" s="3"/>
      <c r="JST113" s="3"/>
      <c r="JSU113" s="3"/>
      <c r="JSV113" s="3"/>
      <c r="JSW113" s="3"/>
      <c r="JSX113" s="3"/>
      <c r="JSY113" s="3"/>
      <c r="JSZ113" s="3"/>
      <c r="JTA113" s="3"/>
      <c r="JTB113" s="3"/>
      <c r="JTC113" s="3"/>
      <c r="JTD113" s="3"/>
      <c r="JTE113" s="3"/>
      <c r="JTF113" s="3"/>
      <c r="JTG113" s="3"/>
      <c r="JTH113" s="3"/>
      <c r="JTI113" s="3"/>
      <c r="JTJ113" s="3"/>
      <c r="JTK113" s="3"/>
      <c r="JTL113" s="3"/>
      <c r="JTM113" s="3"/>
      <c r="JTN113" s="3"/>
      <c r="JTO113" s="3"/>
      <c r="JTP113" s="3"/>
      <c r="JTQ113" s="3"/>
      <c r="JTR113" s="3"/>
      <c r="JTS113" s="3"/>
      <c r="JTT113" s="3"/>
      <c r="JTU113" s="3"/>
      <c r="JTV113" s="3"/>
      <c r="JTW113" s="3"/>
      <c r="JTX113" s="3"/>
      <c r="JTY113" s="3"/>
      <c r="JTZ113" s="3"/>
      <c r="JUA113" s="3"/>
      <c r="JUB113" s="3"/>
      <c r="JUC113" s="3"/>
      <c r="JUD113" s="3"/>
      <c r="JUE113" s="3"/>
      <c r="JUF113" s="3"/>
      <c r="JUG113" s="3"/>
      <c r="JUH113" s="3"/>
      <c r="JUI113" s="3"/>
      <c r="JUJ113" s="3"/>
      <c r="JUK113" s="3"/>
      <c r="JUL113" s="3"/>
      <c r="JUM113" s="3"/>
      <c r="JUN113" s="3"/>
      <c r="JUO113" s="3"/>
      <c r="JUP113" s="3"/>
      <c r="JUQ113" s="3"/>
      <c r="JUR113" s="3"/>
      <c r="JUS113" s="3"/>
      <c r="JUT113" s="3"/>
      <c r="JUU113" s="3"/>
      <c r="JUV113" s="3"/>
      <c r="JUW113" s="3"/>
      <c r="JUX113" s="3"/>
      <c r="JUY113" s="3"/>
      <c r="JUZ113" s="3"/>
      <c r="JVA113" s="3"/>
      <c r="JVB113" s="3"/>
      <c r="JVC113" s="3"/>
      <c r="JVD113" s="3"/>
      <c r="JVE113" s="3"/>
      <c r="JVF113" s="3"/>
      <c r="JVG113" s="3"/>
      <c r="JVH113" s="3"/>
      <c r="JVI113" s="3"/>
      <c r="JVJ113" s="3"/>
      <c r="JVK113" s="3"/>
      <c r="JVL113" s="3"/>
      <c r="JVM113" s="3"/>
      <c r="JVN113" s="3"/>
      <c r="JVO113" s="3"/>
      <c r="JVP113" s="3"/>
      <c r="JVQ113" s="3"/>
      <c r="JVR113" s="3"/>
      <c r="JVS113" s="3"/>
      <c r="JVT113" s="3"/>
      <c r="JVU113" s="3"/>
      <c r="JVV113" s="3"/>
      <c r="JVW113" s="3"/>
      <c r="JVX113" s="3"/>
      <c r="JVY113" s="3"/>
      <c r="JVZ113" s="3"/>
      <c r="JWA113" s="3"/>
      <c r="JWB113" s="3"/>
      <c r="JWC113" s="3"/>
      <c r="JWD113" s="3"/>
      <c r="JWE113" s="3"/>
      <c r="JWF113" s="3"/>
      <c r="JWG113" s="3"/>
      <c r="JWH113" s="3"/>
      <c r="JWI113" s="3"/>
      <c r="JWJ113" s="3"/>
      <c r="JWK113" s="3"/>
      <c r="JWL113" s="3"/>
      <c r="JWM113" s="3"/>
      <c r="JWN113" s="3"/>
      <c r="JWO113" s="3"/>
      <c r="JWP113" s="3"/>
      <c r="JWQ113" s="3"/>
      <c r="JWR113" s="3"/>
      <c r="JWS113" s="3"/>
      <c r="JWT113" s="3"/>
      <c r="JWU113" s="3"/>
      <c r="JWV113" s="3"/>
      <c r="JWW113" s="3"/>
      <c r="JWX113" s="3"/>
      <c r="JWY113" s="3"/>
      <c r="JWZ113" s="3"/>
      <c r="JXA113" s="3"/>
      <c r="JXB113" s="3"/>
      <c r="JXC113" s="3"/>
      <c r="JXD113" s="3"/>
      <c r="JXE113" s="3"/>
      <c r="JXF113" s="3"/>
      <c r="JXG113" s="3"/>
      <c r="JXH113" s="3"/>
      <c r="JXI113" s="3"/>
      <c r="JXJ113" s="3"/>
      <c r="JXK113" s="3"/>
      <c r="JXL113" s="3"/>
      <c r="JXM113" s="3"/>
      <c r="JXN113" s="3"/>
      <c r="JXO113" s="3"/>
      <c r="JXP113" s="3"/>
      <c r="JXQ113" s="3"/>
      <c r="JXR113" s="3"/>
      <c r="JXS113" s="3"/>
      <c r="JXT113" s="3"/>
      <c r="JXU113" s="3"/>
      <c r="JXV113" s="3"/>
      <c r="JXW113" s="3"/>
      <c r="JXX113" s="3"/>
      <c r="JXY113" s="3"/>
      <c r="JXZ113" s="3"/>
      <c r="JYA113" s="3"/>
      <c r="JYB113" s="3"/>
      <c r="JYC113" s="3"/>
      <c r="JYD113" s="3"/>
      <c r="JYE113" s="3"/>
      <c r="JYF113" s="3"/>
      <c r="JYG113" s="3"/>
      <c r="JYH113" s="3"/>
      <c r="JYI113" s="3"/>
      <c r="JYJ113" s="3"/>
      <c r="JYK113" s="3"/>
      <c r="JYL113" s="3"/>
      <c r="JYM113" s="3"/>
      <c r="JYN113" s="3"/>
      <c r="JYO113" s="3"/>
      <c r="JYP113" s="3"/>
      <c r="JYQ113" s="3"/>
      <c r="JYR113" s="3"/>
      <c r="JYS113" s="3"/>
      <c r="JYT113" s="3"/>
      <c r="JYU113" s="3"/>
      <c r="JYV113" s="3"/>
      <c r="JYW113" s="3"/>
      <c r="JYX113" s="3"/>
      <c r="JYY113" s="3"/>
      <c r="JYZ113" s="3"/>
      <c r="JZA113" s="3"/>
      <c r="JZB113" s="3"/>
      <c r="JZC113" s="3"/>
      <c r="JZD113" s="3"/>
      <c r="JZE113" s="3"/>
      <c r="JZF113" s="3"/>
      <c r="JZG113" s="3"/>
      <c r="JZH113" s="3"/>
      <c r="JZI113" s="3"/>
      <c r="JZJ113" s="3"/>
      <c r="JZK113" s="3"/>
      <c r="JZL113" s="3"/>
      <c r="JZM113" s="3"/>
      <c r="JZN113" s="3"/>
      <c r="JZO113" s="3"/>
      <c r="JZP113" s="3"/>
      <c r="JZQ113" s="3"/>
      <c r="JZR113" s="3"/>
      <c r="JZS113" s="3"/>
      <c r="JZT113" s="3"/>
      <c r="JZU113" s="3"/>
      <c r="JZV113" s="3"/>
      <c r="JZW113" s="3"/>
      <c r="JZX113" s="3"/>
      <c r="JZY113" s="3"/>
      <c r="JZZ113" s="3"/>
      <c r="KAA113" s="3"/>
      <c r="KAB113" s="3"/>
      <c r="KAC113" s="3"/>
      <c r="KAD113" s="3"/>
      <c r="KAE113" s="3"/>
      <c r="KAF113" s="3"/>
      <c r="KAG113" s="3"/>
      <c r="KAH113" s="3"/>
      <c r="KAI113" s="3"/>
      <c r="KAJ113" s="3"/>
      <c r="KAK113" s="3"/>
      <c r="KAL113" s="3"/>
      <c r="KAM113" s="3"/>
      <c r="KAN113" s="3"/>
      <c r="KAO113" s="3"/>
      <c r="KAP113" s="3"/>
      <c r="KAQ113" s="3"/>
      <c r="KAR113" s="3"/>
      <c r="KAS113" s="3"/>
      <c r="KAT113" s="3"/>
      <c r="KAU113" s="3"/>
      <c r="KAV113" s="3"/>
      <c r="KAW113" s="3"/>
      <c r="KAX113" s="3"/>
      <c r="KAY113" s="3"/>
      <c r="KAZ113" s="3"/>
      <c r="KBA113" s="3"/>
      <c r="KBB113" s="3"/>
      <c r="KBC113" s="3"/>
      <c r="KBD113" s="3"/>
      <c r="KBE113" s="3"/>
      <c r="KBF113" s="3"/>
      <c r="KBG113" s="3"/>
      <c r="KBH113" s="3"/>
      <c r="KBI113" s="3"/>
      <c r="KBJ113" s="3"/>
      <c r="KBK113" s="3"/>
      <c r="KBL113" s="3"/>
      <c r="KBM113" s="3"/>
      <c r="KBN113" s="3"/>
      <c r="KBO113" s="3"/>
      <c r="KBP113" s="3"/>
      <c r="KBQ113" s="3"/>
      <c r="KBR113" s="3"/>
      <c r="KBS113" s="3"/>
      <c r="KBT113" s="3"/>
      <c r="KBU113" s="3"/>
      <c r="KBV113" s="3"/>
      <c r="KBW113" s="3"/>
      <c r="KBX113" s="3"/>
      <c r="KBY113" s="3"/>
      <c r="KBZ113" s="3"/>
      <c r="KCA113" s="3"/>
      <c r="KCB113" s="3"/>
      <c r="KCC113" s="3"/>
      <c r="KCD113" s="3"/>
      <c r="KCE113" s="3"/>
      <c r="KCF113" s="3"/>
      <c r="KCG113" s="3"/>
      <c r="KCH113" s="3"/>
      <c r="KCI113" s="3"/>
      <c r="KCJ113" s="3"/>
      <c r="KCK113" s="3"/>
      <c r="KCL113" s="3"/>
      <c r="KCM113" s="3"/>
      <c r="KCN113" s="3"/>
      <c r="KCO113" s="3"/>
      <c r="KCP113" s="3"/>
      <c r="KCQ113" s="3"/>
      <c r="KCR113" s="3"/>
      <c r="KCS113" s="3"/>
      <c r="KCT113" s="3"/>
      <c r="KCU113" s="3"/>
      <c r="KCV113" s="3"/>
      <c r="KCW113" s="3"/>
      <c r="KCX113" s="3"/>
      <c r="KCY113" s="3"/>
      <c r="KCZ113" s="3"/>
      <c r="KDA113" s="3"/>
      <c r="KDB113" s="3"/>
      <c r="KDC113" s="3"/>
      <c r="KDD113" s="3"/>
      <c r="KDE113" s="3"/>
      <c r="KDF113" s="3"/>
      <c r="KDG113" s="3"/>
      <c r="KDH113" s="3"/>
      <c r="KDI113" s="3"/>
      <c r="KDJ113" s="3"/>
      <c r="KDK113" s="3"/>
      <c r="KDL113" s="3"/>
      <c r="KDM113" s="3"/>
      <c r="KDN113" s="3"/>
      <c r="KDO113" s="3"/>
      <c r="KDP113" s="3"/>
      <c r="KDQ113" s="3"/>
      <c r="KDR113" s="3"/>
      <c r="KDS113" s="3"/>
      <c r="KDT113" s="3"/>
      <c r="KDU113" s="3"/>
      <c r="KDV113" s="3"/>
      <c r="KDW113" s="3"/>
      <c r="KDX113" s="3"/>
      <c r="KDY113" s="3"/>
      <c r="KDZ113" s="3"/>
      <c r="KEA113" s="3"/>
      <c r="KEB113" s="3"/>
      <c r="KEC113" s="3"/>
      <c r="KED113" s="3"/>
      <c r="KEE113" s="3"/>
      <c r="KEF113" s="3"/>
      <c r="KEG113" s="3"/>
      <c r="KEH113" s="3"/>
      <c r="KEI113" s="3"/>
      <c r="KEJ113" s="3"/>
      <c r="KEK113" s="3"/>
      <c r="KEL113" s="3"/>
      <c r="KEM113" s="3"/>
      <c r="KEN113" s="3"/>
      <c r="KEO113" s="3"/>
      <c r="KEP113" s="3"/>
      <c r="KEQ113" s="3"/>
      <c r="KER113" s="3"/>
      <c r="KES113" s="3"/>
      <c r="KET113" s="3"/>
      <c r="KEU113" s="3"/>
      <c r="KEV113" s="3"/>
      <c r="KEW113" s="3"/>
      <c r="KEX113" s="3"/>
      <c r="KEY113" s="3"/>
      <c r="KEZ113" s="3"/>
      <c r="KFA113" s="3"/>
      <c r="KFB113" s="3"/>
      <c r="KFC113" s="3"/>
      <c r="KFD113" s="3"/>
      <c r="KFE113" s="3"/>
      <c r="KFF113" s="3"/>
      <c r="KFG113" s="3"/>
      <c r="KFH113" s="3"/>
      <c r="KFI113" s="3"/>
      <c r="KFJ113" s="3"/>
      <c r="KFK113" s="3"/>
      <c r="KFL113" s="3"/>
      <c r="KFM113" s="3"/>
      <c r="KFN113" s="3"/>
      <c r="KFO113" s="3"/>
      <c r="KFP113" s="3"/>
      <c r="KFQ113" s="3"/>
      <c r="KFR113" s="3"/>
      <c r="KFS113" s="3"/>
      <c r="KFT113" s="3"/>
      <c r="KFU113" s="3"/>
      <c r="KFV113" s="3"/>
      <c r="KFW113" s="3"/>
      <c r="KFX113" s="3"/>
      <c r="KFY113" s="3"/>
      <c r="KFZ113" s="3"/>
      <c r="KGA113" s="3"/>
      <c r="KGB113" s="3"/>
      <c r="KGC113" s="3"/>
      <c r="KGD113" s="3"/>
      <c r="KGE113" s="3"/>
      <c r="KGF113" s="3"/>
      <c r="KGG113" s="3"/>
      <c r="KGH113" s="3"/>
      <c r="KGI113" s="3"/>
      <c r="KGJ113" s="3"/>
      <c r="KGK113" s="3"/>
      <c r="KGL113" s="3"/>
      <c r="KGM113" s="3"/>
      <c r="KGN113" s="3"/>
      <c r="KGO113" s="3"/>
      <c r="KGP113" s="3"/>
      <c r="KGQ113" s="3"/>
      <c r="KGR113" s="3"/>
      <c r="KGS113" s="3"/>
      <c r="KGT113" s="3"/>
      <c r="KGU113" s="3"/>
      <c r="KGV113" s="3"/>
      <c r="KGW113" s="3"/>
      <c r="KGX113" s="3"/>
      <c r="KGY113" s="3"/>
      <c r="KGZ113" s="3"/>
      <c r="KHA113" s="3"/>
      <c r="KHB113" s="3"/>
      <c r="KHC113" s="3"/>
      <c r="KHD113" s="3"/>
      <c r="KHE113" s="3"/>
      <c r="KHF113" s="3"/>
      <c r="KHG113" s="3"/>
      <c r="KHH113" s="3"/>
      <c r="KHI113" s="3"/>
      <c r="KHJ113" s="3"/>
      <c r="KHK113" s="3"/>
      <c r="KHL113" s="3"/>
      <c r="KHM113" s="3"/>
      <c r="KHN113" s="3"/>
      <c r="KHO113" s="3"/>
      <c r="KHP113" s="3"/>
      <c r="KHQ113" s="3"/>
      <c r="KHR113" s="3"/>
      <c r="KHS113" s="3"/>
      <c r="KHT113" s="3"/>
      <c r="KHU113" s="3"/>
      <c r="KHV113" s="3"/>
      <c r="KHW113" s="3"/>
      <c r="KHX113" s="3"/>
      <c r="KHY113" s="3"/>
      <c r="KHZ113" s="3"/>
      <c r="KIA113" s="3"/>
      <c r="KIB113" s="3"/>
      <c r="KIC113" s="3"/>
      <c r="KID113" s="3"/>
      <c r="KIE113" s="3"/>
      <c r="KIF113" s="3"/>
      <c r="KIG113" s="3"/>
      <c r="KIH113" s="3"/>
      <c r="KII113" s="3"/>
      <c r="KIJ113" s="3"/>
      <c r="KIK113" s="3"/>
      <c r="KIL113" s="3"/>
      <c r="KIM113" s="3"/>
      <c r="KIN113" s="3"/>
      <c r="KIO113" s="3"/>
      <c r="KIP113" s="3"/>
      <c r="KIQ113" s="3"/>
      <c r="KIR113" s="3"/>
      <c r="KIS113" s="3"/>
      <c r="KIT113" s="3"/>
      <c r="KIU113" s="3"/>
      <c r="KIV113" s="3"/>
      <c r="KIW113" s="3"/>
      <c r="KIX113" s="3"/>
      <c r="KIY113" s="3"/>
      <c r="KIZ113" s="3"/>
      <c r="KJA113" s="3"/>
      <c r="KJB113" s="3"/>
      <c r="KJC113" s="3"/>
      <c r="KJD113" s="3"/>
      <c r="KJE113" s="3"/>
      <c r="KJF113" s="3"/>
      <c r="KJG113" s="3"/>
      <c r="KJH113" s="3"/>
      <c r="KJI113" s="3"/>
      <c r="KJJ113" s="3"/>
      <c r="KJK113" s="3"/>
      <c r="KJL113" s="3"/>
      <c r="KJM113" s="3"/>
      <c r="KJN113" s="3"/>
      <c r="KJO113" s="3"/>
      <c r="KJP113" s="3"/>
      <c r="KJQ113" s="3"/>
      <c r="KJR113" s="3"/>
      <c r="KJS113" s="3"/>
      <c r="KJT113" s="3"/>
      <c r="KJU113" s="3"/>
      <c r="KJV113" s="3"/>
      <c r="KJW113" s="3"/>
      <c r="KJX113" s="3"/>
      <c r="KJY113" s="3"/>
      <c r="KJZ113" s="3"/>
      <c r="KKA113" s="3"/>
      <c r="KKB113" s="3"/>
      <c r="KKC113" s="3"/>
      <c r="KKD113" s="3"/>
      <c r="KKE113" s="3"/>
      <c r="KKF113" s="3"/>
      <c r="KKG113" s="3"/>
      <c r="KKH113" s="3"/>
      <c r="KKI113" s="3"/>
      <c r="KKJ113" s="3"/>
      <c r="KKK113" s="3"/>
      <c r="KKL113" s="3"/>
      <c r="KKM113" s="3"/>
      <c r="KKN113" s="3"/>
      <c r="KKO113" s="3"/>
      <c r="KKP113" s="3"/>
      <c r="KKQ113" s="3"/>
      <c r="KKR113" s="3"/>
      <c r="KKS113" s="3"/>
      <c r="KKT113" s="3"/>
      <c r="KKU113" s="3"/>
      <c r="KKV113" s="3"/>
      <c r="KKW113" s="3"/>
      <c r="KKX113" s="3"/>
      <c r="KKY113" s="3"/>
      <c r="KKZ113" s="3"/>
      <c r="KLA113" s="3"/>
      <c r="KLB113" s="3"/>
      <c r="KLC113" s="3"/>
      <c r="KLD113" s="3"/>
      <c r="KLE113" s="3"/>
      <c r="KLF113" s="3"/>
      <c r="KLG113" s="3"/>
      <c r="KLH113" s="3"/>
      <c r="KLI113" s="3"/>
      <c r="KLJ113" s="3"/>
      <c r="KLK113" s="3"/>
      <c r="KLL113" s="3"/>
      <c r="KLM113" s="3"/>
      <c r="KLN113" s="3"/>
      <c r="KLO113" s="3"/>
      <c r="KLP113" s="3"/>
      <c r="KLQ113" s="3"/>
      <c r="KLR113" s="3"/>
      <c r="KLS113" s="3"/>
      <c r="KLT113" s="3"/>
      <c r="KLU113" s="3"/>
      <c r="KLV113" s="3"/>
      <c r="KLW113" s="3"/>
      <c r="KLX113" s="3"/>
      <c r="KLY113" s="3"/>
      <c r="KLZ113" s="3"/>
      <c r="KMA113" s="3"/>
      <c r="KMB113" s="3"/>
      <c r="KMC113" s="3"/>
      <c r="KMD113" s="3"/>
      <c r="KME113" s="3"/>
      <c r="KMF113" s="3"/>
      <c r="KMG113" s="3"/>
      <c r="KMH113" s="3"/>
      <c r="KMI113" s="3"/>
      <c r="KMJ113" s="3"/>
      <c r="KMK113" s="3"/>
      <c r="KML113" s="3"/>
      <c r="KMM113" s="3"/>
      <c r="KMN113" s="3"/>
      <c r="KMO113" s="3"/>
      <c r="KMP113" s="3"/>
      <c r="KMQ113" s="3"/>
      <c r="KMR113" s="3"/>
      <c r="KMS113" s="3"/>
      <c r="KMT113" s="3"/>
      <c r="KMU113" s="3"/>
      <c r="KMV113" s="3"/>
      <c r="KMW113" s="3"/>
      <c r="KMX113" s="3"/>
      <c r="KMY113" s="3"/>
      <c r="KMZ113" s="3"/>
      <c r="KNA113" s="3"/>
      <c r="KNB113" s="3"/>
      <c r="KNC113" s="3"/>
      <c r="KND113" s="3"/>
      <c r="KNE113" s="3"/>
      <c r="KNF113" s="3"/>
      <c r="KNG113" s="3"/>
      <c r="KNH113" s="3"/>
      <c r="KNI113" s="3"/>
      <c r="KNJ113" s="3"/>
      <c r="KNK113" s="3"/>
      <c r="KNL113" s="3"/>
      <c r="KNM113" s="3"/>
      <c r="KNN113" s="3"/>
      <c r="KNO113" s="3"/>
      <c r="KNP113" s="3"/>
      <c r="KNQ113" s="3"/>
      <c r="KNR113" s="3"/>
      <c r="KNS113" s="3"/>
      <c r="KNT113" s="3"/>
      <c r="KNU113" s="3"/>
      <c r="KNV113" s="3"/>
      <c r="KNW113" s="3"/>
      <c r="KNX113" s="3"/>
      <c r="KNY113" s="3"/>
      <c r="KNZ113" s="3"/>
      <c r="KOA113" s="3"/>
      <c r="KOB113" s="3"/>
      <c r="KOC113" s="3"/>
      <c r="KOD113" s="3"/>
      <c r="KOE113" s="3"/>
      <c r="KOF113" s="3"/>
      <c r="KOG113" s="3"/>
      <c r="KOH113" s="3"/>
      <c r="KOI113" s="3"/>
      <c r="KOJ113" s="3"/>
      <c r="KOK113" s="3"/>
      <c r="KOL113" s="3"/>
      <c r="KOM113" s="3"/>
      <c r="KON113" s="3"/>
      <c r="KOO113" s="3"/>
      <c r="KOP113" s="3"/>
      <c r="KOQ113" s="3"/>
      <c r="KOR113" s="3"/>
      <c r="KOS113" s="3"/>
      <c r="KOT113" s="3"/>
      <c r="KOU113" s="3"/>
      <c r="KOV113" s="3"/>
      <c r="KOW113" s="3"/>
      <c r="KOX113" s="3"/>
      <c r="KOY113" s="3"/>
      <c r="KOZ113" s="3"/>
      <c r="KPA113" s="3"/>
      <c r="KPB113" s="3"/>
      <c r="KPC113" s="3"/>
      <c r="KPD113" s="3"/>
      <c r="KPE113" s="3"/>
      <c r="KPF113" s="3"/>
      <c r="KPG113" s="3"/>
      <c r="KPH113" s="3"/>
      <c r="KPI113" s="3"/>
      <c r="KPJ113" s="3"/>
      <c r="KPK113" s="3"/>
      <c r="KPL113" s="3"/>
      <c r="KPM113" s="3"/>
      <c r="KPN113" s="3"/>
      <c r="KPO113" s="3"/>
      <c r="KPP113" s="3"/>
      <c r="KPQ113" s="3"/>
      <c r="KPR113" s="3"/>
      <c r="KPS113" s="3"/>
      <c r="KPT113" s="3"/>
      <c r="KPU113" s="3"/>
      <c r="KPV113" s="3"/>
      <c r="KPW113" s="3"/>
      <c r="KPX113" s="3"/>
      <c r="KPY113" s="3"/>
      <c r="KPZ113" s="3"/>
      <c r="KQA113" s="3"/>
      <c r="KQB113" s="3"/>
      <c r="KQC113" s="3"/>
      <c r="KQD113" s="3"/>
      <c r="KQE113" s="3"/>
      <c r="KQF113" s="3"/>
      <c r="KQG113" s="3"/>
      <c r="KQH113" s="3"/>
      <c r="KQI113" s="3"/>
      <c r="KQJ113" s="3"/>
      <c r="KQK113" s="3"/>
      <c r="KQL113" s="3"/>
      <c r="KQM113" s="3"/>
      <c r="KQN113" s="3"/>
      <c r="KQO113" s="3"/>
      <c r="KQP113" s="3"/>
      <c r="KQQ113" s="3"/>
      <c r="KQR113" s="3"/>
      <c r="KQS113" s="3"/>
      <c r="KQT113" s="3"/>
      <c r="KQU113" s="3"/>
      <c r="KQV113" s="3"/>
      <c r="KQW113" s="3"/>
      <c r="KQX113" s="3"/>
      <c r="KQY113" s="3"/>
      <c r="KQZ113" s="3"/>
      <c r="KRA113" s="3"/>
      <c r="KRB113" s="3"/>
      <c r="KRC113" s="3"/>
      <c r="KRD113" s="3"/>
      <c r="KRE113" s="3"/>
      <c r="KRF113" s="3"/>
      <c r="KRG113" s="3"/>
      <c r="KRH113" s="3"/>
      <c r="KRI113" s="3"/>
      <c r="KRJ113" s="3"/>
      <c r="KRK113" s="3"/>
      <c r="KRL113" s="3"/>
      <c r="KRM113" s="3"/>
      <c r="KRN113" s="3"/>
      <c r="KRO113" s="3"/>
      <c r="KRP113" s="3"/>
      <c r="KRQ113" s="3"/>
      <c r="KRR113" s="3"/>
      <c r="KRS113" s="3"/>
      <c r="KRT113" s="3"/>
      <c r="KRU113" s="3"/>
      <c r="KRV113" s="3"/>
      <c r="KRW113" s="3"/>
      <c r="KRX113" s="3"/>
      <c r="KRY113" s="3"/>
      <c r="KRZ113" s="3"/>
      <c r="KSA113" s="3"/>
      <c r="KSB113" s="3"/>
      <c r="KSC113" s="3"/>
      <c r="KSD113" s="3"/>
      <c r="KSE113" s="3"/>
      <c r="KSF113" s="3"/>
      <c r="KSG113" s="3"/>
      <c r="KSH113" s="3"/>
      <c r="KSI113" s="3"/>
      <c r="KSJ113" s="3"/>
      <c r="KSK113" s="3"/>
      <c r="KSL113" s="3"/>
      <c r="KSM113" s="3"/>
      <c r="KSN113" s="3"/>
      <c r="KSO113" s="3"/>
      <c r="KSP113" s="3"/>
      <c r="KSQ113" s="3"/>
      <c r="KSR113" s="3"/>
      <c r="KSS113" s="3"/>
      <c r="KST113" s="3"/>
      <c r="KSU113" s="3"/>
      <c r="KSV113" s="3"/>
      <c r="KSW113" s="3"/>
      <c r="KSX113" s="3"/>
      <c r="KSY113" s="3"/>
      <c r="KSZ113" s="3"/>
      <c r="KTA113" s="3"/>
      <c r="KTB113" s="3"/>
      <c r="KTC113" s="3"/>
      <c r="KTD113" s="3"/>
      <c r="KTE113" s="3"/>
      <c r="KTF113" s="3"/>
      <c r="KTG113" s="3"/>
      <c r="KTH113" s="3"/>
      <c r="KTI113" s="3"/>
      <c r="KTJ113" s="3"/>
      <c r="KTK113" s="3"/>
      <c r="KTL113" s="3"/>
      <c r="KTM113" s="3"/>
      <c r="KTN113" s="3"/>
      <c r="KTO113" s="3"/>
      <c r="KTP113" s="3"/>
      <c r="KTQ113" s="3"/>
      <c r="KTR113" s="3"/>
      <c r="KTS113" s="3"/>
      <c r="KTT113" s="3"/>
      <c r="KTU113" s="3"/>
      <c r="KTV113" s="3"/>
      <c r="KTW113" s="3"/>
      <c r="KTX113" s="3"/>
      <c r="KTY113" s="3"/>
      <c r="KTZ113" s="3"/>
      <c r="KUA113" s="3"/>
      <c r="KUB113" s="3"/>
      <c r="KUC113" s="3"/>
      <c r="KUD113" s="3"/>
      <c r="KUE113" s="3"/>
      <c r="KUF113" s="3"/>
      <c r="KUG113" s="3"/>
      <c r="KUH113" s="3"/>
      <c r="KUI113" s="3"/>
      <c r="KUJ113" s="3"/>
      <c r="KUK113" s="3"/>
      <c r="KUL113" s="3"/>
      <c r="KUM113" s="3"/>
      <c r="KUN113" s="3"/>
      <c r="KUO113" s="3"/>
      <c r="KUP113" s="3"/>
      <c r="KUQ113" s="3"/>
      <c r="KUR113" s="3"/>
      <c r="KUS113" s="3"/>
      <c r="KUT113" s="3"/>
      <c r="KUU113" s="3"/>
      <c r="KUV113" s="3"/>
      <c r="KUW113" s="3"/>
      <c r="KUX113" s="3"/>
      <c r="KUY113" s="3"/>
      <c r="KUZ113" s="3"/>
      <c r="KVA113" s="3"/>
      <c r="KVB113" s="3"/>
      <c r="KVC113" s="3"/>
      <c r="KVD113" s="3"/>
      <c r="KVE113" s="3"/>
      <c r="KVF113" s="3"/>
      <c r="KVG113" s="3"/>
      <c r="KVH113" s="3"/>
      <c r="KVI113" s="3"/>
      <c r="KVJ113" s="3"/>
      <c r="KVK113" s="3"/>
      <c r="KVL113" s="3"/>
      <c r="KVM113" s="3"/>
      <c r="KVN113" s="3"/>
      <c r="KVO113" s="3"/>
      <c r="KVP113" s="3"/>
      <c r="KVQ113" s="3"/>
      <c r="KVR113" s="3"/>
      <c r="KVS113" s="3"/>
      <c r="KVT113" s="3"/>
      <c r="KVU113" s="3"/>
      <c r="KVV113" s="3"/>
      <c r="KVW113" s="3"/>
      <c r="KVX113" s="3"/>
      <c r="KVY113" s="3"/>
      <c r="KVZ113" s="3"/>
      <c r="KWA113" s="3"/>
      <c r="KWB113" s="3"/>
      <c r="KWC113" s="3"/>
      <c r="KWD113" s="3"/>
      <c r="KWE113" s="3"/>
      <c r="KWF113" s="3"/>
      <c r="KWG113" s="3"/>
      <c r="KWH113" s="3"/>
      <c r="KWI113" s="3"/>
      <c r="KWJ113" s="3"/>
      <c r="KWK113" s="3"/>
      <c r="KWL113" s="3"/>
      <c r="KWM113" s="3"/>
      <c r="KWN113" s="3"/>
      <c r="KWO113" s="3"/>
      <c r="KWP113" s="3"/>
      <c r="KWQ113" s="3"/>
      <c r="KWR113" s="3"/>
      <c r="KWS113" s="3"/>
      <c r="KWT113" s="3"/>
      <c r="KWU113" s="3"/>
      <c r="KWV113" s="3"/>
      <c r="KWW113" s="3"/>
      <c r="KWX113" s="3"/>
      <c r="KWY113" s="3"/>
      <c r="KWZ113" s="3"/>
      <c r="KXA113" s="3"/>
      <c r="KXB113" s="3"/>
      <c r="KXC113" s="3"/>
      <c r="KXD113" s="3"/>
      <c r="KXE113" s="3"/>
      <c r="KXF113" s="3"/>
      <c r="KXG113" s="3"/>
      <c r="KXH113" s="3"/>
      <c r="KXI113" s="3"/>
      <c r="KXJ113" s="3"/>
      <c r="KXK113" s="3"/>
      <c r="KXL113" s="3"/>
      <c r="KXM113" s="3"/>
      <c r="KXN113" s="3"/>
      <c r="KXO113" s="3"/>
      <c r="KXP113" s="3"/>
      <c r="KXQ113" s="3"/>
      <c r="KXR113" s="3"/>
      <c r="KXS113" s="3"/>
      <c r="KXT113" s="3"/>
      <c r="KXU113" s="3"/>
      <c r="KXV113" s="3"/>
      <c r="KXW113" s="3"/>
      <c r="KXX113" s="3"/>
      <c r="KXY113" s="3"/>
      <c r="KXZ113" s="3"/>
      <c r="KYA113" s="3"/>
      <c r="KYB113" s="3"/>
      <c r="KYC113" s="3"/>
      <c r="KYD113" s="3"/>
      <c r="KYE113" s="3"/>
      <c r="KYF113" s="3"/>
      <c r="KYG113" s="3"/>
      <c r="KYH113" s="3"/>
      <c r="KYI113" s="3"/>
      <c r="KYJ113" s="3"/>
      <c r="KYK113" s="3"/>
      <c r="KYL113" s="3"/>
      <c r="KYM113" s="3"/>
      <c r="KYN113" s="3"/>
      <c r="KYO113" s="3"/>
      <c r="KYP113" s="3"/>
      <c r="KYQ113" s="3"/>
      <c r="KYR113" s="3"/>
      <c r="KYS113" s="3"/>
      <c r="KYT113" s="3"/>
      <c r="KYU113" s="3"/>
      <c r="KYV113" s="3"/>
      <c r="KYW113" s="3"/>
      <c r="KYX113" s="3"/>
      <c r="KYY113" s="3"/>
      <c r="KYZ113" s="3"/>
      <c r="KZA113" s="3"/>
      <c r="KZB113" s="3"/>
      <c r="KZC113" s="3"/>
      <c r="KZD113" s="3"/>
      <c r="KZE113" s="3"/>
      <c r="KZF113" s="3"/>
      <c r="KZG113" s="3"/>
      <c r="KZH113" s="3"/>
      <c r="KZI113" s="3"/>
      <c r="KZJ113" s="3"/>
      <c r="KZK113" s="3"/>
      <c r="KZL113" s="3"/>
      <c r="KZM113" s="3"/>
      <c r="KZN113" s="3"/>
      <c r="KZO113" s="3"/>
      <c r="KZP113" s="3"/>
      <c r="KZQ113" s="3"/>
      <c r="KZR113" s="3"/>
      <c r="KZS113" s="3"/>
      <c r="KZT113" s="3"/>
      <c r="KZU113" s="3"/>
      <c r="KZV113" s="3"/>
      <c r="KZW113" s="3"/>
      <c r="KZX113" s="3"/>
      <c r="KZY113" s="3"/>
      <c r="KZZ113" s="3"/>
      <c r="LAA113" s="3"/>
      <c r="LAB113" s="3"/>
      <c r="LAC113" s="3"/>
      <c r="LAD113" s="3"/>
      <c r="LAE113" s="3"/>
      <c r="LAF113" s="3"/>
      <c r="LAG113" s="3"/>
      <c r="LAH113" s="3"/>
      <c r="LAI113" s="3"/>
      <c r="LAJ113" s="3"/>
      <c r="LAK113" s="3"/>
      <c r="LAL113" s="3"/>
      <c r="LAM113" s="3"/>
      <c r="LAN113" s="3"/>
      <c r="LAO113" s="3"/>
      <c r="LAP113" s="3"/>
      <c r="LAQ113" s="3"/>
      <c r="LAR113" s="3"/>
      <c r="LAS113" s="3"/>
      <c r="LAT113" s="3"/>
      <c r="LAU113" s="3"/>
      <c r="LAV113" s="3"/>
      <c r="LAW113" s="3"/>
      <c r="LAX113" s="3"/>
      <c r="LAY113" s="3"/>
      <c r="LAZ113" s="3"/>
      <c r="LBA113" s="3"/>
      <c r="LBB113" s="3"/>
      <c r="LBC113" s="3"/>
      <c r="LBD113" s="3"/>
      <c r="LBE113" s="3"/>
      <c r="LBF113" s="3"/>
      <c r="LBG113" s="3"/>
      <c r="LBH113" s="3"/>
      <c r="LBI113" s="3"/>
      <c r="LBJ113" s="3"/>
      <c r="LBK113" s="3"/>
      <c r="LBL113" s="3"/>
      <c r="LBM113" s="3"/>
      <c r="LBN113" s="3"/>
      <c r="LBO113" s="3"/>
      <c r="LBP113" s="3"/>
      <c r="LBQ113" s="3"/>
      <c r="LBR113" s="3"/>
      <c r="LBS113" s="3"/>
      <c r="LBT113" s="3"/>
      <c r="LBU113" s="3"/>
      <c r="LBV113" s="3"/>
      <c r="LBW113" s="3"/>
      <c r="LBX113" s="3"/>
      <c r="LBY113" s="3"/>
      <c r="LBZ113" s="3"/>
      <c r="LCA113" s="3"/>
      <c r="LCB113" s="3"/>
      <c r="LCC113" s="3"/>
      <c r="LCD113" s="3"/>
      <c r="LCE113" s="3"/>
      <c r="LCF113" s="3"/>
      <c r="LCG113" s="3"/>
      <c r="LCH113" s="3"/>
      <c r="LCI113" s="3"/>
      <c r="LCJ113" s="3"/>
      <c r="LCK113" s="3"/>
      <c r="LCL113" s="3"/>
      <c r="LCM113" s="3"/>
      <c r="LCN113" s="3"/>
      <c r="LCO113" s="3"/>
      <c r="LCP113" s="3"/>
      <c r="LCQ113" s="3"/>
      <c r="LCR113" s="3"/>
      <c r="LCS113" s="3"/>
      <c r="LCT113" s="3"/>
      <c r="LCU113" s="3"/>
      <c r="LCV113" s="3"/>
      <c r="LCW113" s="3"/>
      <c r="LCX113" s="3"/>
      <c r="LCY113" s="3"/>
      <c r="LCZ113" s="3"/>
      <c r="LDA113" s="3"/>
      <c r="LDB113" s="3"/>
      <c r="LDC113" s="3"/>
      <c r="LDD113" s="3"/>
      <c r="LDE113" s="3"/>
      <c r="LDF113" s="3"/>
      <c r="LDG113" s="3"/>
      <c r="LDH113" s="3"/>
      <c r="LDI113" s="3"/>
      <c r="LDJ113" s="3"/>
      <c r="LDK113" s="3"/>
      <c r="LDL113" s="3"/>
      <c r="LDM113" s="3"/>
      <c r="LDN113" s="3"/>
      <c r="LDO113" s="3"/>
      <c r="LDP113" s="3"/>
      <c r="LDQ113" s="3"/>
      <c r="LDR113" s="3"/>
      <c r="LDS113" s="3"/>
      <c r="LDT113" s="3"/>
      <c r="LDU113" s="3"/>
      <c r="LDV113" s="3"/>
      <c r="LDW113" s="3"/>
      <c r="LDX113" s="3"/>
      <c r="LDY113" s="3"/>
      <c r="LDZ113" s="3"/>
      <c r="LEA113" s="3"/>
      <c r="LEB113" s="3"/>
      <c r="LEC113" s="3"/>
      <c r="LED113" s="3"/>
      <c r="LEE113" s="3"/>
      <c r="LEF113" s="3"/>
      <c r="LEG113" s="3"/>
      <c r="LEH113" s="3"/>
      <c r="LEI113" s="3"/>
      <c r="LEJ113" s="3"/>
      <c r="LEK113" s="3"/>
      <c r="LEL113" s="3"/>
      <c r="LEM113" s="3"/>
      <c r="LEN113" s="3"/>
      <c r="LEO113" s="3"/>
      <c r="LEP113" s="3"/>
      <c r="LEQ113" s="3"/>
      <c r="LER113" s="3"/>
      <c r="LES113" s="3"/>
      <c r="LET113" s="3"/>
      <c r="LEU113" s="3"/>
      <c r="LEV113" s="3"/>
      <c r="LEW113" s="3"/>
      <c r="LEX113" s="3"/>
      <c r="LEY113" s="3"/>
      <c r="LEZ113" s="3"/>
      <c r="LFA113" s="3"/>
      <c r="LFB113" s="3"/>
      <c r="LFC113" s="3"/>
      <c r="LFD113" s="3"/>
      <c r="LFE113" s="3"/>
      <c r="LFF113" s="3"/>
      <c r="LFG113" s="3"/>
      <c r="LFH113" s="3"/>
      <c r="LFI113" s="3"/>
      <c r="LFJ113" s="3"/>
      <c r="LFK113" s="3"/>
      <c r="LFL113" s="3"/>
      <c r="LFM113" s="3"/>
      <c r="LFN113" s="3"/>
      <c r="LFO113" s="3"/>
      <c r="LFP113" s="3"/>
      <c r="LFQ113" s="3"/>
      <c r="LFR113" s="3"/>
      <c r="LFS113" s="3"/>
      <c r="LFT113" s="3"/>
      <c r="LFU113" s="3"/>
      <c r="LFV113" s="3"/>
      <c r="LFW113" s="3"/>
      <c r="LFX113" s="3"/>
      <c r="LFY113" s="3"/>
      <c r="LFZ113" s="3"/>
      <c r="LGA113" s="3"/>
      <c r="LGB113" s="3"/>
      <c r="LGC113" s="3"/>
      <c r="LGD113" s="3"/>
      <c r="LGE113" s="3"/>
      <c r="LGF113" s="3"/>
      <c r="LGG113" s="3"/>
      <c r="LGH113" s="3"/>
      <c r="LGI113" s="3"/>
      <c r="LGJ113" s="3"/>
      <c r="LGK113" s="3"/>
      <c r="LGL113" s="3"/>
      <c r="LGM113" s="3"/>
      <c r="LGN113" s="3"/>
      <c r="LGO113" s="3"/>
      <c r="LGP113" s="3"/>
      <c r="LGQ113" s="3"/>
      <c r="LGR113" s="3"/>
      <c r="LGS113" s="3"/>
      <c r="LGT113" s="3"/>
      <c r="LGU113" s="3"/>
      <c r="LGV113" s="3"/>
      <c r="LGW113" s="3"/>
      <c r="LGX113" s="3"/>
      <c r="LGY113" s="3"/>
      <c r="LGZ113" s="3"/>
      <c r="LHA113" s="3"/>
      <c r="LHB113" s="3"/>
      <c r="LHC113" s="3"/>
      <c r="LHD113" s="3"/>
      <c r="LHE113" s="3"/>
      <c r="LHF113" s="3"/>
      <c r="LHG113" s="3"/>
      <c r="LHH113" s="3"/>
      <c r="LHI113" s="3"/>
      <c r="LHJ113" s="3"/>
      <c r="LHK113" s="3"/>
      <c r="LHL113" s="3"/>
      <c r="LHM113" s="3"/>
      <c r="LHN113" s="3"/>
      <c r="LHO113" s="3"/>
      <c r="LHP113" s="3"/>
      <c r="LHQ113" s="3"/>
      <c r="LHR113" s="3"/>
      <c r="LHS113" s="3"/>
      <c r="LHT113" s="3"/>
      <c r="LHU113" s="3"/>
      <c r="LHV113" s="3"/>
      <c r="LHW113" s="3"/>
      <c r="LHX113" s="3"/>
      <c r="LHY113" s="3"/>
      <c r="LHZ113" s="3"/>
      <c r="LIA113" s="3"/>
      <c r="LIB113" s="3"/>
      <c r="LIC113" s="3"/>
      <c r="LID113" s="3"/>
      <c r="LIE113" s="3"/>
      <c r="LIF113" s="3"/>
      <c r="LIG113" s="3"/>
      <c r="LIH113" s="3"/>
      <c r="LII113" s="3"/>
      <c r="LIJ113" s="3"/>
      <c r="LIK113" s="3"/>
      <c r="LIL113" s="3"/>
      <c r="LIM113" s="3"/>
      <c r="LIN113" s="3"/>
      <c r="LIO113" s="3"/>
      <c r="LIP113" s="3"/>
      <c r="LIQ113" s="3"/>
      <c r="LIR113" s="3"/>
      <c r="LIS113" s="3"/>
      <c r="LIT113" s="3"/>
      <c r="LIU113" s="3"/>
      <c r="LIV113" s="3"/>
      <c r="LIW113" s="3"/>
      <c r="LIX113" s="3"/>
      <c r="LIY113" s="3"/>
      <c r="LIZ113" s="3"/>
      <c r="LJA113" s="3"/>
      <c r="LJB113" s="3"/>
      <c r="LJC113" s="3"/>
      <c r="LJD113" s="3"/>
      <c r="LJE113" s="3"/>
      <c r="LJF113" s="3"/>
      <c r="LJG113" s="3"/>
      <c r="LJH113" s="3"/>
      <c r="LJI113" s="3"/>
      <c r="LJJ113" s="3"/>
      <c r="LJK113" s="3"/>
      <c r="LJL113" s="3"/>
      <c r="LJM113" s="3"/>
      <c r="LJN113" s="3"/>
      <c r="LJO113" s="3"/>
      <c r="LJP113" s="3"/>
      <c r="LJQ113" s="3"/>
      <c r="LJR113" s="3"/>
      <c r="LJS113" s="3"/>
      <c r="LJT113" s="3"/>
      <c r="LJU113" s="3"/>
      <c r="LJV113" s="3"/>
      <c r="LJW113" s="3"/>
      <c r="LJX113" s="3"/>
      <c r="LJY113" s="3"/>
      <c r="LJZ113" s="3"/>
      <c r="LKA113" s="3"/>
      <c r="LKB113" s="3"/>
      <c r="LKC113" s="3"/>
      <c r="LKD113" s="3"/>
      <c r="LKE113" s="3"/>
      <c r="LKF113" s="3"/>
      <c r="LKG113" s="3"/>
      <c r="LKH113" s="3"/>
      <c r="LKI113" s="3"/>
      <c r="LKJ113" s="3"/>
      <c r="LKK113" s="3"/>
      <c r="LKL113" s="3"/>
      <c r="LKM113" s="3"/>
      <c r="LKN113" s="3"/>
      <c r="LKO113" s="3"/>
      <c r="LKP113" s="3"/>
      <c r="LKQ113" s="3"/>
      <c r="LKR113" s="3"/>
      <c r="LKS113" s="3"/>
      <c r="LKT113" s="3"/>
      <c r="LKU113" s="3"/>
      <c r="LKV113" s="3"/>
      <c r="LKW113" s="3"/>
      <c r="LKX113" s="3"/>
      <c r="LKY113" s="3"/>
      <c r="LKZ113" s="3"/>
      <c r="LLA113" s="3"/>
      <c r="LLB113" s="3"/>
      <c r="LLC113" s="3"/>
      <c r="LLD113" s="3"/>
      <c r="LLE113" s="3"/>
      <c r="LLF113" s="3"/>
      <c r="LLG113" s="3"/>
      <c r="LLH113" s="3"/>
      <c r="LLI113" s="3"/>
      <c r="LLJ113" s="3"/>
      <c r="LLK113" s="3"/>
      <c r="LLL113" s="3"/>
      <c r="LLM113" s="3"/>
      <c r="LLN113" s="3"/>
      <c r="LLO113" s="3"/>
      <c r="LLP113" s="3"/>
      <c r="LLQ113" s="3"/>
      <c r="LLR113" s="3"/>
      <c r="LLS113" s="3"/>
      <c r="LLT113" s="3"/>
      <c r="LLU113" s="3"/>
      <c r="LLV113" s="3"/>
      <c r="LLW113" s="3"/>
      <c r="LLX113" s="3"/>
      <c r="LLY113" s="3"/>
      <c r="LLZ113" s="3"/>
      <c r="LMA113" s="3"/>
      <c r="LMB113" s="3"/>
      <c r="LMC113" s="3"/>
      <c r="LMD113" s="3"/>
      <c r="LME113" s="3"/>
      <c r="LMF113" s="3"/>
      <c r="LMG113" s="3"/>
      <c r="LMH113" s="3"/>
      <c r="LMI113" s="3"/>
      <c r="LMJ113" s="3"/>
      <c r="LMK113" s="3"/>
      <c r="LML113" s="3"/>
      <c r="LMM113" s="3"/>
      <c r="LMN113" s="3"/>
      <c r="LMO113" s="3"/>
      <c r="LMP113" s="3"/>
      <c r="LMQ113" s="3"/>
      <c r="LMR113" s="3"/>
      <c r="LMS113" s="3"/>
      <c r="LMT113" s="3"/>
      <c r="LMU113" s="3"/>
      <c r="LMV113" s="3"/>
      <c r="LMW113" s="3"/>
      <c r="LMX113" s="3"/>
      <c r="LMY113" s="3"/>
      <c r="LMZ113" s="3"/>
      <c r="LNA113" s="3"/>
      <c r="LNB113" s="3"/>
      <c r="LNC113" s="3"/>
      <c r="LND113" s="3"/>
      <c r="LNE113" s="3"/>
      <c r="LNF113" s="3"/>
      <c r="LNG113" s="3"/>
      <c r="LNH113" s="3"/>
      <c r="LNI113" s="3"/>
      <c r="LNJ113" s="3"/>
      <c r="LNK113" s="3"/>
      <c r="LNL113" s="3"/>
      <c r="LNM113" s="3"/>
      <c r="LNN113" s="3"/>
      <c r="LNO113" s="3"/>
      <c r="LNP113" s="3"/>
      <c r="LNQ113" s="3"/>
      <c r="LNR113" s="3"/>
      <c r="LNS113" s="3"/>
      <c r="LNT113" s="3"/>
      <c r="LNU113" s="3"/>
      <c r="LNV113" s="3"/>
      <c r="LNW113" s="3"/>
      <c r="LNX113" s="3"/>
      <c r="LNY113" s="3"/>
      <c r="LNZ113" s="3"/>
      <c r="LOA113" s="3"/>
      <c r="LOB113" s="3"/>
      <c r="LOC113" s="3"/>
      <c r="LOD113" s="3"/>
      <c r="LOE113" s="3"/>
      <c r="LOF113" s="3"/>
      <c r="LOG113" s="3"/>
      <c r="LOH113" s="3"/>
      <c r="LOI113" s="3"/>
      <c r="LOJ113" s="3"/>
      <c r="LOK113" s="3"/>
      <c r="LOL113" s="3"/>
      <c r="LOM113" s="3"/>
      <c r="LON113" s="3"/>
      <c r="LOO113" s="3"/>
      <c r="LOP113" s="3"/>
      <c r="LOQ113" s="3"/>
      <c r="LOR113" s="3"/>
      <c r="LOS113" s="3"/>
      <c r="LOT113" s="3"/>
      <c r="LOU113" s="3"/>
      <c r="LOV113" s="3"/>
      <c r="LOW113" s="3"/>
      <c r="LOX113" s="3"/>
      <c r="LOY113" s="3"/>
      <c r="LOZ113" s="3"/>
      <c r="LPA113" s="3"/>
      <c r="LPB113" s="3"/>
      <c r="LPC113" s="3"/>
      <c r="LPD113" s="3"/>
      <c r="LPE113" s="3"/>
      <c r="LPF113" s="3"/>
      <c r="LPG113" s="3"/>
      <c r="LPH113" s="3"/>
      <c r="LPI113" s="3"/>
      <c r="LPJ113" s="3"/>
      <c r="LPK113" s="3"/>
      <c r="LPL113" s="3"/>
      <c r="LPM113" s="3"/>
      <c r="LPN113" s="3"/>
      <c r="LPO113" s="3"/>
      <c r="LPP113" s="3"/>
      <c r="LPQ113" s="3"/>
      <c r="LPR113" s="3"/>
      <c r="LPS113" s="3"/>
      <c r="LPT113" s="3"/>
      <c r="LPU113" s="3"/>
      <c r="LPV113" s="3"/>
      <c r="LPW113" s="3"/>
      <c r="LPX113" s="3"/>
      <c r="LPY113" s="3"/>
      <c r="LPZ113" s="3"/>
      <c r="LQA113" s="3"/>
      <c r="LQB113" s="3"/>
      <c r="LQC113" s="3"/>
      <c r="LQD113" s="3"/>
      <c r="LQE113" s="3"/>
      <c r="LQF113" s="3"/>
      <c r="LQG113" s="3"/>
      <c r="LQH113" s="3"/>
      <c r="LQI113" s="3"/>
      <c r="LQJ113" s="3"/>
      <c r="LQK113" s="3"/>
      <c r="LQL113" s="3"/>
      <c r="LQM113" s="3"/>
      <c r="LQN113" s="3"/>
      <c r="LQO113" s="3"/>
      <c r="LQP113" s="3"/>
      <c r="LQQ113" s="3"/>
      <c r="LQR113" s="3"/>
      <c r="LQS113" s="3"/>
      <c r="LQT113" s="3"/>
      <c r="LQU113" s="3"/>
      <c r="LQV113" s="3"/>
      <c r="LQW113" s="3"/>
      <c r="LQX113" s="3"/>
      <c r="LQY113" s="3"/>
      <c r="LQZ113" s="3"/>
      <c r="LRA113" s="3"/>
      <c r="LRB113" s="3"/>
      <c r="LRC113" s="3"/>
      <c r="LRD113" s="3"/>
      <c r="LRE113" s="3"/>
      <c r="LRF113" s="3"/>
      <c r="LRG113" s="3"/>
      <c r="LRH113" s="3"/>
      <c r="LRI113" s="3"/>
      <c r="LRJ113" s="3"/>
      <c r="LRK113" s="3"/>
      <c r="LRL113" s="3"/>
      <c r="LRM113" s="3"/>
      <c r="LRN113" s="3"/>
      <c r="LRO113" s="3"/>
      <c r="LRP113" s="3"/>
      <c r="LRQ113" s="3"/>
      <c r="LRR113" s="3"/>
      <c r="LRS113" s="3"/>
      <c r="LRT113" s="3"/>
      <c r="LRU113" s="3"/>
      <c r="LRV113" s="3"/>
      <c r="LRW113" s="3"/>
      <c r="LRX113" s="3"/>
      <c r="LRY113" s="3"/>
      <c r="LRZ113" s="3"/>
      <c r="LSA113" s="3"/>
      <c r="LSB113" s="3"/>
      <c r="LSC113" s="3"/>
      <c r="LSD113" s="3"/>
      <c r="LSE113" s="3"/>
      <c r="LSF113" s="3"/>
      <c r="LSG113" s="3"/>
      <c r="LSH113" s="3"/>
      <c r="LSI113" s="3"/>
      <c r="LSJ113" s="3"/>
      <c r="LSK113" s="3"/>
      <c r="LSL113" s="3"/>
      <c r="LSM113" s="3"/>
      <c r="LSN113" s="3"/>
      <c r="LSO113" s="3"/>
      <c r="LSP113" s="3"/>
      <c r="LSQ113" s="3"/>
      <c r="LSR113" s="3"/>
      <c r="LSS113" s="3"/>
      <c r="LST113" s="3"/>
      <c r="LSU113" s="3"/>
      <c r="LSV113" s="3"/>
      <c r="LSW113" s="3"/>
      <c r="LSX113" s="3"/>
      <c r="LSY113" s="3"/>
      <c r="LSZ113" s="3"/>
      <c r="LTA113" s="3"/>
      <c r="LTB113" s="3"/>
      <c r="LTC113" s="3"/>
      <c r="LTD113" s="3"/>
      <c r="LTE113" s="3"/>
      <c r="LTF113" s="3"/>
      <c r="LTG113" s="3"/>
      <c r="LTH113" s="3"/>
      <c r="LTI113" s="3"/>
      <c r="LTJ113" s="3"/>
      <c r="LTK113" s="3"/>
      <c r="LTL113" s="3"/>
      <c r="LTM113" s="3"/>
      <c r="LTN113" s="3"/>
      <c r="LTO113" s="3"/>
      <c r="LTP113" s="3"/>
      <c r="LTQ113" s="3"/>
      <c r="LTR113" s="3"/>
      <c r="LTS113" s="3"/>
      <c r="LTT113" s="3"/>
      <c r="LTU113" s="3"/>
      <c r="LTV113" s="3"/>
      <c r="LTW113" s="3"/>
      <c r="LTX113" s="3"/>
      <c r="LTY113" s="3"/>
      <c r="LTZ113" s="3"/>
      <c r="LUA113" s="3"/>
      <c r="LUB113" s="3"/>
      <c r="LUC113" s="3"/>
      <c r="LUD113" s="3"/>
      <c r="LUE113" s="3"/>
      <c r="LUF113" s="3"/>
      <c r="LUG113" s="3"/>
      <c r="LUH113" s="3"/>
      <c r="LUI113" s="3"/>
      <c r="LUJ113" s="3"/>
      <c r="LUK113" s="3"/>
      <c r="LUL113" s="3"/>
      <c r="LUM113" s="3"/>
      <c r="LUN113" s="3"/>
      <c r="LUO113" s="3"/>
      <c r="LUP113" s="3"/>
      <c r="LUQ113" s="3"/>
      <c r="LUR113" s="3"/>
      <c r="LUS113" s="3"/>
      <c r="LUT113" s="3"/>
      <c r="LUU113" s="3"/>
      <c r="LUV113" s="3"/>
      <c r="LUW113" s="3"/>
      <c r="LUX113" s="3"/>
      <c r="LUY113" s="3"/>
      <c r="LUZ113" s="3"/>
      <c r="LVA113" s="3"/>
      <c r="LVB113" s="3"/>
      <c r="LVC113" s="3"/>
      <c r="LVD113" s="3"/>
      <c r="LVE113" s="3"/>
      <c r="LVF113" s="3"/>
      <c r="LVG113" s="3"/>
      <c r="LVH113" s="3"/>
      <c r="LVI113" s="3"/>
      <c r="LVJ113" s="3"/>
      <c r="LVK113" s="3"/>
      <c r="LVL113" s="3"/>
      <c r="LVM113" s="3"/>
      <c r="LVN113" s="3"/>
      <c r="LVO113" s="3"/>
      <c r="LVP113" s="3"/>
      <c r="LVQ113" s="3"/>
      <c r="LVR113" s="3"/>
      <c r="LVS113" s="3"/>
      <c r="LVT113" s="3"/>
      <c r="LVU113" s="3"/>
      <c r="LVV113" s="3"/>
      <c r="LVW113" s="3"/>
      <c r="LVX113" s="3"/>
      <c r="LVY113" s="3"/>
      <c r="LVZ113" s="3"/>
      <c r="LWA113" s="3"/>
      <c r="LWB113" s="3"/>
      <c r="LWC113" s="3"/>
      <c r="LWD113" s="3"/>
      <c r="LWE113" s="3"/>
      <c r="LWF113" s="3"/>
      <c r="LWG113" s="3"/>
      <c r="LWH113" s="3"/>
      <c r="LWI113" s="3"/>
      <c r="LWJ113" s="3"/>
      <c r="LWK113" s="3"/>
      <c r="LWL113" s="3"/>
      <c r="LWM113" s="3"/>
      <c r="LWN113" s="3"/>
      <c r="LWO113" s="3"/>
      <c r="LWP113" s="3"/>
      <c r="LWQ113" s="3"/>
      <c r="LWR113" s="3"/>
      <c r="LWS113" s="3"/>
      <c r="LWT113" s="3"/>
      <c r="LWU113" s="3"/>
      <c r="LWV113" s="3"/>
      <c r="LWW113" s="3"/>
      <c r="LWX113" s="3"/>
      <c r="LWY113" s="3"/>
      <c r="LWZ113" s="3"/>
      <c r="LXA113" s="3"/>
      <c r="LXB113" s="3"/>
      <c r="LXC113" s="3"/>
      <c r="LXD113" s="3"/>
      <c r="LXE113" s="3"/>
      <c r="LXF113" s="3"/>
      <c r="LXG113" s="3"/>
      <c r="LXH113" s="3"/>
      <c r="LXI113" s="3"/>
      <c r="LXJ113" s="3"/>
      <c r="LXK113" s="3"/>
      <c r="LXL113" s="3"/>
      <c r="LXM113" s="3"/>
      <c r="LXN113" s="3"/>
      <c r="LXO113" s="3"/>
      <c r="LXP113" s="3"/>
      <c r="LXQ113" s="3"/>
      <c r="LXR113" s="3"/>
      <c r="LXS113" s="3"/>
      <c r="LXT113" s="3"/>
      <c r="LXU113" s="3"/>
      <c r="LXV113" s="3"/>
      <c r="LXW113" s="3"/>
      <c r="LXX113" s="3"/>
      <c r="LXY113" s="3"/>
      <c r="LXZ113" s="3"/>
      <c r="LYA113" s="3"/>
      <c r="LYB113" s="3"/>
      <c r="LYC113" s="3"/>
      <c r="LYD113" s="3"/>
      <c r="LYE113" s="3"/>
      <c r="LYF113" s="3"/>
      <c r="LYG113" s="3"/>
      <c r="LYH113" s="3"/>
      <c r="LYI113" s="3"/>
      <c r="LYJ113" s="3"/>
      <c r="LYK113" s="3"/>
      <c r="LYL113" s="3"/>
      <c r="LYM113" s="3"/>
      <c r="LYN113" s="3"/>
      <c r="LYO113" s="3"/>
      <c r="LYP113" s="3"/>
      <c r="LYQ113" s="3"/>
      <c r="LYR113" s="3"/>
      <c r="LYS113" s="3"/>
      <c r="LYT113" s="3"/>
      <c r="LYU113" s="3"/>
      <c r="LYV113" s="3"/>
      <c r="LYW113" s="3"/>
      <c r="LYX113" s="3"/>
      <c r="LYY113" s="3"/>
      <c r="LYZ113" s="3"/>
      <c r="LZA113" s="3"/>
      <c r="LZB113" s="3"/>
      <c r="LZC113" s="3"/>
      <c r="LZD113" s="3"/>
      <c r="LZE113" s="3"/>
      <c r="LZF113" s="3"/>
      <c r="LZG113" s="3"/>
      <c r="LZH113" s="3"/>
      <c r="LZI113" s="3"/>
      <c r="LZJ113" s="3"/>
      <c r="LZK113" s="3"/>
      <c r="LZL113" s="3"/>
      <c r="LZM113" s="3"/>
      <c r="LZN113" s="3"/>
      <c r="LZO113" s="3"/>
      <c r="LZP113" s="3"/>
      <c r="LZQ113" s="3"/>
      <c r="LZR113" s="3"/>
      <c r="LZS113" s="3"/>
      <c r="LZT113" s="3"/>
      <c r="LZU113" s="3"/>
      <c r="LZV113" s="3"/>
      <c r="LZW113" s="3"/>
      <c r="LZX113" s="3"/>
      <c r="LZY113" s="3"/>
      <c r="LZZ113" s="3"/>
      <c r="MAA113" s="3"/>
      <c r="MAB113" s="3"/>
      <c r="MAC113" s="3"/>
      <c r="MAD113" s="3"/>
      <c r="MAE113" s="3"/>
      <c r="MAF113" s="3"/>
      <c r="MAG113" s="3"/>
      <c r="MAH113" s="3"/>
      <c r="MAI113" s="3"/>
      <c r="MAJ113" s="3"/>
      <c r="MAK113" s="3"/>
      <c r="MAL113" s="3"/>
      <c r="MAM113" s="3"/>
      <c r="MAN113" s="3"/>
      <c r="MAO113" s="3"/>
      <c r="MAP113" s="3"/>
      <c r="MAQ113" s="3"/>
      <c r="MAR113" s="3"/>
      <c r="MAS113" s="3"/>
      <c r="MAT113" s="3"/>
      <c r="MAU113" s="3"/>
      <c r="MAV113" s="3"/>
      <c r="MAW113" s="3"/>
      <c r="MAX113" s="3"/>
      <c r="MAY113" s="3"/>
      <c r="MAZ113" s="3"/>
      <c r="MBA113" s="3"/>
      <c r="MBB113" s="3"/>
      <c r="MBC113" s="3"/>
      <c r="MBD113" s="3"/>
      <c r="MBE113" s="3"/>
      <c r="MBF113" s="3"/>
      <c r="MBG113" s="3"/>
      <c r="MBH113" s="3"/>
      <c r="MBI113" s="3"/>
      <c r="MBJ113" s="3"/>
      <c r="MBK113" s="3"/>
      <c r="MBL113" s="3"/>
      <c r="MBM113" s="3"/>
      <c r="MBN113" s="3"/>
      <c r="MBO113" s="3"/>
      <c r="MBP113" s="3"/>
      <c r="MBQ113" s="3"/>
      <c r="MBR113" s="3"/>
      <c r="MBS113" s="3"/>
      <c r="MBT113" s="3"/>
      <c r="MBU113" s="3"/>
      <c r="MBV113" s="3"/>
      <c r="MBW113" s="3"/>
      <c r="MBX113" s="3"/>
      <c r="MBY113" s="3"/>
      <c r="MBZ113" s="3"/>
      <c r="MCA113" s="3"/>
      <c r="MCB113" s="3"/>
      <c r="MCC113" s="3"/>
      <c r="MCD113" s="3"/>
      <c r="MCE113" s="3"/>
      <c r="MCF113" s="3"/>
      <c r="MCG113" s="3"/>
      <c r="MCH113" s="3"/>
      <c r="MCI113" s="3"/>
      <c r="MCJ113" s="3"/>
      <c r="MCK113" s="3"/>
      <c r="MCL113" s="3"/>
      <c r="MCM113" s="3"/>
      <c r="MCN113" s="3"/>
      <c r="MCO113" s="3"/>
      <c r="MCP113" s="3"/>
      <c r="MCQ113" s="3"/>
      <c r="MCR113" s="3"/>
      <c r="MCS113" s="3"/>
      <c r="MCT113" s="3"/>
      <c r="MCU113" s="3"/>
      <c r="MCV113" s="3"/>
      <c r="MCW113" s="3"/>
      <c r="MCX113" s="3"/>
      <c r="MCY113" s="3"/>
      <c r="MCZ113" s="3"/>
      <c r="MDA113" s="3"/>
      <c r="MDB113" s="3"/>
      <c r="MDC113" s="3"/>
      <c r="MDD113" s="3"/>
      <c r="MDE113" s="3"/>
      <c r="MDF113" s="3"/>
      <c r="MDG113" s="3"/>
      <c r="MDH113" s="3"/>
      <c r="MDI113" s="3"/>
      <c r="MDJ113" s="3"/>
      <c r="MDK113" s="3"/>
      <c r="MDL113" s="3"/>
      <c r="MDM113" s="3"/>
      <c r="MDN113" s="3"/>
      <c r="MDO113" s="3"/>
      <c r="MDP113" s="3"/>
      <c r="MDQ113" s="3"/>
      <c r="MDR113" s="3"/>
      <c r="MDS113" s="3"/>
      <c r="MDT113" s="3"/>
      <c r="MDU113" s="3"/>
      <c r="MDV113" s="3"/>
      <c r="MDW113" s="3"/>
      <c r="MDX113" s="3"/>
      <c r="MDY113" s="3"/>
      <c r="MDZ113" s="3"/>
      <c r="MEA113" s="3"/>
      <c r="MEB113" s="3"/>
      <c r="MEC113" s="3"/>
      <c r="MED113" s="3"/>
      <c r="MEE113" s="3"/>
      <c r="MEF113" s="3"/>
      <c r="MEG113" s="3"/>
      <c r="MEH113" s="3"/>
      <c r="MEI113" s="3"/>
      <c r="MEJ113" s="3"/>
      <c r="MEK113" s="3"/>
      <c r="MEL113" s="3"/>
      <c r="MEM113" s="3"/>
      <c r="MEN113" s="3"/>
      <c r="MEO113" s="3"/>
      <c r="MEP113" s="3"/>
      <c r="MEQ113" s="3"/>
      <c r="MER113" s="3"/>
      <c r="MES113" s="3"/>
      <c r="MET113" s="3"/>
      <c r="MEU113" s="3"/>
      <c r="MEV113" s="3"/>
      <c r="MEW113" s="3"/>
      <c r="MEX113" s="3"/>
      <c r="MEY113" s="3"/>
      <c r="MEZ113" s="3"/>
      <c r="MFA113" s="3"/>
      <c r="MFB113" s="3"/>
      <c r="MFC113" s="3"/>
      <c r="MFD113" s="3"/>
      <c r="MFE113" s="3"/>
      <c r="MFF113" s="3"/>
      <c r="MFG113" s="3"/>
      <c r="MFH113" s="3"/>
      <c r="MFI113" s="3"/>
      <c r="MFJ113" s="3"/>
      <c r="MFK113" s="3"/>
      <c r="MFL113" s="3"/>
      <c r="MFM113" s="3"/>
      <c r="MFN113" s="3"/>
      <c r="MFO113" s="3"/>
      <c r="MFP113" s="3"/>
      <c r="MFQ113" s="3"/>
      <c r="MFR113" s="3"/>
      <c r="MFS113" s="3"/>
      <c r="MFT113" s="3"/>
      <c r="MFU113" s="3"/>
      <c r="MFV113" s="3"/>
      <c r="MFW113" s="3"/>
      <c r="MFX113" s="3"/>
      <c r="MFY113" s="3"/>
      <c r="MFZ113" s="3"/>
      <c r="MGA113" s="3"/>
      <c r="MGB113" s="3"/>
      <c r="MGC113" s="3"/>
      <c r="MGD113" s="3"/>
      <c r="MGE113" s="3"/>
      <c r="MGF113" s="3"/>
      <c r="MGG113" s="3"/>
      <c r="MGH113" s="3"/>
      <c r="MGI113" s="3"/>
      <c r="MGJ113" s="3"/>
      <c r="MGK113" s="3"/>
      <c r="MGL113" s="3"/>
      <c r="MGM113" s="3"/>
      <c r="MGN113" s="3"/>
      <c r="MGO113" s="3"/>
      <c r="MGP113" s="3"/>
      <c r="MGQ113" s="3"/>
      <c r="MGR113" s="3"/>
      <c r="MGS113" s="3"/>
      <c r="MGT113" s="3"/>
      <c r="MGU113" s="3"/>
      <c r="MGV113" s="3"/>
      <c r="MGW113" s="3"/>
      <c r="MGX113" s="3"/>
      <c r="MGY113" s="3"/>
      <c r="MGZ113" s="3"/>
      <c r="MHA113" s="3"/>
      <c r="MHB113" s="3"/>
      <c r="MHC113" s="3"/>
      <c r="MHD113" s="3"/>
      <c r="MHE113" s="3"/>
      <c r="MHF113" s="3"/>
      <c r="MHG113" s="3"/>
      <c r="MHH113" s="3"/>
      <c r="MHI113" s="3"/>
      <c r="MHJ113" s="3"/>
      <c r="MHK113" s="3"/>
      <c r="MHL113" s="3"/>
      <c r="MHM113" s="3"/>
      <c r="MHN113" s="3"/>
      <c r="MHO113" s="3"/>
      <c r="MHP113" s="3"/>
      <c r="MHQ113" s="3"/>
      <c r="MHR113" s="3"/>
      <c r="MHS113" s="3"/>
      <c r="MHT113" s="3"/>
      <c r="MHU113" s="3"/>
      <c r="MHV113" s="3"/>
      <c r="MHW113" s="3"/>
      <c r="MHX113" s="3"/>
      <c r="MHY113" s="3"/>
      <c r="MHZ113" s="3"/>
      <c r="MIA113" s="3"/>
      <c r="MIB113" s="3"/>
      <c r="MIC113" s="3"/>
      <c r="MID113" s="3"/>
      <c r="MIE113" s="3"/>
      <c r="MIF113" s="3"/>
      <c r="MIG113" s="3"/>
      <c r="MIH113" s="3"/>
      <c r="MII113" s="3"/>
      <c r="MIJ113" s="3"/>
      <c r="MIK113" s="3"/>
      <c r="MIL113" s="3"/>
      <c r="MIM113" s="3"/>
      <c r="MIN113" s="3"/>
      <c r="MIO113" s="3"/>
      <c r="MIP113" s="3"/>
      <c r="MIQ113" s="3"/>
      <c r="MIR113" s="3"/>
      <c r="MIS113" s="3"/>
      <c r="MIT113" s="3"/>
      <c r="MIU113" s="3"/>
      <c r="MIV113" s="3"/>
      <c r="MIW113" s="3"/>
      <c r="MIX113" s="3"/>
      <c r="MIY113" s="3"/>
      <c r="MIZ113" s="3"/>
      <c r="MJA113" s="3"/>
      <c r="MJB113" s="3"/>
      <c r="MJC113" s="3"/>
      <c r="MJD113" s="3"/>
      <c r="MJE113" s="3"/>
      <c r="MJF113" s="3"/>
      <c r="MJG113" s="3"/>
      <c r="MJH113" s="3"/>
      <c r="MJI113" s="3"/>
      <c r="MJJ113" s="3"/>
      <c r="MJK113" s="3"/>
      <c r="MJL113" s="3"/>
      <c r="MJM113" s="3"/>
      <c r="MJN113" s="3"/>
      <c r="MJO113" s="3"/>
      <c r="MJP113" s="3"/>
      <c r="MJQ113" s="3"/>
      <c r="MJR113" s="3"/>
      <c r="MJS113" s="3"/>
      <c r="MJT113" s="3"/>
      <c r="MJU113" s="3"/>
      <c r="MJV113" s="3"/>
      <c r="MJW113" s="3"/>
      <c r="MJX113" s="3"/>
      <c r="MJY113" s="3"/>
      <c r="MJZ113" s="3"/>
      <c r="MKA113" s="3"/>
      <c r="MKB113" s="3"/>
      <c r="MKC113" s="3"/>
      <c r="MKD113" s="3"/>
      <c r="MKE113" s="3"/>
      <c r="MKF113" s="3"/>
      <c r="MKG113" s="3"/>
      <c r="MKH113" s="3"/>
      <c r="MKI113" s="3"/>
      <c r="MKJ113" s="3"/>
      <c r="MKK113" s="3"/>
      <c r="MKL113" s="3"/>
      <c r="MKM113" s="3"/>
      <c r="MKN113" s="3"/>
      <c r="MKO113" s="3"/>
      <c r="MKP113" s="3"/>
      <c r="MKQ113" s="3"/>
      <c r="MKR113" s="3"/>
      <c r="MKS113" s="3"/>
      <c r="MKT113" s="3"/>
      <c r="MKU113" s="3"/>
      <c r="MKV113" s="3"/>
      <c r="MKW113" s="3"/>
      <c r="MKX113" s="3"/>
      <c r="MKY113" s="3"/>
      <c r="MKZ113" s="3"/>
      <c r="MLA113" s="3"/>
      <c r="MLB113" s="3"/>
      <c r="MLC113" s="3"/>
      <c r="MLD113" s="3"/>
      <c r="MLE113" s="3"/>
      <c r="MLF113" s="3"/>
      <c r="MLG113" s="3"/>
      <c r="MLH113" s="3"/>
      <c r="MLI113" s="3"/>
      <c r="MLJ113" s="3"/>
      <c r="MLK113" s="3"/>
      <c r="MLL113" s="3"/>
      <c r="MLM113" s="3"/>
      <c r="MLN113" s="3"/>
      <c r="MLO113" s="3"/>
      <c r="MLP113" s="3"/>
      <c r="MLQ113" s="3"/>
      <c r="MLR113" s="3"/>
      <c r="MLS113" s="3"/>
      <c r="MLT113" s="3"/>
      <c r="MLU113" s="3"/>
      <c r="MLV113" s="3"/>
      <c r="MLW113" s="3"/>
      <c r="MLX113" s="3"/>
      <c r="MLY113" s="3"/>
      <c r="MLZ113" s="3"/>
      <c r="MMA113" s="3"/>
      <c r="MMB113" s="3"/>
      <c r="MMC113" s="3"/>
      <c r="MMD113" s="3"/>
      <c r="MME113" s="3"/>
      <c r="MMF113" s="3"/>
      <c r="MMG113" s="3"/>
      <c r="MMH113" s="3"/>
      <c r="MMI113" s="3"/>
      <c r="MMJ113" s="3"/>
      <c r="MMK113" s="3"/>
      <c r="MML113" s="3"/>
      <c r="MMM113" s="3"/>
      <c r="MMN113" s="3"/>
      <c r="MMO113" s="3"/>
      <c r="MMP113" s="3"/>
      <c r="MMQ113" s="3"/>
      <c r="MMR113" s="3"/>
      <c r="MMS113" s="3"/>
      <c r="MMT113" s="3"/>
      <c r="MMU113" s="3"/>
      <c r="MMV113" s="3"/>
      <c r="MMW113" s="3"/>
      <c r="MMX113" s="3"/>
      <c r="MMY113" s="3"/>
      <c r="MMZ113" s="3"/>
      <c r="MNA113" s="3"/>
      <c r="MNB113" s="3"/>
      <c r="MNC113" s="3"/>
      <c r="MND113" s="3"/>
      <c r="MNE113" s="3"/>
      <c r="MNF113" s="3"/>
      <c r="MNG113" s="3"/>
      <c r="MNH113" s="3"/>
      <c r="MNI113" s="3"/>
      <c r="MNJ113" s="3"/>
      <c r="MNK113" s="3"/>
      <c r="MNL113" s="3"/>
      <c r="MNM113" s="3"/>
      <c r="MNN113" s="3"/>
      <c r="MNO113" s="3"/>
      <c r="MNP113" s="3"/>
      <c r="MNQ113" s="3"/>
      <c r="MNR113" s="3"/>
      <c r="MNS113" s="3"/>
      <c r="MNT113" s="3"/>
      <c r="MNU113" s="3"/>
      <c r="MNV113" s="3"/>
      <c r="MNW113" s="3"/>
      <c r="MNX113" s="3"/>
      <c r="MNY113" s="3"/>
      <c r="MNZ113" s="3"/>
      <c r="MOA113" s="3"/>
      <c r="MOB113" s="3"/>
      <c r="MOC113" s="3"/>
      <c r="MOD113" s="3"/>
      <c r="MOE113" s="3"/>
      <c r="MOF113" s="3"/>
      <c r="MOG113" s="3"/>
      <c r="MOH113" s="3"/>
      <c r="MOI113" s="3"/>
      <c r="MOJ113" s="3"/>
      <c r="MOK113" s="3"/>
      <c r="MOL113" s="3"/>
      <c r="MOM113" s="3"/>
      <c r="MON113" s="3"/>
      <c r="MOO113" s="3"/>
      <c r="MOP113" s="3"/>
      <c r="MOQ113" s="3"/>
      <c r="MOR113" s="3"/>
      <c r="MOS113" s="3"/>
      <c r="MOT113" s="3"/>
      <c r="MOU113" s="3"/>
      <c r="MOV113" s="3"/>
      <c r="MOW113" s="3"/>
      <c r="MOX113" s="3"/>
      <c r="MOY113" s="3"/>
      <c r="MOZ113" s="3"/>
      <c r="MPA113" s="3"/>
      <c r="MPB113" s="3"/>
      <c r="MPC113" s="3"/>
      <c r="MPD113" s="3"/>
      <c r="MPE113" s="3"/>
      <c r="MPF113" s="3"/>
      <c r="MPG113" s="3"/>
      <c r="MPH113" s="3"/>
      <c r="MPI113" s="3"/>
      <c r="MPJ113" s="3"/>
      <c r="MPK113" s="3"/>
      <c r="MPL113" s="3"/>
      <c r="MPM113" s="3"/>
      <c r="MPN113" s="3"/>
      <c r="MPO113" s="3"/>
      <c r="MPP113" s="3"/>
      <c r="MPQ113" s="3"/>
      <c r="MPR113" s="3"/>
      <c r="MPS113" s="3"/>
      <c r="MPT113" s="3"/>
      <c r="MPU113" s="3"/>
      <c r="MPV113" s="3"/>
      <c r="MPW113" s="3"/>
      <c r="MPX113" s="3"/>
      <c r="MPY113" s="3"/>
      <c r="MPZ113" s="3"/>
      <c r="MQA113" s="3"/>
      <c r="MQB113" s="3"/>
      <c r="MQC113" s="3"/>
      <c r="MQD113" s="3"/>
      <c r="MQE113" s="3"/>
      <c r="MQF113" s="3"/>
      <c r="MQG113" s="3"/>
      <c r="MQH113" s="3"/>
      <c r="MQI113" s="3"/>
      <c r="MQJ113" s="3"/>
      <c r="MQK113" s="3"/>
      <c r="MQL113" s="3"/>
      <c r="MQM113" s="3"/>
      <c r="MQN113" s="3"/>
      <c r="MQO113" s="3"/>
      <c r="MQP113" s="3"/>
      <c r="MQQ113" s="3"/>
      <c r="MQR113" s="3"/>
      <c r="MQS113" s="3"/>
      <c r="MQT113" s="3"/>
      <c r="MQU113" s="3"/>
      <c r="MQV113" s="3"/>
      <c r="MQW113" s="3"/>
      <c r="MQX113" s="3"/>
      <c r="MQY113" s="3"/>
      <c r="MQZ113" s="3"/>
      <c r="MRA113" s="3"/>
      <c r="MRB113" s="3"/>
      <c r="MRC113" s="3"/>
      <c r="MRD113" s="3"/>
      <c r="MRE113" s="3"/>
      <c r="MRF113" s="3"/>
      <c r="MRG113" s="3"/>
      <c r="MRH113" s="3"/>
      <c r="MRI113" s="3"/>
      <c r="MRJ113" s="3"/>
      <c r="MRK113" s="3"/>
      <c r="MRL113" s="3"/>
      <c r="MRM113" s="3"/>
      <c r="MRN113" s="3"/>
      <c r="MRO113" s="3"/>
      <c r="MRP113" s="3"/>
      <c r="MRQ113" s="3"/>
      <c r="MRR113" s="3"/>
      <c r="MRS113" s="3"/>
      <c r="MRT113" s="3"/>
      <c r="MRU113" s="3"/>
      <c r="MRV113" s="3"/>
      <c r="MRW113" s="3"/>
      <c r="MRX113" s="3"/>
      <c r="MRY113" s="3"/>
      <c r="MRZ113" s="3"/>
      <c r="MSA113" s="3"/>
      <c r="MSB113" s="3"/>
      <c r="MSC113" s="3"/>
      <c r="MSD113" s="3"/>
      <c r="MSE113" s="3"/>
      <c r="MSF113" s="3"/>
      <c r="MSG113" s="3"/>
      <c r="MSH113" s="3"/>
      <c r="MSI113" s="3"/>
      <c r="MSJ113" s="3"/>
      <c r="MSK113" s="3"/>
      <c r="MSL113" s="3"/>
      <c r="MSM113" s="3"/>
      <c r="MSN113" s="3"/>
      <c r="MSO113" s="3"/>
      <c r="MSP113" s="3"/>
      <c r="MSQ113" s="3"/>
      <c r="MSR113" s="3"/>
      <c r="MSS113" s="3"/>
      <c r="MST113" s="3"/>
      <c r="MSU113" s="3"/>
      <c r="MSV113" s="3"/>
      <c r="MSW113" s="3"/>
      <c r="MSX113" s="3"/>
      <c r="MSY113" s="3"/>
      <c r="MSZ113" s="3"/>
      <c r="MTA113" s="3"/>
      <c r="MTB113" s="3"/>
      <c r="MTC113" s="3"/>
      <c r="MTD113" s="3"/>
      <c r="MTE113" s="3"/>
      <c r="MTF113" s="3"/>
      <c r="MTG113" s="3"/>
      <c r="MTH113" s="3"/>
      <c r="MTI113" s="3"/>
      <c r="MTJ113" s="3"/>
      <c r="MTK113" s="3"/>
      <c r="MTL113" s="3"/>
      <c r="MTM113" s="3"/>
      <c r="MTN113" s="3"/>
      <c r="MTO113" s="3"/>
      <c r="MTP113" s="3"/>
      <c r="MTQ113" s="3"/>
      <c r="MTR113" s="3"/>
      <c r="MTS113" s="3"/>
      <c r="MTT113" s="3"/>
      <c r="MTU113" s="3"/>
      <c r="MTV113" s="3"/>
      <c r="MTW113" s="3"/>
      <c r="MTX113" s="3"/>
      <c r="MTY113" s="3"/>
      <c r="MTZ113" s="3"/>
      <c r="MUA113" s="3"/>
      <c r="MUB113" s="3"/>
      <c r="MUC113" s="3"/>
      <c r="MUD113" s="3"/>
      <c r="MUE113" s="3"/>
      <c r="MUF113" s="3"/>
      <c r="MUG113" s="3"/>
      <c r="MUH113" s="3"/>
      <c r="MUI113" s="3"/>
      <c r="MUJ113" s="3"/>
      <c r="MUK113" s="3"/>
      <c r="MUL113" s="3"/>
      <c r="MUM113" s="3"/>
      <c r="MUN113" s="3"/>
      <c r="MUO113" s="3"/>
      <c r="MUP113" s="3"/>
      <c r="MUQ113" s="3"/>
      <c r="MUR113" s="3"/>
      <c r="MUS113" s="3"/>
      <c r="MUT113" s="3"/>
      <c r="MUU113" s="3"/>
      <c r="MUV113" s="3"/>
      <c r="MUW113" s="3"/>
      <c r="MUX113" s="3"/>
      <c r="MUY113" s="3"/>
      <c r="MUZ113" s="3"/>
      <c r="MVA113" s="3"/>
      <c r="MVB113" s="3"/>
      <c r="MVC113" s="3"/>
      <c r="MVD113" s="3"/>
      <c r="MVE113" s="3"/>
      <c r="MVF113" s="3"/>
      <c r="MVG113" s="3"/>
      <c r="MVH113" s="3"/>
      <c r="MVI113" s="3"/>
      <c r="MVJ113" s="3"/>
      <c r="MVK113" s="3"/>
      <c r="MVL113" s="3"/>
      <c r="MVM113" s="3"/>
      <c r="MVN113" s="3"/>
      <c r="MVO113" s="3"/>
      <c r="MVP113" s="3"/>
      <c r="MVQ113" s="3"/>
      <c r="MVR113" s="3"/>
      <c r="MVS113" s="3"/>
      <c r="MVT113" s="3"/>
      <c r="MVU113" s="3"/>
      <c r="MVV113" s="3"/>
      <c r="MVW113" s="3"/>
      <c r="MVX113" s="3"/>
      <c r="MVY113" s="3"/>
      <c r="MVZ113" s="3"/>
      <c r="MWA113" s="3"/>
      <c r="MWB113" s="3"/>
      <c r="MWC113" s="3"/>
      <c r="MWD113" s="3"/>
      <c r="MWE113" s="3"/>
      <c r="MWF113" s="3"/>
      <c r="MWG113" s="3"/>
      <c r="MWH113" s="3"/>
      <c r="MWI113" s="3"/>
      <c r="MWJ113" s="3"/>
      <c r="MWK113" s="3"/>
      <c r="MWL113" s="3"/>
      <c r="MWM113" s="3"/>
      <c r="MWN113" s="3"/>
      <c r="MWO113" s="3"/>
      <c r="MWP113" s="3"/>
      <c r="MWQ113" s="3"/>
      <c r="MWR113" s="3"/>
      <c r="MWS113" s="3"/>
      <c r="MWT113" s="3"/>
      <c r="MWU113" s="3"/>
      <c r="MWV113" s="3"/>
      <c r="MWW113" s="3"/>
      <c r="MWX113" s="3"/>
      <c r="MWY113" s="3"/>
      <c r="MWZ113" s="3"/>
      <c r="MXA113" s="3"/>
      <c r="MXB113" s="3"/>
      <c r="MXC113" s="3"/>
      <c r="MXD113" s="3"/>
      <c r="MXE113" s="3"/>
      <c r="MXF113" s="3"/>
      <c r="MXG113" s="3"/>
      <c r="MXH113" s="3"/>
      <c r="MXI113" s="3"/>
      <c r="MXJ113" s="3"/>
      <c r="MXK113" s="3"/>
      <c r="MXL113" s="3"/>
      <c r="MXM113" s="3"/>
      <c r="MXN113" s="3"/>
      <c r="MXO113" s="3"/>
      <c r="MXP113" s="3"/>
      <c r="MXQ113" s="3"/>
      <c r="MXR113" s="3"/>
      <c r="MXS113" s="3"/>
      <c r="MXT113" s="3"/>
      <c r="MXU113" s="3"/>
      <c r="MXV113" s="3"/>
      <c r="MXW113" s="3"/>
      <c r="MXX113" s="3"/>
      <c r="MXY113" s="3"/>
      <c r="MXZ113" s="3"/>
      <c r="MYA113" s="3"/>
      <c r="MYB113" s="3"/>
      <c r="MYC113" s="3"/>
      <c r="MYD113" s="3"/>
      <c r="MYE113" s="3"/>
      <c r="MYF113" s="3"/>
      <c r="MYG113" s="3"/>
      <c r="MYH113" s="3"/>
      <c r="MYI113" s="3"/>
      <c r="MYJ113" s="3"/>
      <c r="MYK113" s="3"/>
      <c r="MYL113" s="3"/>
      <c r="MYM113" s="3"/>
      <c r="MYN113" s="3"/>
      <c r="MYO113" s="3"/>
      <c r="MYP113" s="3"/>
      <c r="MYQ113" s="3"/>
      <c r="MYR113" s="3"/>
      <c r="MYS113" s="3"/>
      <c r="MYT113" s="3"/>
      <c r="MYU113" s="3"/>
      <c r="MYV113" s="3"/>
      <c r="MYW113" s="3"/>
      <c r="MYX113" s="3"/>
      <c r="MYY113" s="3"/>
      <c r="MYZ113" s="3"/>
      <c r="MZA113" s="3"/>
      <c r="MZB113" s="3"/>
      <c r="MZC113" s="3"/>
      <c r="MZD113" s="3"/>
      <c r="MZE113" s="3"/>
      <c r="MZF113" s="3"/>
      <c r="MZG113" s="3"/>
      <c r="MZH113" s="3"/>
      <c r="MZI113" s="3"/>
      <c r="MZJ113" s="3"/>
      <c r="MZK113" s="3"/>
      <c r="MZL113" s="3"/>
      <c r="MZM113" s="3"/>
      <c r="MZN113" s="3"/>
      <c r="MZO113" s="3"/>
      <c r="MZP113" s="3"/>
      <c r="MZQ113" s="3"/>
      <c r="MZR113" s="3"/>
      <c r="MZS113" s="3"/>
      <c r="MZT113" s="3"/>
      <c r="MZU113" s="3"/>
      <c r="MZV113" s="3"/>
      <c r="MZW113" s="3"/>
      <c r="MZX113" s="3"/>
      <c r="MZY113" s="3"/>
      <c r="MZZ113" s="3"/>
      <c r="NAA113" s="3"/>
      <c r="NAB113" s="3"/>
      <c r="NAC113" s="3"/>
      <c r="NAD113" s="3"/>
      <c r="NAE113" s="3"/>
      <c r="NAF113" s="3"/>
      <c r="NAG113" s="3"/>
      <c r="NAH113" s="3"/>
      <c r="NAI113" s="3"/>
      <c r="NAJ113" s="3"/>
      <c r="NAK113" s="3"/>
      <c r="NAL113" s="3"/>
      <c r="NAM113" s="3"/>
      <c r="NAN113" s="3"/>
      <c r="NAO113" s="3"/>
      <c r="NAP113" s="3"/>
      <c r="NAQ113" s="3"/>
      <c r="NAR113" s="3"/>
      <c r="NAS113" s="3"/>
      <c r="NAT113" s="3"/>
      <c r="NAU113" s="3"/>
      <c r="NAV113" s="3"/>
      <c r="NAW113" s="3"/>
      <c r="NAX113" s="3"/>
      <c r="NAY113" s="3"/>
      <c r="NAZ113" s="3"/>
      <c r="NBA113" s="3"/>
      <c r="NBB113" s="3"/>
      <c r="NBC113" s="3"/>
      <c r="NBD113" s="3"/>
      <c r="NBE113" s="3"/>
      <c r="NBF113" s="3"/>
      <c r="NBG113" s="3"/>
      <c r="NBH113" s="3"/>
      <c r="NBI113" s="3"/>
      <c r="NBJ113" s="3"/>
      <c r="NBK113" s="3"/>
      <c r="NBL113" s="3"/>
      <c r="NBM113" s="3"/>
      <c r="NBN113" s="3"/>
      <c r="NBO113" s="3"/>
      <c r="NBP113" s="3"/>
      <c r="NBQ113" s="3"/>
      <c r="NBR113" s="3"/>
      <c r="NBS113" s="3"/>
      <c r="NBT113" s="3"/>
      <c r="NBU113" s="3"/>
      <c r="NBV113" s="3"/>
      <c r="NBW113" s="3"/>
      <c r="NBX113" s="3"/>
      <c r="NBY113" s="3"/>
      <c r="NBZ113" s="3"/>
      <c r="NCA113" s="3"/>
      <c r="NCB113" s="3"/>
      <c r="NCC113" s="3"/>
      <c r="NCD113" s="3"/>
      <c r="NCE113" s="3"/>
      <c r="NCF113" s="3"/>
      <c r="NCG113" s="3"/>
      <c r="NCH113" s="3"/>
      <c r="NCI113" s="3"/>
      <c r="NCJ113" s="3"/>
      <c r="NCK113" s="3"/>
      <c r="NCL113" s="3"/>
      <c r="NCM113" s="3"/>
      <c r="NCN113" s="3"/>
      <c r="NCO113" s="3"/>
      <c r="NCP113" s="3"/>
      <c r="NCQ113" s="3"/>
      <c r="NCR113" s="3"/>
      <c r="NCS113" s="3"/>
      <c r="NCT113" s="3"/>
      <c r="NCU113" s="3"/>
      <c r="NCV113" s="3"/>
      <c r="NCW113" s="3"/>
      <c r="NCX113" s="3"/>
      <c r="NCY113" s="3"/>
      <c r="NCZ113" s="3"/>
      <c r="NDA113" s="3"/>
      <c r="NDB113" s="3"/>
      <c r="NDC113" s="3"/>
      <c r="NDD113" s="3"/>
      <c r="NDE113" s="3"/>
      <c r="NDF113" s="3"/>
      <c r="NDG113" s="3"/>
      <c r="NDH113" s="3"/>
      <c r="NDI113" s="3"/>
      <c r="NDJ113" s="3"/>
      <c r="NDK113" s="3"/>
      <c r="NDL113" s="3"/>
      <c r="NDM113" s="3"/>
      <c r="NDN113" s="3"/>
      <c r="NDO113" s="3"/>
      <c r="NDP113" s="3"/>
      <c r="NDQ113" s="3"/>
      <c r="NDR113" s="3"/>
      <c r="NDS113" s="3"/>
      <c r="NDT113" s="3"/>
      <c r="NDU113" s="3"/>
      <c r="NDV113" s="3"/>
      <c r="NDW113" s="3"/>
      <c r="NDX113" s="3"/>
      <c r="NDY113" s="3"/>
      <c r="NDZ113" s="3"/>
      <c r="NEA113" s="3"/>
      <c r="NEB113" s="3"/>
      <c r="NEC113" s="3"/>
      <c r="NED113" s="3"/>
      <c r="NEE113" s="3"/>
      <c r="NEF113" s="3"/>
      <c r="NEG113" s="3"/>
      <c r="NEH113" s="3"/>
      <c r="NEI113" s="3"/>
      <c r="NEJ113" s="3"/>
      <c r="NEK113" s="3"/>
      <c r="NEL113" s="3"/>
      <c r="NEM113" s="3"/>
      <c r="NEN113" s="3"/>
      <c r="NEO113" s="3"/>
      <c r="NEP113" s="3"/>
      <c r="NEQ113" s="3"/>
      <c r="NER113" s="3"/>
      <c r="NES113" s="3"/>
      <c r="NET113" s="3"/>
      <c r="NEU113" s="3"/>
      <c r="NEV113" s="3"/>
      <c r="NEW113" s="3"/>
      <c r="NEX113" s="3"/>
      <c r="NEY113" s="3"/>
      <c r="NEZ113" s="3"/>
      <c r="NFA113" s="3"/>
      <c r="NFB113" s="3"/>
      <c r="NFC113" s="3"/>
      <c r="NFD113" s="3"/>
      <c r="NFE113" s="3"/>
      <c r="NFF113" s="3"/>
      <c r="NFG113" s="3"/>
      <c r="NFH113" s="3"/>
      <c r="NFI113" s="3"/>
      <c r="NFJ113" s="3"/>
      <c r="NFK113" s="3"/>
      <c r="NFL113" s="3"/>
      <c r="NFM113" s="3"/>
      <c r="NFN113" s="3"/>
      <c r="NFO113" s="3"/>
      <c r="NFP113" s="3"/>
      <c r="NFQ113" s="3"/>
      <c r="NFR113" s="3"/>
      <c r="NFS113" s="3"/>
      <c r="NFT113" s="3"/>
      <c r="NFU113" s="3"/>
      <c r="NFV113" s="3"/>
      <c r="NFW113" s="3"/>
      <c r="NFX113" s="3"/>
      <c r="NFY113" s="3"/>
      <c r="NFZ113" s="3"/>
      <c r="NGA113" s="3"/>
      <c r="NGB113" s="3"/>
      <c r="NGC113" s="3"/>
      <c r="NGD113" s="3"/>
      <c r="NGE113" s="3"/>
      <c r="NGF113" s="3"/>
      <c r="NGG113" s="3"/>
      <c r="NGH113" s="3"/>
      <c r="NGI113" s="3"/>
      <c r="NGJ113" s="3"/>
      <c r="NGK113" s="3"/>
      <c r="NGL113" s="3"/>
      <c r="NGM113" s="3"/>
      <c r="NGN113" s="3"/>
      <c r="NGO113" s="3"/>
      <c r="NGP113" s="3"/>
      <c r="NGQ113" s="3"/>
      <c r="NGR113" s="3"/>
      <c r="NGS113" s="3"/>
      <c r="NGT113" s="3"/>
      <c r="NGU113" s="3"/>
      <c r="NGV113" s="3"/>
      <c r="NGW113" s="3"/>
      <c r="NGX113" s="3"/>
      <c r="NGY113" s="3"/>
      <c r="NGZ113" s="3"/>
      <c r="NHA113" s="3"/>
      <c r="NHB113" s="3"/>
      <c r="NHC113" s="3"/>
      <c r="NHD113" s="3"/>
      <c r="NHE113" s="3"/>
      <c r="NHF113" s="3"/>
      <c r="NHG113" s="3"/>
      <c r="NHH113" s="3"/>
      <c r="NHI113" s="3"/>
      <c r="NHJ113" s="3"/>
      <c r="NHK113" s="3"/>
      <c r="NHL113" s="3"/>
      <c r="NHM113" s="3"/>
      <c r="NHN113" s="3"/>
      <c r="NHO113" s="3"/>
      <c r="NHP113" s="3"/>
      <c r="NHQ113" s="3"/>
      <c r="NHR113" s="3"/>
      <c r="NHS113" s="3"/>
      <c r="NHT113" s="3"/>
      <c r="NHU113" s="3"/>
      <c r="NHV113" s="3"/>
      <c r="NHW113" s="3"/>
      <c r="NHX113" s="3"/>
      <c r="NHY113" s="3"/>
      <c r="NHZ113" s="3"/>
      <c r="NIA113" s="3"/>
      <c r="NIB113" s="3"/>
      <c r="NIC113" s="3"/>
      <c r="NID113" s="3"/>
      <c r="NIE113" s="3"/>
      <c r="NIF113" s="3"/>
      <c r="NIG113" s="3"/>
      <c r="NIH113" s="3"/>
      <c r="NII113" s="3"/>
      <c r="NIJ113" s="3"/>
      <c r="NIK113" s="3"/>
      <c r="NIL113" s="3"/>
      <c r="NIM113" s="3"/>
      <c r="NIN113" s="3"/>
      <c r="NIO113" s="3"/>
      <c r="NIP113" s="3"/>
      <c r="NIQ113" s="3"/>
      <c r="NIR113" s="3"/>
      <c r="NIS113" s="3"/>
      <c r="NIT113" s="3"/>
      <c r="NIU113" s="3"/>
      <c r="NIV113" s="3"/>
      <c r="NIW113" s="3"/>
      <c r="NIX113" s="3"/>
      <c r="NIY113" s="3"/>
      <c r="NIZ113" s="3"/>
      <c r="NJA113" s="3"/>
      <c r="NJB113" s="3"/>
      <c r="NJC113" s="3"/>
      <c r="NJD113" s="3"/>
      <c r="NJE113" s="3"/>
      <c r="NJF113" s="3"/>
      <c r="NJG113" s="3"/>
      <c r="NJH113" s="3"/>
      <c r="NJI113" s="3"/>
      <c r="NJJ113" s="3"/>
      <c r="NJK113" s="3"/>
      <c r="NJL113" s="3"/>
      <c r="NJM113" s="3"/>
      <c r="NJN113" s="3"/>
      <c r="NJO113" s="3"/>
      <c r="NJP113" s="3"/>
      <c r="NJQ113" s="3"/>
      <c r="NJR113" s="3"/>
      <c r="NJS113" s="3"/>
      <c r="NJT113" s="3"/>
      <c r="NJU113" s="3"/>
      <c r="NJV113" s="3"/>
      <c r="NJW113" s="3"/>
      <c r="NJX113" s="3"/>
      <c r="NJY113" s="3"/>
      <c r="NJZ113" s="3"/>
      <c r="NKA113" s="3"/>
      <c r="NKB113" s="3"/>
      <c r="NKC113" s="3"/>
      <c r="NKD113" s="3"/>
      <c r="NKE113" s="3"/>
      <c r="NKF113" s="3"/>
      <c r="NKG113" s="3"/>
      <c r="NKH113" s="3"/>
      <c r="NKI113" s="3"/>
      <c r="NKJ113" s="3"/>
      <c r="NKK113" s="3"/>
      <c r="NKL113" s="3"/>
      <c r="NKM113" s="3"/>
      <c r="NKN113" s="3"/>
      <c r="NKO113" s="3"/>
      <c r="NKP113" s="3"/>
      <c r="NKQ113" s="3"/>
      <c r="NKR113" s="3"/>
      <c r="NKS113" s="3"/>
      <c r="NKT113" s="3"/>
      <c r="NKU113" s="3"/>
      <c r="NKV113" s="3"/>
      <c r="NKW113" s="3"/>
      <c r="NKX113" s="3"/>
      <c r="NKY113" s="3"/>
      <c r="NKZ113" s="3"/>
      <c r="NLA113" s="3"/>
      <c r="NLB113" s="3"/>
      <c r="NLC113" s="3"/>
      <c r="NLD113" s="3"/>
      <c r="NLE113" s="3"/>
      <c r="NLF113" s="3"/>
      <c r="NLG113" s="3"/>
      <c r="NLH113" s="3"/>
      <c r="NLI113" s="3"/>
      <c r="NLJ113" s="3"/>
      <c r="NLK113" s="3"/>
      <c r="NLL113" s="3"/>
      <c r="NLM113" s="3"/>
      <c r="NLN113" s="3"/>
      <c r="NLO113" s="3"/>
      <c r="NLP113" s="3"/>
      <c r="NLQ113" s="3"/>
      <c r="NLR113" s="3"/>
      <c r="NLS113" s="3"/>
      <c r="NLT113" s="3"/>
      <c r="NLU113" s="3"/>
      <c r="NLV113" s="3"/>
      <c r="NLW113" s="3"/>
      <c r="NLX113" s="3"/>
      <c r="NLY113" s="3"/>
      <c r="NLZ113" s="3"/>
      <c r="NMA113" s="3"/>
      <c r="NMB113" s="3"/>
      <c r="NMC113" s="3"/>
      <c r="NMD113" s="3"/>
      <c r="NME113" s="3"/>
      <c r="NMF113" s="3"/>
      <c r="NMG113" s="3"/>
      <c r="NMH113" s="3"/>
      <c r="NMI113" s="3"/>
      <c r="NMJ113" s="3"/>
      <c r="NMK113" s="3"/>
      <c r="NML113" s="3"/>
      <c r="NMM113" s="3"/>
      <c r="NMN113" s="3"/>
      <c r="NMO113" s="3"/>
      <c r="NMP113" s="3"/>
      <c r="NMQ113" s="3"/>
      <c r="NMR113" s="3"/>
      <c r="NMS113" s="3"/>
      <c r="NMT113" s="3"/>
      <c r="NMU113" s="3"/>
      <c r="NMV113" s="3"/>
      <c r="NMW113" s="3"/>
      <c r="NMX113" s="3"/>
      <c r="NMY113" s="3"/>
      <c r="NMZ113" s="3"/>
      <c r="NNA113" s="3"/>
      <c r="NNB113" s="3"/>
      <c r="NNC113" s="3"/>
      <c r="NND113" s="3"/>
      <c r="NNE113" s="3"/>
      <c r="NNF113" s="3"/>
      <c r="NNG113" s="3"/>
      <c r="NNH113" s="3"/>
      <c r="NNI113" s="3"/>
      <c r="NNJ113" s="3"/>
      <c r="NNK113" s="3"/>
      <c r="NNL113" s="3"/>
      <c r="NNM113" s="3"/>
      <c r="NNN113" s="3"/>
      <c r="NNO113" s="3"/>
      <c r="NNP113" s="3"/>
      <c r="NNQ113" s="3"/>
      <c r="NNR113" s="3"/>
      <c r="NNS113" s="3"/>
      <c r="NNT113" s="3"/>
      <c r="NNU113" s="3"/>
      <c r="NNV113" s="3"/>
      <c r="NNW113" s="3"/>
      <c r="NNX113" s="3"/>
      <c r="NNY113" s="3"/>
      <c r="NNZ113" s="3"/>
      <c r="NOA113" s="3"/>
      <c r="NOB113" s="3"/>
      <c r="NOC113" s="3"/>
      <c r="NOD113" s="3"/>
      <c r="NOE113" s="3"/>
      <c r="NOF113" s="3"/>
      <c r="NOG113" s="3"/>
      <c r="NOH113" s="3"/>
      <c r="NOI113" s="3"/>
      <c r="NOJ113" s="3"/>
      <c r="NOK113" s="3"/>
      <c r="NOL113" s="3"/>
      <c r="NOM113" s="3"/>
      <c r="NON113" s="3"/>
      <c r="NOO113" s="3"/>
      <c r="NOP113" s="3"/>
      <c r="NOQ113" s="3"/>
      <c r="NOR113" s="3"/>
      <c r="NOS113" s="3"/>
      <c r="NOT113" s="3"/>
      <c r="NOU113" s="3"/>
      <c r="NOV113" s="3"/>
      <c r="NOW113" s="3"/>
      <c r="NOX113" s="3"/>
      <c r="NOY113" s="3"/>
      <c r="NOZ113" s="3"/>
      <c r="NPA113" s="3"/>
      <c r="NPB113" s="3"/>
      <c r="NPC113" s="3"/>
      <c r="NPD113" s="3"/>
      <c r="NPE113" s="3"/>
      <c r="NPF113" s="3"/>
      <c r="NPG113" s="3"/>
      <c r="NPH113" s="3"/>
      <c r="NPI113" s="3"/>
      <c r="NPJ113" s="3"/>
      <c r="NPK113" s="3"/>
      <c r="NPL113" s="3"/>
      <c r="NPM113" s="3"/>
      <c r="NPN113" s="3"/>
      <c r="NPO113" s="3"/>
      <c r="NPP113" s="3"/>
      <c r="NPQ113" s="3"/>
      <c r="NPR113" s="3"/>
      <c r="NPS113" s="3"/>
      <c r="NPT113" s="3"/>
      <c r="NPU113" s="3"/>
      <c r="NPV113" s="3"/>
      <c r="NPW113" s="3"/>
      <c r="NPX113" s="3"/>
      <c r="NPY113" s="3"/>
      <c r="NPZ113" s="3"/>
      <c r="NQA113" s="3"/>
      <c r="NQB113" s="3"/>
      <c r="NQC113" s="3"/>
      <c r="NQD113" s="3"/>
      <c r="NQE113" s="3"/>
      <c r="NQF113" s="3"/>
      <c r="NQG113" s="3"/>
      <c r="NQH113" s="3"/>
      <c r="NQI113" s="3"/>
      <c r="NQJ113" s="3"/>
      <c r="NQK113" s="3"/>
      <c r="NQL113" s="3"/>
      <c r="NQM113" s="3"/>
      <c r="NQN113" s="3"/>
      <c r="NQO113" s="3"/>
      <c r="NQP113" s="3"/>
      <c r="NQQ113" s="3"/>
      <c r="NQR113" s="3"/>
      <c r="NQS113" s="3"/>
      <c r="NQT113" s="3"/>
      <c r="NQU113" s="3"/>
      <c r="NQV113" s="3"/>
      <c r="NQW113" s="3"/>
      <c r="NQX113" s="3"/>
      <c r="NQY113" s="3"/>
      <c r="NQZ113" s="3"/>
      <c r="NRA113" s="3"/>
      <c r="NRB113" s="3"/>
      <c r="NRC113" s="3"/>
      <c r="NRD113" s="3"/>
      <c r="NRE113" s="3"/>
      <c r="NRF113" s="3"/>
      <c r="NRG113" s="3"/>
      <c r="NRH113" s="3"/>
      <c r="NRI113" s="3"/>
      <c r="NRJ113" s="3"/>
      <c r="NRK113" s="3"/>
      <c r="NRL113" s="3"/>
      <c r="NRM113" s="3"/>
      <c r="NRN113" s="3"/>
      <c r="NRO113" s="3"/>
      <c r="NRP113" s="3"/>
      <c r="NRQ113" s="3"/>
      <c r="NRR113" s="3"/>
      <c r="NRS113" s="3"/>
      <c r="NRT113" s="3"/>
      <c r="NRU113" s="3"/>
      <c r="NRV113" s="3"/>
      <c r="NRW113" s="3"/>
      <c r="NRX113" s="3"/>
      <c r="NRY113" s="3"/>
      <c r="NRZ113" s="3"/>
      <c r="NSA113" s="3"/>
      <c r="NSB113" s="3"/>
      <c r="NSC113" s="3"/>
      <c r="NSD113" s="3"/>
      <c r="NSE113" s="3"/>
      <c r="NSF113" s="3"/>
      <c r="NSG113" s="3"/>
      <c r="NSH113" s="3"/>
      <c r="NSI113" s="3"/>
      <c r="NSJ113" s="3"/>
      <c r="NSK113" s="3"/>
      <c r="NSL113" s="3"/>
      <c r="NSM113" s="3"/>
      <c r="NSN113" s="3"/>
      <c r="NSO113" s="3"/>
      <c r="NSP113" s="3"/>
      <c r="NSQ113" s="3"/>
      <c r="NSR113" s="3"/>
      <c r="NSS113" s="3"/>
      <c r="NST113" s="3"/>
      <c r="NSU113" s="3"/>
      <c r="NSV113" s="3"/>
      <c r="NSW113" s="3"/>
      <c r="NSX113" s="3"/>
      <c r="NSY113" s="3"/>
      <c r="NSZ113" s="3"/>
      <c r="NTA113" s="3"/>
      <c r="NTB113" s="3"/>
      <c r="NTC113" s="3"/>
      <c r="NTD113" s="3"/>
      <c r="NTE113" s="3"/>
      <c r="NTF113" s="3"/>
      <c r="NTG113" s="3"/>
      <c r="NTH113" s="3"/>
      <c r="NTI113" s="3"/>
      <c r="NTJ113" s="3"/>
      <c r="NTK113" s="3"/>
      <c r="NTL113" s="3"/>
      <c r="NTM113" s="3"/>
      <c r="NTN113" s="3"/>
      <c r="NTO113" s="3"/>
      <c r="NTP113" s="3"/>
      <c r="NTQ113" s="3"/>
      <c r="NTR113" s="3"/>
      <c r="NTS113" s="3"/>
      <c r="NTT113" s="3"/>
      <c r="NTU113" s="3"/>
      <c r="NTV113" s="3"/>
      <c r="NTW113" s="3"/>
      <c r="NTX113" s="3"/>
      <c r="NTY113" s="3"/>
      <c r="NTZ113" s="3"/>
      <c r="NUA113" s="3"/>
      <c r="NUB113" s="3"/>
      <c r="NUC113" s="3"/>
      <c r="NUD113" s="3"/>
      <c r="NUE113" s="3"/>
      <c r="NUF113" s="3"/>
      <c r="NUG113" s="3"/>
      <c r="NUH113" s="3"/>
      <c r="NUI113" s="3"/>
      <c r="NUJ113" s="3"/>
      <c r="NUK113" s="3"/>
      <c r="NUL113" s="3"/>
      <c r="NUM113" s="3"/>
      <c r="NUN113" s="3"/>
      <c r="NUO113" s="3"/>
      <c r="NUP113" s="3"/>
      <c r="NUQ113" s="3"/>
      <c r="NUR113" s="3"/>
      <c r="NUS113" s="3"/>
      <c r="NUT113" s="3"/>
      <c r="NUU113" s="3"/>
      <c r="NUV113" s="3"/>
      <c r="NUW113" s="3"/>
      <c r="NUX113" s="3"/>
      <c r="NUY113" s="3"/>
      <c r="NUZ113" s="3"/>
      <c r="NVA113" s="3"/>
      <c r="NVB113" s="3"/>
      <c r="NVC113" s="3"/>
      <c r="NVD113" s="3"/>
      <c r="NVE113" s="3"/>
      <c r="NVF113" s="3"/>
      <c r="NVG113" s="3"/>
      <c r="NVH113" s="3"/>
      <c r="NVI113" s="3"/>
      <c r="NVJ113" s="3"/>
      <c r="NVK113" s="3"/>
      <c r="NVL113" s="3"/>
      <c r="NVM113" s="3"/>
      <c r="NVN113" s="3"/>
      <c r="NVO113" s="3"/>
      <c r="NVP113" s="3"/>
      <c r="NVQ113" s="3"/>
      <c r="NVR113" s="3"/>
      <c r="NVS113" s="3"/>
      <c r="NVT113" s="3"/>
      <c r="NVU113" s="3"/>
      <c r="NVV113" s="3"/>
      <c r="NVW113" s="3"/>
      <c r="NVX113" s="3"/>
      <c r="NVY113" s="3"/>
      <c r="NVZ113" s="3"/>
      <c r="NWA113" s="3"/>
      <c r="NWB113" s="3"/>
      <c r="NWC113" s="3"/>
      <c r="NWD113" s="3"/>
      <c r="NWE113" s="3"/>
      <c r="NWF113" s="3"/>
      <c r="NWG113" s="3"/>
      <c r="NWH113" s="3"/>
      <c r="NWI113" s="3"/>
      <c r="NWJ113" s="3"/>
      <c r="NWK113" s="3"/>
      <c r="NWL113" s="3"/>
      <c r="NWM113" s="3"/>
      <c r="NWN113" s="3"/>
      <c r="NWO113" s="3"/>
      <c r="NWP113" s="3"/>
      <c r="NWQ113" s="3"/>
      <c r="NWR113" s="3"/>
      <c r="NWS113" s="3"/>
      <c r="NWT113" s="3"/>
      <c r="NWU113" s="3"/>
      <c r="NWV113" s="3"/>
      <c r="NWW113" s="3"/>
      <c r="NWX113" s="3"/>
      <c r="NWY113" s="3"/>
      <c r="NWZ113" s="3"/>
      <c r="NXA113" s="3"/>
      <c r="NXB113" s="3"/>
      <c r="NXC113" s="3"/>
      <c r="NXD113" s="3"/>
      <c r="NXE113" s="3"/>
      <c r="NXF113" s="3"/>
      <c r="NXG113" s="3"/>
      <c r="NXH113" s="3"/>
      <c r="NXI113" s="3"/>
      <c r="NXJ113" s="3"/>
      <c r="NXK113" s="3"/>
      <c r="NXL113" s="3"/>
      <c r="NXM113" s="3"/>
      <c r="NXN113" s="3"/>
      <c r="NXO113" s="3"/>
      <c r="NXP113" s="3"/>
      <c r="NXQ113" s="3"/>
      <c r="NXR113" s="3"/>
      <c r="NXS113" s="3"/>
      <c r="NXT113" s="3"/>
      <c r="NXU113" s="3"/>
      <c r="NXV113" s="3"/>
      <c r="NXW113" s="3"/>
      <c r="NXX113" s="3"/>
      <c r="NXY113" s="3"/>
      <c r="NXZ113" s="3"/>
      <c r="NYA113" s="3"/>
      <c r="NYB113" s="3"/>
      <c r="NYC113" s="3"/>
      <c r="NYD113" s="3"/>
      <c r="NYE113" s="3"/>
      <c r="NYF113" s="3"/>
      <c r="NYG113" s="3"/>
      <c r="NYH113" s="3"/>
      <c r="NYI113" s="3"/>
      <c r="NYJ113" s="3"/>
      <c r="NYK113" s="3"/>
      <c r="NYL113" s="3"/>
      <c r="NYM113" s="3"/>
      <c r="NYN113" s="3"/>
      <c r="NYO113" s="3"/>
      <c r="NYP113" s="3"/>
      <c r="NYQ113" s="3"/>
      <c r="NYR113" s="3"/>
      <c r="NYS113" s="3"/>
      <c r="NYT113" s="3"/>
      <c r="NYU113" s="3"/>
      <c r="NYV113" s="3"/>
      <c r="NYW113" s="3"/>
      <c r="NYX113" s="3"/>
      <c r="NYY113" s="3"/>
      <c r="NYZ113" s="3"/>
      <c r="NZA113" s="3"/>
      <c r="NZB113" s="3"/>
      <c r="NZC113" s="3"/>
      <c r="NZD113" s="3"/>
      <c r="NZE113" s="3"/>
      <c r="NZF113" s="3"/>
      <c r="NZG113" s="3"/>
      <c r="NZH113" s="3"/>
      <c r="NZI113" s="3"/>
      <c r="NZJ113" s="3"/>
      <c r="NZK113" s="3"/>
      <c r="NZL113" s="3"/>
      <c r="NZM113" s="3"/>
      <c r="NZN113" s="3"/>
      <c r="NZO113" s="3"/>
      <c r="NZP113" s="3"/>
      <c r="NZQ113" s="3"/>
      <c r="NZR113" s="3"/>
      <c r="NZS113" s="3"/>
      <c r="NZT113" s="3"/>
      <c r="NZU113" s="3"/>
      <c r="NZV113" s="3"/>
      <c r="NZW113" s="3"/>
      <c r="NZX113" s="3"/>
      <c r="NZY113" s="3"/>
      <c r="NZZ113" s="3"/>
      <c r="OAA113" s="3"/>
      <c r="OAB113" s="3"/>
      <c r="OAC113" s="3"/>
      <c r="OAD113" s="3"/>
      <c r="OAE113" s="3"/>
      <c r="OAF113" s="3"/>
      <c r="OAG113" s="3"/>
      <c r="OAH113" s="3"/>
      <c r="OAI113" s="3"/>
      <c r="OAJ113" s="3"/>
      <c r="OAK113" s="3"/>
      <c r="OAL113" s="3"/>
      <c r="OAM113" s="3"/>
      <c r="OAN113" s="3"/>
      <c r="OAO113" s="3"/>
      <c r="OAP113" s="3"/>
      <c r="OAQ113" s="3"/>
      <c r="OAR113" s="3"/>
      <c r="OAS113" s="3"/>
      <c r="OAT113" s="3"/>
      <c r="OAU113" s="3"/>
      <c r="OAV113" s="3"/>
      <c r="OAW113" s="3"/>
      <c r="OAX113" s="3"/>
      <c r="OAY113" s="3"/>
      <c r="OAZ113" s="3"/>
      <c r="OBA113" s="3"/>
      <c r="OBB113" s="3"/>
      <c r="OBC113" s="3"/>
      <c r="OBD113" s="3"/>
      <c r="OBE113" s="3"/>
      <c r="OBF113" s="3"/>
      <c r="OBG113" s="3"/>
      <c r="OBH113" s="3"/>
      <c r="OBI113" s="3"/>
      <c r="OBJ113" s="3"/>
      <c r="OBK113" s="3"/>
      <c r="OBL113" s="3"/>
      <c r="OBM113" s="3"/>
      <c r="OBN113" s="3"/>
      <c r="OBO113" s="3"/>
      <c r="OBP113" s="3"/>
      <c r="OBQ113" s="3"/>
      <c r="OBR113" s="3"/>
      <c r="OBS113" s="3"/>
      <c r="OBT113" s="3"/>
      <c r="OBU113" s="3"/>
      <c r="OBV113" s="3"/>
      <c r="OBW113" s="3"/>
      <c r="OBX113" s="3"/>
      <c r="OBY113" s="3"/>
      <c r="OBZ113" s="3"/>
      <c r="OCA113" s="3"/>
      <c r="OCB113" s="3"/>
      <c r="OCC113" s="3"/>
      <c r="OCD113" s="3"/>
      <c r="OCE113" s="3"/>
      <c r="OCF113" s="3"/>
      <c r="OCG113" s="3"/>
      <c r="OCH113" s="3"/>
      <c r="OCI113" s="3"/>
      <c r="OCJ113" s="3"/>
      <c r="OCK113" s="3"/>
      <c r="OCL113" s="3"/>
      <c r="OCM113" s="3"/>
      <c r="OCN113" s="3"/>
      <c r="OCO113" s="3"/>
      <c r="OCP113" s="3"/>
      <c r="OCQ113" s="3"/>
      <c r="OCR113" s="3"/>
      <c r="OCS113" s="3"/>
      <c r="OCT113" s="3"/>
      <c r="OCU113" s="3"/>
      <c r="OCV113" s="3"/>
      <c r="OCW113" s="3"/>
      <c r="OCX113" s="3"/>
      <c r="OCY113" s="3"/>
      <c r="OCZ113" s="3"/>
      <c r="ODA113" s="3"/>
      <c r="ODB113" s="3"/>
      <c r="ODC113" s="3"/>
      <c r="ODD113" s="3"/>
      <c r="ODE113" s="3"/>
      <c r="ODF113" s="3"/>
      <c r="ODG113" s="3"/>
      <c r="ODH113" s="3"/>
      <c r="ODI113" s="3"/>
      <c r="ODJ113" s="3"/>
      <c r="ODK113" s="3"/>
      <c r="ODL113" s="3"/>
      <c r="ODM113" s="3"/>
      <c r="ODN113" s="3"/>
      <c r="ODO113" s="3"/>
      <c r="ODP113" s="3"/>
      <c r="ODQ113" s="3"/>
      <c r="ODR113" s="3"/>
      <c r="ODS113" s="3"/>
      <c r="ODT113" s="3"/>
      <c r="ODU113" s="3"/>
      <c r="ODV113" s="3"/>
      <c r="ODW113" s="3"/>
      <c r="ODX113" s="3"/>
      <c r="ODY113" s="3"/>
      <c r="ODZ113" s="3"/>
      <c r="OEA113" s="3"/>
      <c r="OEB113" s="3"/>
      <c r="OEC113" s="3"/>
      <c r="OED113" s="3"/>
      <c r="OEE113" s="3"/>
      <c r="OEF113" s="3"/>
      <c r="OEG113" s="3"/>
      <c r="OEH113" s="3"/>
      <c r="OEI113" s="3"/>
      <c r="OEJ113" s="3"/>
      <c r="OEK113" s="3"/>
      <c r="OEL113" s="3"/>
      <c r="OEM113" s="3"/>
      <c r="OEN113" s="3"/>
      <c r="OEO113" s="3"/>
      <c r="OEP113" s="3"/>
      <c r="OEQ113" s="3"/>
      <c r="OER113" s="3"/>
      <c r="OES113" s="3"/>
      <c r="OET113" s="3"/>
      <c r="OEU113" s="3"/>
      <c r="OEV113" s="3"/>
      <c r="OEW113" s="3"/>
      <c r="OEX113" s="3"/>
      <c r="OEY113" s="3"/>
      <c r="OEZ113" s="3"/>
      <c r="OFA113" s="3"/>
      <c r="OFB113" s="3"/>
      <c r="OFC113" s="3"/>
      <c r="OFD113" s="3"/>
      <c r="OFE113" s="3"/>
      <c r="OFF113" s="3"/>
      <c r="OFG113" s="3"/>
      <c r="OFH113" s="3"/>
      <c r="OFI113" s="3"/>
      <c r="OFJ113" s="3"/>
      <c r="OFK113" s="3"/>
      <c r="OFL113" s="3"/>
      <c r="OFM113" s="3"/>
      <c r="OFN113" s="3"/>
      <c r="OFO113" s="3"/>
      <c r="OFP113" s="3"/>
      <c r="OFQ113" s="3"/>
      <c r="OFR113" s="3"/>
      <c r="OFS113" s="3"/>
      <c r="OFT113" s="3"/>
      <c r="OFU113" s="3"/>
      <c r="OFV113" s="3"/>
      <c r="OFW113" s="3"/>
      <c r="OFX113" s="3"/>
      <c r="OFY113" s="3"/>
      <c r="OFZ113" s="3"/>
      <c r="OGA113" s="3"/>
      <c r="OGB113" s="3"/>
      <c r="OGC113" s="3"/>
      <c r="OGD113" s="3"/>
      <c r="OGE113" s="3"/>
      <c r="OGF113" s="3"/>
      <c r="OGG113" s="3"/>
      <c r="OGH113" s="3"/>
      <c r="OGI113" s="3"/>
      <c r="OGJ113" s="3"/>
      <c r="OGK113" s="3"/>
      <c r="OGL113" s="3"/>
      <c r="OGM113" s="3"/>
      <c r="OGN113" s="3"/>
      <c r="OGO113" s="3"/>
      <c r="OGP113" s="3"/>
      <c r="OGQ113" s="3"/>
      <c r="OGR113" s="3"/>
      <c r="OGS113" s="3"/>
      <c r="OGT113" s="3"/>
      <c r="OGU113" s="3"/>
      <c r="OGV113" s="3"/>
      <c r="OGW113" s="3"/>
      <c r="OGX113" s="3"/>
      <c r="OGY113" s="3"/>
      <c r="OGZ113" s="3"/>
      <c r="OHA113" s="3"/>
      <c r="OHB113" s="3"/>
      <c r="OHC113" s="3"/>
      <c r="OHD113" s="3"/>
      <c r="OHE113" s="3"/>
      <c r="OHF113" s="3"/>
      <c r="OHG113" s="3"/>
      <c r="OHH113" s="3"/>
      <c r="OHI113" s="3"/>
      <c r="OHJ113" s="3"/>
      <c r="OHK113" s="3"/>
      <c r="OHL113" s="3"/>
      <c r="OHM113" s="3"/>
      <c r="OHN113" s="3"/>
      <c r="OHO113" s="3"/>
      <c r="OHP113" s="3"/>
      <c r="OHQ113" s="3"/>
      <c r="OHR113" s="3"/>
      <c r="OHS113" s="3"/>
      <c r="OHT113" s="3"/>
      <c r="OHU113" s="3"/>
      <c r="OHV113" s="3"/>
      <c r="OHW113" s="3"/>
      <c r="OHX113" s="3"/>
      <c r="OHY113" s="3"/>
      <c r="OHZ113" s="3"/>
      <c r="OIA113" s="3"/>
      <c r="OIB113" s="3"/>
      <c r="OIC113" s="3"/>
      <c r="OID113" s="3"/>
      <c r="OIE113" s="3"/>
      <c r="OIF113" s="3"/>
      <c r="OIG113" s="3"/>
      <c r="OIH113" s="3"/>
      <c r="OII113" s="3"/>
      <c r="OIJ113" s="3"/>
      <c r="OIK113" s="3"/>
      <c r="OIL113" s="3"/>
      <c r="OIM113" s="3"/>
      <c r="OIN113" s="3"/>
      <c r="OIO113" s="3"/>
      <c r="OIP113" s="3"/>
      <c r="OIQ113" s="3"/>
      <c r="OIR113" s="3"/>
      <c r="OIS113" s="3"/>
      <c r="OIT113" s="3"/>
      <c r="OIU113" s="3"/>
      <c r="OIV113" s="3"/>
      <c r="OIW113" s="3"/>
      <c r="OIX113" s="3"/>
      <c r="OIY113" s="3"/>
      <c r="OIZ113" s="3"/>
      <c r="OJA113" s="3"/>
      <c r="OJB113" s="3"/>
      <c r="OJC113" s="3"/>
      <c r="OJD113" s="3"/>
      <c r="OJE113" s="3"/>
      <c r="OJF113" s="3"/>
      <c r="OJG113" s="3"/>
      <c r="OJH113" s="3"/>
      <c r="OJI113" s="3"/>
      <c r="OJJ113" s="3"/>
      <c r="OJK113" s="3"/>
      <c r="OJL113" s="3"/>
      <c r="OJM113" s="3"/>
      <c r="OJN113" s="3"/>
      <c r="OJO113" s="3"/>
      <c r="OJP113" s="3"/>
      <c r="OJQ113" s="3"/>
      <c r="OJR113" s="3"/>
      <c r="OJS113" s="3"/>
      <c r="OJT113" s="3"/>
      <c r="OJU113" s="3"/>
      <c r="OJV113" s="3"/>
      <c r="OJW113" s="3"/>
      <c r="OJX113" s="3"/>
      <c r="OJY113" s="3"/>
      <c r="OJZ113" s="3"/>
      <c r="OKA113" s="3"/>
      <c r="OKB113" s="3"/>
      <c r="OKC113" s="3"/>
      <c r="OKD113" s="3"/>
      <c r="OKE113" s="3"/>
      <c r="OKF113" s="3"/>
      <c r="OKG113" s="3"/>
      <c r="OKH113" s="3"/>
      <c r="OKI113" s="3"/>
      <c r="OKJ113" s="3"/>
      <c r="OKK113" s="3"/>
      <c r="OKL113" s="3"/>
      <c r="OKM113" s="3"/>
      <c r="OKN113" s="3"/>
      <c r="OKO113" s="3"/>
      <c r="OKP113" s="3"/>
      <c r="OKQ113" s="3"/>
      <c r="OKR113" s="3"/>
      <c r="OKS113" s="3"/>
      <c r="OKT113" s="3"/>
      <c r="OKU113" s="3"/>
      <c r="OKV113" s="3"/>
      <c r="OKW113" s="3"/>
      <c r="OKX113" s="3"/>
      <c r="OKY113" s="3"/>
      <c r="OKZ113" s="3"/>
      <c r="OLA113" s="3"/>
      <c r="OLB113" s="3"/>
      <c r="OLC113" s="3"/>
      <c r="OLD113" s="3"/>
      <c r="OLE113" s="3"/>
      <c r="OLF113" s="3"/>
      <c r="OLG113" s="3"/>
      <c r="OLH113" s="3"/>
      <c r="OLI113" s="3"/>
      <c r="OLJ113" s="3"/>
      <c r="OLK113" s="3"/>
      <c r="OLL113" s="3"/>
      <c r="OLM113" s="3"/>
      <c r="OLN113" s="3"/>
      <c r="OLO113" s="3"/>
      <c r="OLP113" s="3"/>
      <c r="OLQ113" s="3"/>
      <c r="OLR113" s="3"/>
      <c r="OLS113" s="3"/>
      <c r="OLT113" s="3"/>
      <c r="OLU113" s="3"/>
      <c r="OLV113" s="3"/>
      <c r="OLW113" s="3"/>
      <c r="OLX113" s="3"/>
      <c r="OLY113" s="3"/>
      <c r="OLZ113" s="3"/>
      <c r="OMA113" s="3"/>
      <c r="OMB113" s="3"/>
      <c r="OMC113" s="3"/>
      <c r="OMD113" s="3"/>
      <c r="OME113" s="3"/>
      <c r="OMF113" s="3"/>
      <c r="OMG113" s="3"/>
      <c r="OMH113" s="3"/>
      <c r="OMI113" s="3"/>
      <c r="OMJ113" s="3"/>
      <c r="OMK113" s="3"/>
      <c r="OML113" s="3"/>
      <c r="OMM113" s="3"/>
      <c r="OMN113" s="3"/>
      <c r="OMO113" s="3"/>
      <c r="OMP113" s="3"/>
      <c r="OMQ113" s="3"/>
      <c r="OMR113" s="3"/>
      <c r="OMS113" s="3"/>
      <c r="OMT113" s="3"/>
      <c r="OMU113" s="3"/>
      <c r="OMV113" s="3"/>
      <c r="OMW113" s="3"/>
      <c r="OMX113" s="3"/>
      <c r="OMY113" s="3"/>
      <c r="OMZ113" s="3"/>
      <c r="ONA113" s="3"/>
      <c r="ONB113" s="3"/>
      <c r="ONC113" s="3"/>
      <c r="OND113" s="3"/>
      <c r="ONE113" s="3"/>
      <c r="ONF113" s="3"/>
      <c r="ONG113" s="3"/>
      <c r="ONH113" s="3"/>
      <c r="ONI113" s="3"/>
      <c r="ONJ113" s="3"/>
      <c r="ONK113" s="3"/>
      <c r="ONL113" s="3"/>
      <c r="ONM113" s="3"/>
      <c r="ONN113" s="3"/>
      <c r="ONO113" s="3"/>
      <c r="ONP113" s="3"/>
      <c r="ONQ113" s="3"/>
      <c r="ONR113" s="3"/>
      <c r="ONS113" s="3"/>
      <c r="ONT113" s="3"/>
      <c r="ONU113" s="3"/>
      <c r="ONV113" s="3"/>
      <c r="ONW113" s="3"/>
      <c r="ONX113" s="3"/>
      <c r="ONY113" s="3"/>
      <c r="ONZ113" s="3"/>
      <c r="OOA113" s="3"/>
      <c r="OOB113" s="3"/>
      <c r="OOC113" s="3"/>
      <c r="OOD113" s="3"/>
      <c r="OOE113" s="3"/>
      <c r="OOF113" s="3"/>
      <c r="OOG113" s="3"/>
      <c r="OOH113" s="3"/>
      <c r="OOI113" s="3"/>
      <c r="OOJ113" s="3"/>
      <c r="OOK113" s="3"/>
      <c r="OOL113" s="3"/>
      <c r="OOM113" s="3"/>
      <c r="OON113" s="3"/>
      <c r="OOO113" s="3"/>
      <c r="OOP113" s="3"/>
      <c r="OOQ113" s="3"/>
      <c r="OOR113" s="3"/>
      <c r="OOS113" s="3"/>
      <c r="OOT113" s="3"/>
      <c r="OOU113" s="3"/>
      <c r="OOV113" s="3"/>
      <c r="OOW113" s="3"/>
      <c r="OOX113" s="3"/>
      <c r="OOY113" s="3"/>
      <c r="OOZ113" s="3"/>
      <c r="OPA113" s="3"/>
      <c r="OPB113" s="3"/>
      <c r="OPC113" s="3"/>
      <c r="OPD113" s="3"/>
      <c r="OPE113" s="3"/>
      <c r="OPF113" s="3"/>
      <c r="OPG113" s="3"/>
      <c r="OPH113" s="3"/>
      <c r="OPI113" s="3"/>
      <c r="OPJ113" s="3"/>
      <c r="OPK113" s="3"/>
      <c r="OPL113" s="3"/>
      <c r="OPM113" s="3"/>
      <c r="OPN113" s="3"/>
      <c r="OPO113" s="3"/>
      <c r="OPP113" s="3"/>
      <c r="OPQ113" s="3"/>
      <c r="OPR113" s="3"/>
      <c r="OPS113" s="3"/>
      <c r="OPT113" s="3"/>
      <c r="OPU113" s="3"/>
      <c r="OPV113" s="3"/>
      <c r="OPW113" s="3"/>
      <c r="OPX113" s="3"/>
      <c r="OPY113" s="3"/>
      <c r="OPZ113" s="3"/>
      <c r="OQA113" s="3"/>
      <c r="OQB113" s="3"/>
      <c r="OQC113" s="3"/>
      <c r="OQD113" s="3"/>
      <c r="OQE113" s="3"/>
      <c r="OQF113" s="3"/>
      <c r="OQG113" s="3"/>
      <c r="OQH113" s="3"/>
      <c r="OQI113" s="3"/>
      <c r="OQJ113" s="3"/>
      <c r="OQK113" s="3"/>
      <c r="OQL113" s="3"/>
      <c r="OQM113" s="3"/>
      <c r="OQN113" s="3"/>
      <c r="OQO113" s="3"/>
      <c r="OQP113" s="3"/>
      <c r="OQQ113" s="3"/>
      <c r="OQR113" s="3"/>
      <c r="OQS113" s="3"/>
      <c r="OQT113" s="3"/>
      <c r="OQU113" s="3"/>
      <c r="OQV113" s="3"/>
      <c r="OQW113" s="3"/>
      <c r="OQX113" s="3"/>
      <c r="OQY113" s="3"/>
      <c r="OQZ113" s="3"/>
      <c r="ORA113" s="3"/>
      <c r="ORB113" s="3"/>
      <c r="ORC113" s="3"/>
      <c r="ORD113" s="3"/>
      <c r="ORE113" s="3"/>
      <c r="ORF113" s="3"/>
      <c r="ORG113" s="3"/>
      <c r="ORH113" s="3"/>
      <c r="ORI113" s="3"/>
      <c r="ORJ113" s="3"/>
      <c r="ORK113" s="3"/>
      <c r="ORL113" s="3"/>
      <c r="ORM113" s="3"/>
      <c r="ORN113" s="3"/>
      <c r="ORO113" s="3"/>
      <c r="ORP113" s="3"/>
      <c r="ORQ113" s="3"/>
      <c r="ORR113" s="3"/>
      <c r="ORS113" s="3"/>
      <c r="ORT113" s="3"/>
      <c r="ORU113" s="3"/>
      <c r="ORV113" s="3"/>
      <c r="ORW113" s="3"/>
      <c r="ORX113" s="3"/>
      <c r="ORY113" s="3"/>
      <c r="ORZ113" s="3"/>
      <c r="OSA113" s="3"/>
      <c r="OSB113" s="3"/>
      <c r="OSC113" s="3"/>
      <c r="OSD113" s="3"/>
      <c r="OSE113" s="3"/>
      <c r="OSF113" s="3"/>
      <c r="OSG113" s="3"/>
      <c r="OSH113" s="3"/>
      <c r="OSI113" s="3"/>
      <c r="OSJ113" s="3"/>
      <c r="OSK113" s="3"/>
      <c r="OSL113" s="3"/>
      <c r="OSM113" s="3"/>
      <c r="OSN113" s="3"/>
      <c r="OSO113" s="3"/>
      <c r="OSP113" s="3"/>
      <c r="OSQ113" s="3"/>
      <c r="OSR113" s="3"/>
      <c r="OSS113" s="3"/>
      <c r="OST113" s="3"/>
      <c r="OSU113" s="3"/>
      <c r="OSV113" s="3"/>
      <c r="OSW113" s="3"/>
      <c r="OSX113" s="3"/>
      <c r="OSY113" s="3"/>
      <c r="OSZ113" s="3"/>
      <c r="OTA113" s="3"/>
      <c r="OTB113" s="3"/>
      <c r="OTC113" s="3"/>
      <c r="OTD113" s="3"/>
      <c r="OTE113" s="3"/>
      <c r="OTF113" s="3"/>
      <c r="OTG113" s="3"/>
      <c r="OTH113" s="3"/>
      <c r="OTI113" s="3"/>
      <c r="OTJ113" s="3"/>
      <c r="OTK113" s="3"/>
      <c r="OTL113" s="3"/>
      <c r="OTM113" s="3"/>
      <c r="OTN113" s="3"/>
      <c r="OTO113" s="3"/>
      <c r="OTP113" s="3"/>
      <c r="OTQ113" s="3"/>
      <c r="OTR113" s="3"/>
      <c r="OTS113" s="3"/>
      <c r="OTT113" s="3"/>
      <c r="OTU113" s="3"/>
      <c r="OTV113" s="3"/>
      <c r="OTW113" s="3"/>
      <c r="OTX113" s="3"/>
      <c r="OTY113" s="3"/>
      <c r="OTZ113" s="3"/>
      <c r="OUA113" s="3"/>
      <c r="OUB113" s="3"/>
      <c r="OUC113" s="3"/>
      <c r="OUD113" s="3"/>
      <c r="OUE113" s="3"/>
      <c r="OUF113" s="3"/>
      <c r="OUG113" s="3"/>
      <c r="OUH113" s="3"/>
      <c r="OUI113" s="3"/>
      <c r="OUJ113" s="3"/>
      <c r="OUK113" s="3"/>
      <c r="OUL113" s="3"/>
      <c r="OUM113" s="3"/>
      <c r="OUN113" s="3"/>
      <c r="OUO113" s="3"/>
      <c r="OUP113" s="3"/>
      <c r="OUQ113" s="3"/>
      <c r="OUR113" s="3"/>
      <c r="OUS113" s="3"/>
      <c r="OUT113" s="3"/>
      <c r="OUU113" s="3"/>
      <c r="OUV113" s="3"/>
      <c r="OUW113" s="3"/>
      <c r="OUX113" s="3"/>
      <c r="OUY113" s="3"/>
      <c r="OUZ113" s="3"/>
      <c r="OVA113" s="3"/>
      <c r="OVB113" s="3"/>
      <c r="OVC113" s="3"/>
      <c r="OVD113" s="3"/>
      <c r="OVE113" s="3"/>
      <c r="OVF113" s="3"/>
      <c r="OVG113" s="3"/>
      <c r="OVH113" s="3"/>
      <c r="OVI113" s="3"/>
      <c r="OVJ113" s="3"/>
      <c r="OVK113" s="3"/>
      <c r="OVL113" s="3"/>
      <c r="OVM113" s="3"/>
      <c r="OVN113" s="3"/>
      <c r="OVO113" s="3"/>
      <c r="OVP113" s="3"/>
      <c r="OVQ113" s="3"/>
      <c r="OVR113" s="3"/>
      <c r="OVS113" s="3"/>
      <c r="OVT113" s="3"/>
      <c r="OVU113" s="3"/>
      <c r="OVV113" s="3"/>
      <c r="OVW113" s="3"/>
      <c r="OVX113" s="3"/>
      <c r="OVY113" s="3"/>
      <c r="OVZ113" s="3"/>
      <c r="OWA113" s="3"/>
      <c r="OWB113" s="3"/>
      <c r="OWC113" s="3"/>
      <c r="OWD113" s="3"/>
      <c r="OWE113" s="3"/>
      <c r="OWF113" s="3"/>
      <c r="OWG113" s="3"/>
      <c r="OWH113" s="3"/>
      <c r="OWI113" s="3"/>
      <c r="OWJ113" s="3"/>
      <c r="OWK113" s="3"/>
      <c r="OWL113" s="3"/>
      <c r="OWM113" s="3"/>
      <c r="OWN113" s="3"/>
      <c r="OWO113" s="3"/>
      <c r="OWP113" s="3"/>
      <c r="OWQ113" s="3"/>
      <c r="OWR113" s="3"/>
      <c r="OWS113" s="3"/>
      <c r="OWT113" s="3"/>
      <c r="OWU113" s="3"/>
      <c r="OWV113" s="3"/>
      <c r="OWW113" s="3"/>
      <c r="OWX113" s="3"/>
      <c r="OWY113" s="3"/>
      <c r="OWZ113" s="3"/>
      <c r="OXA113" s="3"/>
      <c r="OXB113" s="3"/>
      <c r="OXC113" s="3"/>
      <c r="OXD113" s="3"/>
      <c r="OXE113" s="3"/>
      <c r="OXF113" s="3"/>
      <c r="OXG113" s="3"/>
      <c r="OXH113" s="3"/>
      <c r="OXI113" s="3"/>
      <c r="OXJ113" s="3"/>
      <c r="OXK113" s="3"/>
      <c r="OXL113" s="3"/>
      <c r="OXM113" s="3"/>
      <c r="OXN113" s="3"/>
      <c r="OXO113" s="3"/>
      <c r="OXP113" s="3"/>
      <c r="OXQ113" s="3"/>
      <c r="OXR113" s="3"/>
      <c r="OXS113" s="3"/>
      <c r="OXT113" s="3"/>
      <c r="OXU113" s="3"/>
      <c r="OXV113" s="3"/>
      <c r="OXW113" s="3"/>
      <c r="OXX113" s="3"/>
      <c r="OXY113" s="3"/>
      <c r="OXZ113" s="3"/>
      <c r="OYA113" s="3"/>
      <c r="OYB113" s="3"/>
      <c r="OYC113" s="3"/>
      <c r="OYD113" s="3"/>
      <c r="OYE113" s="3"/>
      <c r="OYF113" s="3"/>
      <c r="OYG113" s="3"/>
      <c r="OYH113" s="3"/>
      <c r="OYI113" s="3"/>
      <c r="OYJ113" s="3"/>
      <c r="OYK113" s="3"/>
      <c r="OYL113" s="3"/>
      <c r="OYM113" s="3"/>
      <c r="OYN113" s="3"/>
      <c r="OYO113" s="3"/>
      <c r="OYP113" s="3"/>
      <c r="OYQ113" s="3"/>
      <c r="OYR113" s="3"/>
      <c r="OYS113" s="3"/>
      <c r="OYT113" s="3"/>
      <c r="OYU113" s="3"/>
      <c r="OYV113" s="3"/>
      <c r="OYW113" s="3"/>
      <c r="OYX113" s="3"/>
      <c r="OYY113" s="3"/>
      <c r="OYZ113" s="3"/>
      <c r="OZA113" s="3"/>
      <c r="OZB113" s="3"/>
      <c r="OZC113" s="3"/>
      <c r="OZD113" s="3"/>
      <c r="OZE113" s="3"/>
      <c r="OZF113" s="3"/>
      <c r="OZG113" s="3"/>
      <c r="OZH113" s="3"/>
      <c r="OZI113" s="3"/>
      <c r="OZJ113" s="3"/>
      <c r="OZK113" s="3"/>
      <c r="OZL113" s="3"/>
      <c r="OZM113" s="3"/>
      <c r="OZN113" s="3"/>
      <c r="OZO113" s="3"/>
      <c r="OZP113" s="3"/>
      <c r="OZQ113" s="3"/>
      <c r="OZR113" s="3"/>
      <c r="OZS113" s="3"/>
      <c r="OZT113" s="3"/>
      <c r="OZU113" s="3"/>
      <c r="OZV113" s="3"/>
      <c r="OZW113" s="3"/>
      <c r="OZX113" s="3"/>
      <c r="OZY113" s="3"/>
      <c r="OZZ113" s="3"/>
      <c r="PAA113" s="3"/>
      <c r="PAB113" s="3"/>
      <c r="PAC113" s="3"/>
      <c r="PAD113" s="3"/>
      <c r="PAE113" s="3"/>
      <c r="PAF113" s="3"/>
      <c r="PAG113" s="3"/>
      <c r="PAH113" s="3"/>
      <c r="PAI113" s="3"/>
      <c r="PAJ113" s="3"/>
      <c r="PAK113" s="3"/>
      <c r="PAL113" s="3"/>
      <c r="PAM113" s="3"/>
      <c r="PAN113" s="3"/>
      <c r="PAO113" s="3"/>
      <c r="PAP113" s="3"/>
      <c r="PAQ113" s="3"/>
      <c r="PAR113" s="3"/>
      <c r="PAS113" s="3"/>
      <c r="PAT113" s="3"/>
      <c r="PAU113" s="3"/>
      <c r="PAV113" s="3"/>
      <c r="PAW113" s="3"/>
      <c r="PAX113" s="3"/>
      <c r="PAY113" s="3"/>
      <c r="PAZ113" s="3"/>
      <c r="PBA113" s="3"/>
      <c r="PBB113" s="3"/>
      <c r="PBC113" s="3"/>
      <c r="PBD113" s="3"/>
      <c r="PBE113" s="3"/>
      <c r="PBF113" s="3"/>
      <c r="PBG113" s="3"/>
      <c r="PBH113" s="3"/>
      <c r="PBI113" s="3"/>
      <c r="PBJ113" s="3"/>
      <c r="PBK113" s="3"/>
      <c r="PBL113" s="3"/>
      <c r="PBM113" s="3"/>
      <c r="PBN113" s="3"/>
      <c r="PBO113" s="3"/>
      <c r="PBP113" s="3"/>
      <c r="PBQ113" s="3"/>
      <c r="PBR113" s="3"/>
      <c r="PBS113" s="3"/>
      <c r="PBT113" s="3"/>
      <c r="PBU113" s="3"/>
      <c r="PBV113" s="3"/>
      <c r="PBW113" s="3"/>
      <c r="PBX113" s="3"/>
      <c r="PBY113" s="3"/>
      <c r="PBZ113" s="3"/>
      <c r="PCA113" s="3"/>
      <c r="PCB113" s="3"/>
      <c r="PCC113" s="3"/>
      <c r="PCD113" s="3"/>
      <c r="PCE113" s="3"/>
      <c r="PCF113" s="3"/>
      <c r="PCG113" s="3"/>
      <c r="PCH113" s="3"/>
      <c r="PCI113" s="3"/>
      <c r="PCJ113" s="3"/>
      <c r="PCK113" s="3"/>
      <c r="PCL113" s="3"/>
      <c r="PCM113" s="3"/>
      <c r="PCN113" s="3"/>
      <c r="PCO113" s="3"/>
      <c r="PCP113" s="3"/>
      <c r="PCQ113" s="3"/>
      <c r="PCR113" s="3"/>
      <c r="PCS113" s="3"/>
      <c r="PCT113" s="3"/>
      <c r="PCU113" s="3"/>
      <c r="PCV113" s="3"/>
      <c r="PCW113" s="3"/>
      <c r="PCX113" s="3"/>
      <c r="PCY113" s="3"/>
      <c r="PCZ113" s="3"/>
      <c r="PDA113" s="3"/>
      <c r="PDB113" s="3"/>
      <c r="PDC113" s="3"/>
      <c r="PDD113" s="3"/>
      <c r="PDE113" s="3"/>
      <c r="PDF113" s="3"/>
      <c r="PDG113" s="3"/>
      <c r="PDH113" s="3"/>
      <c r="PDI113" s="3"/>
      <c r="PDJ113" s="3"/>
      <c r="PDK113" s="3"/>
      <c r="PDL113" s="3"/>
      <c r="PDM113" s="3"/>
      <c r="PDN113" s="3"/>
      <c r="PDO113" s="3"/>
      <c r="PDP113" s="3"/>
      <c r="PDQ113" s="3"/>
      <c r="PDR113" s="3"/>
      <c r="PDS113" s="3"/>
      <c r="PDT113" s="3"/>
      <c r="PDU113" s="3"/>
      <c r="PDV113" s="3"/>
      <c r="PDW113" s="3"/>
      <c r="PDX113" s="3"/>
      <c r="PDY113" s="3"/>
      <c r="PDZ113" s="3"/>
      <c r="PEA113" s="3"/>
      <c r="PEB113" s="3"/>
      <c r="PEC113" s="3"/>
      <c r="PED113" s="3"/>
      <c r="PEE113" s="3"/>
      <c r="PEF113" s="3"/>
      <c r="PEG113" s="3"/>
      <c r="PEH113" s="3"/>
      <c r="PEI113" s="3"/>
      <c r="PEJ113" s="3"/>
      <c r="PEK113" s="3"/>
      <c r="PEL113" s="3"/>
      <c r="PEM113" s="3"/>
      <c r="PEN113" s="3"/>
      <c r="PEO113" s="3"/>
      <c r="PEP113" s="3"/>
      <c r="PEQ113" s="3"/>
      <c r="PER113" s="3"/>
      <c r="PES113" s="3"/>
      <c r="PET113" s="3"/>
      <c r="PEU113" s="3"/>
      <c r="PEV113" s="3"/>
      <c r="PEW113" s="3"/>
      <c r="PEX113" s="3"/>
      <c r="PEY113" s="3"/>
      <c r="PEZ113" s="3"/>
      <c r="PFA113" s="3"/>
      <c r="PFB113" s="3"/>
      <c r="PFC113" s="3"/>
      <c r="PFD113" s="3"/>
      <c r="PFE113" s="3"/>
      <c r="PFF113" s="3"/>
      <c r="PFG113" s="3"/>
      <c r="PFH113" s="3"/>
      <c r="PFI113" s="3"/>
      <c r="PFJ113" s="3"/>
      <c r="PFK113" s="3"/>
      <c r="PFL113" s="3"/>
      <c r="PFM113" s="3"/>
      <c r="PFN113" s="3"/>
      <c r="PFO113" s="3"/>
      <c r="PFP113" s="3"/>
      <c r="PFQ113" s="3"/>
      <c r="PFR113" s="3"/>
      <c r="PFS113" s="3"/>
      <c r="PFT113" s="3"/>
      <c r="PFU113" s="3"/>
      <c r="PFV113" s="3"/>
      <c r="PFW113" s="3"/>
      <c r="PFX113" s="3"/>
      <c r="PFY113" s="3"/>
      <c r="PFZ113" s="3"/>
      <c r="PGA113" s="3"/>
      <c r="PGB113" s="3"/>
      <c r="PGC113" s="3"/>
      <c r="PGD113" s="3"/>
      <c r="PGE113" s="3"/>
      <c r="PGF113" s="3"/>
      <c r="PGG113" s="3"/>
      <c r="PGH113" s="3"/>
      <c r="PGI113" s="3"/>
      <c r="PGJ113" s="3"/>
      <c r="PGK113" s="3"/>
      <c r="PGL113" s="3"/>
      <c r="PGM113" s="3"/>
      <c r="PGN113" s="3"/>
      <c r="PGO113" s="3"/>
      <c r="PGP113" s="3"/>
      <c r="PGQ113" s="3"/>
      <c r="PGR113" s="3"/>
      <c r="PGS113" s="3"/>
      <c r="PGT113" s="3"/>
      <c r="PGU113" s="3"/>
      <c r="PGV113" s="3"/>
      <c r="PGW113" s="3"/>
      <c r="PGX113" s="3"/>
      <c r="PGY113" s="3"/>
      <c r="PGZ113" s="3"/>
      <c r="PHA113" s="3"/>
      <c r="PHB113" s="3"/>
      <c r="PHC113" s="3"/>
      <c r="PHD113" s="3"/>
      <c r="PHE113" s="3"/>
      <c r="PHF113" s="3"/>
      <c r="PHG113" s="3"/>
      <c r="PHH113" s="3"/>
      <c r="PHI113" s="3"/>
      <c r="PHJ113" s="3"/>
      <c r="PHK113" s="3"/>
      <c r="PHL113" s="3"/>
      <c r="PHM113" s="3"/>
      <c r="PHN113" s="3"/>
      <c r="PHO113" s="3"/>
      <c r="PHP113" s="3"/>
      <c r="PHQ113" s="3"/>
      <c r="PHR113" s="3"/>
      <c r="PHS113" s="3"/>
      <c r="PHT113" s="3"/>
      <c r="PHU113" s="3"/>
      <c r="PHV113" s="3"/>
      <c r="PHW113" s="3"/>
      <c r="PHX113" s="3"/>
      <c r="PHY113" s="3"/>
      <c r="PHZ113" s="3"/>
      <c r="PIA113" s="3"/>
      <c r="PIB113" s="3"/>
      <c r="PIC113" s="3"/>
      <c r="PID113" s="3"/>
      <c r="PIE113" s="3"/>
      <c r="PIF113" s="3"/>
      <c r="PIG113" s="3"/>
      <c r="PIH113" s="3"/>
      <c r="PII113" s="3"/>
      <c r="PIJ113" s="3"/>
      <c r="PIK113" s="3"/>
      <c r="PIL113" s="3"/>
      <c r="PIM113" s="3"/>
      <c r="PIN113" s="3"/>
      <c r="PIO113" s="3"/>
      <c r="PIP113" s="3"/>
      <c r="PIQ113" s="3"/>
      <c r="PIR113" s="3"/>
      <c r="PIS113" s="3"/>
      <c r="PIT113" s="3"/>
      <c r="PIU113" s="3"/>
      <c r="PIV113" s="3"/>
      <c r="PIW113" s="3"/>
      <c r="PIX113" s="3"/>
      <c r="PIY113" s="3"/>
      <c r="PIZ113" s="3"/>
      <c r="PJA113" s="3"/>
      <c r="PJB113" s="3"/>
      <c r="PJC113" s="3"/>
      <c r="PJD113" s="3"/>
      <c r="PJE113" s="3"/>
      <c r="PJF113" s="3"/>
      <c r="PJG113" s="3"/>
      <c r="PJH113" s="3"/>
      <c r="PJI113" s="3"/>
      <c r="PJJ113" s="3"/>
      <c r="PJK113" s="3"/>
      <c r="PJL113" s="3"/>
      <c r="PJM113" s="3"/>
      <c r="PJN113" s="3"/>
      <c r="PJO113" s="3"/>
      <c r="PJP113" s="3"/>
      <c r="PJQ113" s="3"/>
      <c r="PJR113" s="3"/>
      <c r="PJS113" s="3"/>
      <c r="PJT113" s="3"/>
      <c r="PJU113" s="3"/>
      <c r="PJV113" s="3"/>
      <c r="PJW113" s="3"/>
      <c r="PJX113" s="3"/>
      <c r="PJY113" s="3"/>
      <c r="PJZ113" s="3"/>
      <c r="PKA113" s="3"/>
      <c r="PKB113" s="3"/>
      <c r="PKC113" s="3"/>
      <c r="PKD113" s="3"/>
      <c r="PKE113" s="3"/>
      <c r="PKF113" s="3"/>
      <c r="PKG113" s="3"/>
      <c r="PKH113" s="3"/>
      <c r="PKI113" s="3"/>
      <c r="PKJ113" s="3"/>
      <c r="PKK113" s="3"/>
      <c r="PKL113" s="3"/>
      <c r="PKM113" s="3"/>
      <c r="PKN113" s="3"/>
      <c r="PKO113" s="3"/>
      <c r="PKP113" s="3"/>
      <c r="PKQ113" s="3"/>
      <c r="PKR113" s="3"/>
      <c r="PKS113" s="3"/>
      <c r="PKT113" s="3"/>
      <c r="PKU113" s="3"/>
      <c r="PKV113" s="3"/>
      <c r="PKW113" s="3"/>
      <c r="PKX113" s="3"/>
      <c r="PKY113" s="3"/>
      <c r="PKZ113" s="3"/>
      <c r="PLA113" s="3"/>
      <c r="PLB113" s="3"/>
      <c r="PLC113" s="3"/>
      <c r="PLD113" s="3"/>
      <c r="PLE113" s="3"/>
      <c r="PLF113" s="3"/>
      <c r="PLG113" s="3"/>
      <c r="PLH113" s="3"/>
      <c r="PLI113" s="3"/>
      <c r="PLJ113" s="3"/>
      <c r="PLK113" s="3"/>
      <c r="PLL113" s="3"/>
      <c r="PLM113" s="3"/>
      <c r="PLN113" s="3"/>
      <c r="PLO113" s="3"/>
      <c r="PLP113" s="3"/>
      <c r="PLQ113" s="3"/>
      <c r="PLR113" s="3"/>
      <c r="PLS113" s="3"/>
      <c r="PLT113" s="3"/>
      <c r="PLU113" s="3"/>
      <c r="PLV113" s="3"/>
      <c r="PLW113" s="3"/>
      <c r="PLX113" s="3"/>
      <c r="PLY113" s="3"/>
      <c r="PLZ113" s="3"/>
      <c r="PMA113" s="3"/>
      <c r="PMB113" s="3"/>
      <c r="PMC113" s="3"/>
      <c r="PMD113" s="3"/>
      <c r="PME113" s="3"/>
      <c r="PMF113" s="3"/>
      <c r="PMG113" s="3"/>
      <c r="PMH113" s="3"/>
      <c r="PMI113" s="3"/>
      <c r="PMJ113" s="3"/>
      <c r="PMK113" s="3"/>
      <c r="PML113" s="3"/>
      <c r="PMM113" s="3"/>
      <c r="PMN113" s="3"/>
      <c r="PMO113" s="3"/>
      <c r="PMP113" s="3"/>
      <c r="PMQ113" s="3"/>
      <c r="PMR113" s="3"/>
      <c r="PMS113" s="3"/>
      <c r="PMT113" s="3"/>
      <c r="PMU113" s="3"/>
      <c r="PMV113" s="3"/>
      <c r="PMW113" s="3"/>
      <c r="PMX113" s="3"/>
      <c r="PMY113" s="3"/>
      <c r="PMZ113" s="3"/>
      <c r="PNA113" s="3"/>
      <c r="PNB113" s="3"/>
      <c r="PNC113" s="3"/>
      <c r="PND113" s="3"/>
      <c r="PNE113" s="3"/>
      <c r="PNF113" s="3"/>
      <c r="PNG113" s="3"/>
      <c r="PNH113" s="3"/>
      <c r="PNI113" s="3"/>
      <c r="PNJ113" s="3"/>
      <c r="PNK113" s="3"/>
      <c r="PNL113" s="3"/>
      <c r="PNM113" s="3"/>
      <c r="PNN113" s="3"/>
      <c r="PNO113" s="3"/>
      <c r="PNP113" s="3"/>
      <c r="PNQ113" s="3"/>
      <c r="PNR113" s="3"/>
      <c r="PNS113" s="3"/>
      <c r="PNT113" s="3"/>
      <c r="PNU113" s="3"/>
      <c r="PNV113" s="3"/>
      <c r="PNW113" s="3"/>
      <c r="PNX113" s="3"/>
      <c r="PNY113" s="3"/>
      <c r="PNZ113" s="3"/>
      <c r="POA113" s="3"/>
      <c r="POB113" s="3"/>
      <c r="POC113" s="3"/>
      <c r="POD113" s="3"/>
      <c r="POE113" s="3"/>
      <c r="POF113" s="3"/>
      <c r="POG113" s="3"/>
      <c r="POH113" s="3"/>
      <c r="POI113" s="3"/>
      <c r="POJ113" s="3"/>
      <c r="POK113" s="3"/>
      <c r="POL113" s="3"/>
      <c r="POM113" s="3"/>
      <c r="PON113" s="3"/>
      <c r="POO113" s="3"/>
      <c r="POP113" s="3"/>
      <c r="POQ113" s="3"/>
      <c r="POR113" s="3"/>
      <c r="POS113" s="3"/>
      <c r="POT113" s="3"/>
      <c r="POU113" s="3"/>
      <c r="POV113" s="3"/>
      <c r="POW113" s="3"/>
      <c r="POX113" s="3"/>
      <c r="POY113" s="3"/>
      <c r="POZ113" s="3"/>
      <c r="PPA113" s="3"/>
      <c r="PPB113" s="3"/>
      <c r="PPC113" s="3"/>
      <c r="PPD113" s="3"/>
      <c r="PPE113" s="3"/>
      <c r="PPF113" s="3"/>
      <c r="PPG113" s="3"/>
      <c r="PPH113" s="3"/>
      <c r="PPI113" s="3"/>
      <c r="PPJ113" s="3"/>
      <c r="PPK113" s="3"/>
      <c r="PPL113" s="3"/>
      <c r="PPM113" s="3"/>
      <c r="PPN113" s="3"/>
      <c r="PPO113" s="3"/>
      <c r="PPP113" s="3"/>
      <c r="PPQ113" s="3"/>
      <c r="PPR113" s="3"/>
      <c r="PPS113" s="3"/>
      <c r="PPT113" s="3"/>
      <c r="PPU113" s="3"/>
      <c r="PPV113" s="3"/>
      <c r="PPW113" s="3"/>
      <c r="PPX113" s="3"/>
      <c r="PPY113" s="3"/>
      <c r="PPZ113" s="3"/>
      <c r="PQA113" s="3"/>
      <c r="PQB113" s="3"/>
      <c r="PQC113" s="3"/>
      <c r="PQD113" s="3"/>
      <c r="PQE113" s="3"/>
      <c r="PQF113" s="3"/>
      <c r="PQG113" s="3"/>
      <c r="PQH113" s="3"/>
      <c r="PQI113" s="3"/>
      <c r="PQJ113" s="3"/>
      <c r="PQK113" s="3"/>
      <c r="PQL113" s="3"/>
      <c r="PQM113" s="3"/>
      <c r="PQN113" s="3"/>
      <c r="PQO113" s="3"/>
      <c r="PQP113" s="3"/>
      <c r="PQQ113" s="3"/>
      <c r="PQR113" s="3"/>
      <c r="PQS113" s="3"/>
      <c r="PQT113" s="3"/>
      <c r="PQU113" s="3"/>
      <c r="PQV113" s="3"/>
      <c r="PQW113" s="3"/>
      <c r="PQX113" s="3"/>
      <c r="PQY113" s="3"/>
      <c r="PQZ113" s="3"/>
      <c r="PRA113" s="3"/>
      <c r="PRB113" s="3"/>
      <c r="PRC113" s="3"/>
      <c r="PRD113" s="3"/>
      <c r="PRE113" s="3"/>
      <c r="PRF113" s="3"/>
      <c r="PRG113" s="3"/>
      <c r="PRH113" s="3"/>
      <c r="PRI113" s="3"/>
      <c r="PRJ113" s="3"/>
      <c r="PRK113" s="3"/>
      <c r="PRL113" s="3"/>
      <c r="PRM113" s="3"/>
      <c r="PRN113" s="3"/>
      <c r="PRO113" s="3"/>
      <c r="PRP113" s="3"/>
      <c r="PRQ113" s="3"/>
      <c r="PRR113" s="3"/>
      <c r="PRS113" s="3"/>
      <c r="PRT113" s="3"/>
      <c r="PRU113" s="3"/>
      <c r="PRV113" s="3"/>
      <c r="PRW113" s="3"/>
      <c r="PRX113" s="3"/>
      <c r="PRY113" s="3"/>
      <c r="PRZ113" s="3"/>
      <c r="PSA113" s="3"/>
      <c r="PSB113" s="3"/>
      <c r="PSC113" s="3"/>
      <c r="PSD113" s="3"/>
      <c r="PSE113" s="3"/>
      <c r="PSF113" s="3"/>
      <c r="PSG113" s="3"/>
      <c r="PSH113" s="3"/>
      <c r="PSI113" s="3"/>
      <c r="PSJ113" s="3"/>
      <c r="PSK113" s="3"/>
      <c r="PSL113" s="3"/>
      <c r="PSM113" s="3"/>
      <c r="PSN113" s="3"/>
      <c r="PSO113" s="3"/>
      <c r="PSP113" s="3"/>
      <c r="PSQ113" s="3"/>
      <c r="PSR113" s="3"/>
      <c r="PSS113" s="3"/>
      <c r="PST113" s="3"/>
      <c r="PSU113" s="3"/>
      <c r="PSV113" s="3"/>
      <c r="PSW113" s="3"/>
      <c r="PSX113" s="3"/>
      <c r="PSY113" s="3"/>
      <c r="PSZ113" s="3"/>
      <c r="PTA113" s="3"/>
      <c r="PTB113" s="3"/>
      <c r="PTC113" s="3"/>
      <c r="PTD113" s="3"/>
      <c r="PTE113" s="3"/>
      <c r="PTF113" s="3"/>
      <c r="PTG113" s="3"/>
      <c r="PTH113" s="3"/>
      <c r="PTI113" s="3"/>
      <c r="PTJ113" s="3"/>
      <c r="PTK113" s="3"/>
      <c r="PTL113" s="3"/>
      <c r="PTM113" s="3"/>
      <c r="PTN113" s="3"/>
      <c r="PTO113" s="3"/>
      <c r="PTP113" s="3"/>
      <c r="PTQ113" s="3"/>
      <c r="PTR113" s="3"/>
      <c r="PTS113" s="3"/>
      <c r="PTT113" s="3"/>
      <c r="PTU113" s="3"/>
      <c r="PTV113" s="3"/>
      <c r="PTW113" s="3"/>
      <c r="PTX113" s="3"/>
      <c r="PTY113" s="3"/>
      <c r="PTZ113" s="3"/>
      <c r="PUA113" s="3"/>
      <c r="PUB113" s="3"/>
      <c r="PUC113" s="3"/>
      <c r="PUD113" s="3"/>
      <c r="PUE113" s="3"/>
      <c r="PUF113" s="3"/>
      <c r="PUG113" s="3"/>
      <c r="PUH113" s="3"/>
      <c r="PUI113" s="3"/>
      <c r="PUJ113" s="3"/>
      <c r="PUK113" s="3"/>
      <c r="PUL113" s="3"/>
      <c r="PUM113" s="3"/>
      <c r="PUN113" s="3"/>
      <c r="PUO113" s="3"/>
      <c r="PUP113" s="3"/>
      <c r="PUQ113" s="3"/>
      <c r="PUR113" s="3"/>
      <c r="PUS113" s="3"/>
      <c r="PUT113" s="3"/>
      <c r="PUU113" s="3"/>
      <c r="PUV113" s="3"/>
      <c r="PUW113" s="3"/>
      <c r="PUX113" s="3"/>
      <c r="PUY113" s="3"/>
      <c r="PUZ113" s="3"/>
      <c r="PVA113" s="3"/>
      <c r="PVB113" s="3"/>
      <c r="PVC113" s="3"/>
      <c r="PVD113" s="3"/>
      <c r="PVE113" s="3"/>
      <c r="PVF113" s="3"/>
      <c r="PVG113" s="3"/>
      <c r="PVH113" s="3"/>
      <c r="PVI113" s="3"/>
      <c r="PVJ113" s="3"/>
      <c r="PVK113" s="3"/>
      <c r="PVL113" s="3"/>
      <c r="PVM113" s="3"/>
      <c r="PVN113" s="3"/>
      <c r="PVO113" s="3"/>
      <c r="PVP113" s="3"/>
      <c r="PVQ113" s="3"/>
      <c r="PVR113" s="3"/>
      <c r="PVS113" s="3"/>
      <c r="PVT113" s="3"/>
      <c r="PVU113" s="3"/>
      <c r="PVV113" s="3"/>
      <c r="PVW113" s="3"/>
      <c r="PVX113" s="3"/>
      <c r="PVY113" s="3"/>
      <c r="PVZ113" s="3"/>
      <c r="PWA113" s="3"/>
      <c r="PWB113" s="3"/>
      <c r="PWC113" s="3"/>
      <c r="PWD113" s="3"/>
      <c r="PWE113" s="3"/>
      <c r="PWF113" s="3"/>
      <c r="PWG113" s="3"/>
      <c r="PWH113" s="3"/>
      <c r="PWI113" s="3"/>
      <c r="PWJ113" s="3"/>
      <c r="PWK113" s="3"/>
      <c r="PWL113" s="3"/>
      <c r="PWM113" s="3"/>
      <c r="PWN113" s="3"/>
      <c r="PWO113" s="3"/>
      <c r="PWP113" s="3"/>
      <c r="PWQ113" s="3"/>
      <c r="PWR113" s="3"/>
      <c r="PWS113" s="3"/>
      <c r="PWT113" s="3"/>
      <c r="PWU113" s="3"/>
      <c r="PWV113" s="3"/>
      <c r="PWW113" s="3"/>
      <c r="PWX113" s="3"/>
      <c r="PWY113" s="3"/>
      <c r="PWZ113" s="3"/>
      <c r="PXA113" s="3"/>
      <c r="PXB113" s="3"/>
      <c r="PXC113" s="3"/>
      <c r="PXD113" s="3"/>
      <c r="PXE113" s="3"/>
      <c r="PXF113" s="3"/>
      <c r="PXG113" s="3"/>
      <c r="PXH113" s="3"/>
      <c r="PXI113" s="3"/>
      <c r="PXJ113" s="3"/>
      <c r="PXK113" s="3"/>
      <c r="PXL113" s="3"/>
      <c r="PXM113" s="3"/>
      <c r="PXN113" s="3"/>
      <c r="PXO113" s="3"/>
      <c r="PXP113" s="3"/>
      <c r="PXQ113" s="3"/>
      <c r="PXR113" s="3"/>
      <c r="PXS113" s="3"/>
      <c r="PXT113" s="3"/>
      <c r="PXU113" s="3"/>
      <c r="PXV113" s="3"/>
      <c r="PXW113" s="3"/>
      <c r="PXX113" s="3"/>
      <c r="PXY113" s="3"/>
      <c r="PXZ113" s="3"/>
      <c r="PYA113" s="3"/>
      <c r="PYB113" s="3"/>
      <c r="PYC113" s="3"/>
      <c r="PYD113" s="3"/>
      <c r="PYE113" s="3"/>
      <c r="PYF113" s="3"/>
      <c r="PYG113" s="3"/>
      <c r="PYH113" s="3"/>
      <c r="PYI113" s="3"/>
      <c r="PYJ113" s="3"/>
      <c r="PYK113" s="3"/>
      <c r="PYL113" s="3"/>
      <c r="PYM113" s="3"/>
      <c r="PYN113" s="3"/>
      <c r="PYO113" s="3"/>
      <c r="PYP113" s="3"/>
      <c r="PYQ113" s="3"/>
      <c r="PYR113" s="3"/>
      <c r="PYS113" s="3"/>
      <c r="PYT113" s="3"/>
      <c r="PYU113" s="3"/>
      <c r="PYV113" s="3"/>
      <c r="PYW113" s="3"/>
      <c r="PYX113" s="3"/>
      <c r="PYY113" s="3"/>
      <c r="PYZ113" s="3"/>
      <c r="PZA113" s="3"/>
      <c r="PZB113" s="3"/>
      <c r="PZC113" s="3"/>
      <c r="PZD113" s="3"/>
      <c r="PZE113" s="3"/>
      <c r="PZF113" s="3"/>
      <c r="PZG113" s="3"/>
      <c r="PZH113" s="3"/>
      <c r="PZI113" s="3"/>
      <c r="PZJ113" s="3"/>
      <c r="PZK113" s="3"/>
      <c r="PZL113" s="3"/>
      <c r="PZM113" s="3"/>
      <c r="PZN113" s="3"/>
      <c r="PZO113" s="3"/>
      <c r="PZP113" s="3"/>
      <c r="PZQ113" s="3"/>
      <c r="PZR113" s="3"/>
      <c r="PZS113" s="3"/>
      <c r="PZT113" s="3"/>
      <c r="PZU113" s="3"/>
      <c r="PZV113" s="3"/>
      <c r="PZW113" s="3"/>
      <c r="PZX113" s="3"/>
      <c r="PZY113" s="3"/>
      <c r="PZZ113" s="3"/>
      <c r="QAA113" s="3"/>
      <c r="QAB113" s="3"/>
      <c r="QAC113" s="3"/>
      <c r="QAD113" s="3"/>
      <c r="QAE113" s="3"/>
      <c r="QAF113" s="3"/>
      <c r="QAG113" s="3"/>
      <c r="QAH113" s="3"/>
      <c r="QAI113" s="3"/>
      <c r="QAJ113" s="3"/>
      <c r="QAK113" s="3"/>
      <c r="QAL113" s="3"/>
      <c r="QAM113" s="3"/>
      <c r="QAN113" s="3"/>
      <c r="QAO113" s="3"/>
      <c r="QAP113" s="3"/>
      <c r="QAQ113" s="3"/>
      <c r="QAR113" s="3"/>
      <c r="QAS113" s="3"/>
      <c r="QAT113" s="3"/>
      <c r="QAU113" s="3"/>
      <c r="QAV113" s="3"/>
      <c r="QAW113" s="3"/>
      <c r="QAX113" s="3"/>
      <c r="QAY113" s="3"/>
      <c r="QAZ113" s="3"/>
      <c r="QBA113" s="3"/>
      <c r="QBB113" s="3"/>
      <c r="QBC113" s="3"/>
      <c r="QBD113" s="3"/>
      <c r="QBE113" s="3"/>
      <c r="QBF113" s="3"/>
      <c r="QBG113" s="3"/>
      <c r="QBH113" s="3"/>
      <c r="QBI113" s="3"/>
      <c r="QBJ113" s="3"/>
      <c r="QBK113" s="3"/>
      <c r="QBL113" s="3"/>
      <c r="QBM113" s="3"/>
      <c r="QBN113" s="3"/>
      <c r="QBO113" s="3"/>
      <c r="QBP113" s="3"/>
      <c r="QBQ113" s="3"/>
      <c r="QBR113" s="3"/>
      <c r="QBS113" s="3"/>
      <c r="QBT113" s="3"/>
      <c r="QBU113" s="3"/>
      <c r="QBV113" s="3"/>
      <c r="QBW113" s="3"/>
      <c r="QBX113" s="3"/>
      <c r="QBY113" s="3"/>
      <c r="QBZ113" s="3"/>
      <c r="QCA113" s="3"/>
      <c r="QCB113" s="3"/>
      <c r="QCC113" s="3"/>
      <c r="QCD113" s="3"/>
      <c r="QCE113" s="3"/>
      <c r="QCF113" s="3"/>
      <c r="QCG113" s="3"/>
      <c r="QCH113" s="3"/>
      <c r="QCI113" s="3"/>
      <c r="QCJ113" s="3"/>
      <c r="QCK113" s="3"/>
      <c r="QCL113" s="3"/>
      <c r="QCM113" s="3"/>
      <c r="QCN113" s="3"/>
      <c r="QCO113" s="3"/>
      <c r="QCP113" s="3"/>
      <c r="QCQ113" s="3"/>
      <c r="QCR113" s="3"/>
      <c r="QCS113" s="3"/>
      <c r="QCT113" s="3"/>
      <c r="QCU113" s="3"/>
      <c r="QCV113" s="3"/>
      <c r="QCW113" s="3"/>
      <c r="QCX113" s="3"/>
      <c r="QCY113" s="3"/>
      <c r="QCZ113" s="3"/>
      <c r="QDA113" s="3"/>
      <c r="QDB113" s="3"/>
      <c r="QDC113" s="3"/>
      <c r="QDD113" s="3"/>
      <c r="QDE113" s="3"/>
      <c r="QDF113" s="3"/>
      <c r="QDG113" s="3"/>
      <c r="QDH113" s="3"/>
      <c r="QDI113" s="3"/>
      <c r="QDJ113" s="3"/>
      <c r="QDK113" s="3"/>
      <c r="QDL113" s="3"/>
      <c r="QDM113" s="3"/>
      <c r="QDN113" s="3"/>
      <c r="QDO113" s="3"/>
      <c r="QDP113" s="3"/>
      <c r="QDQ113" s="3"/>
      <c r="QDR113" s="3"/>
      <c r="QDS113" s="3"/>
      <c r="QDT113" s="3"/>
      <c r="QDU113" s="3"/>
      <c r="QDV113" s="3"/>
      <c r="QDW113" s="3"/>
      <c r="QDX113" s="3"/>
      <c r="QDY113" s="3"/>
      <c r="QDZ113" s="3"/>
      <c r="QEA113" s="3"/>
      <c r="QEB113" s="3"/>
      <c r="QEC113" s="3"/>
      <c r="QED113" s="3"/>
      <c r="QEE113" s="3"/>
      <c r="QEF113" s="3"/>
      <c r="QEG113" s="3"/>
      <c r="QEH113" s="3"/>
      <c r="QEI113" s="3"/>
      <c r="QEJ113" s="3"/>
      <c r="QEK113" s="3"/>
      <c r="QEL113" s="3"/>
      <c r="QEM113" s="3"/>
      <c r="QEN113" s="3"/>
      <c r="QEO113" s="3"/>
      <c r="QEP113" s="3"/>
      <c r="QEQ113" s="3"/>
      <c r="QER113" s="3"/>
      <c r="QES113" s="3"/>
      <c r="QET113" s="3"/>
      <c r="QEU113" s="3"/>
      <c r="QEV113" s="3"/>
      <c r="QEW113" s="3"/>
      <c r="QEX113" s="3"/>
      <c r="QEY113" s="3"/>
      <c r="QEZ113" s="3"/>
      <c r="QFA113" s="3"/>
      <c r="QFB113" s="3"/>
      <c r="QFC113" s="3"/>
      <c r="QFD113" s="3"/>
      <c r="QFE113" s="3"/>
      <c r="QFF113" s="3"/>
      <c r="QFG113" s="3"/>
      <c r="QFH113" s="3"/>
      <c r="QFI113" s="3"/>
      <c r="QFJ113" s="3"/>
      <c r="QFK113" s="3"/>
      <c r="QFL113" s="3"/>
      <c r="QFM113" s="3"/>
      <c r="QFN113" s="3"/>
      <c r="QFO113" s="3"/>
      <c r="QFP113" s="3"/>
      <c r="QFQ113" s="3"/>
      <c r="QFR113" s="3"/>
      <c r="QFS113" s="3"/>
      <c r="QFT113" s="3"/>
      <c r="QFU113" s="3"/>
      <c r="QFV113" s="3"/>
      <c r="QFW113" s="3"/>
      <c r="QFX113" s="3"/>
      <c r="QFY113" s="3"/>
      <c r="QFZ113" s="3"/>
      <c r="QGA113" s="3"/>
      <c r="QGB113" s="3"/>
      <c r="QGC113" s="3"/>
      <c r="QGD113" s="3"/>
      <c r="QGE113" s="3"/>
      <c r="QGF113" s="3"/>
      <c r="QGG113" s="3"/>
      <c r="QGH113" s="3"/>
      <c r="QGI113" s="3"/>
      <c r="QGJ113" s="3"/>
      <c r="QGK113" s="3"/>
      <c r="QGL113" s="3"/>
      <c r="QGM113" s="3"/>
      <c r="QGN113" s="3"/>
      <c r="QGO113" s="3"/>
      <c r="QGP113" s="3"/>
      <c r="QGQ113" s="3"/>
      <c r="QGR113" s="3"/>
      <c r="QGS113" s="3"/>
      <c r="QGT113" s="3"/>
      <c r="QGU113" s="3"/>
      <c r="QGV113" s="3"/>
      <c r="QGW113" s="3"/>
      <c r="QGX113" s="3"/>
      <c r="QGY113" s="3"/>
      <c r="QGZ113" s="3"/>
      <c r="QHA113" s="3"/>
      <c r="QHB113" s="3"/>
      <c r="QHC113" s="3"/>
      <c r="QHD113" s="3"/>
      <c r="QHE113" s="3"/>
      <c r="QHF113" s="3"/>
      <c r="QHG113" s="3"/>
      <c r="QHH113" s="3"/>
      <c r="QHI113" s="3"/>
      <c r="QHJ113" s="3"/>
      <c r="QHK113" s="3"/>
      <c r="QHL113" s="3"/>
      <c r="QHM113" s="3"/>
      <c r="QHN113" s="3"/>
      <c r="QHO113" s="3"/>
      <c r="QHP113" s="3"/>
      <c r="QHQ113" s="3"/>
      <c r="QHR113" s="3"/>
      <c r="QHS113" s="3"/>
      <c r="QHT113" s="3"/>
      <c r="QHU113" s="3"/>
      <c r="QHV113" s="3"/>
      <c r="QHW113" s="3"/>
      <c r="QHX113" s="3"/>
      <c r="QHY113" s="3"/>
      <c r="QHZ113" s="3"/>
      <c r="QIA113" s="3"/>
      <c r="QIB113" s="3"/>
      <c r="QIC113" s="3"/>
      <c r="QID113" s="3"/>
      <c r="QIE113" s="3"/>
      <c r="QIF113" s="3"/>
      <c r="QIG113" s="3"/>
      <c r="QIH113" s="3"/>
      <c r="QII113" s="3"/>
      <c r="QIJ113" s="3"/>
      <c r="QIK113" s="3"/>
      <c r="QIL113" s="3"/>
      <c r="QIM113" s="3"/>
      <c r="QIN113" s="3"/>
      <c r="QIO113" s="3"/>
      <c r="QIP113" s="3"/>
      <c r="QIQ113" s="3"/>
      <c r="QIR113" s="3"/>
      <c r="QIS113" s="3"/>
      <c r="QIT113" s="3"/>
      <c r="QIU113" s="3"/>
      <c r="QIV113" s="3"/>
      <c r="QIW113" s="3"/>
      <c r="QIX113" s="3"/>
      <c r="QIY113" s="3"/>
      <c r="QIZ113" s="3"/>
      <c r="QJA113" s="3"/>
      <c r="QJB113" s="3"/>
      <c r="QJC113" s="3"/>
      <c r="QJD113" s="3"/>
      <c r="QJE113" s="3"/>
      <c r="QJF113" s="3"/>
      <c r="QJG113" s="3"/>
      <c r="QJH113" s="3"/>
      <c r="QJI113" s="3"/>
      <c r="QJJ113" s="3"/>
      <c r="QJK113" s="3"/>
      <c r="QJL113" s="3"/>
      <c r="QJM113" s="3"/>
      <c r="QJN113" s="3"/>
      <c r="QJO113" s="3"/>
      <c r="QJP113" s="3"/>
      <c r="QJQ113" s="3"/>
      <c r="QJR113" s="3"/>
      <c r="QJS113" s="3"/>
      <c r="QJT113" s="3"/>
      <c r="QJU113" s="3"/>
      <c r="QJV113" s="3"/>
      <c r="QJW113" s="3"/>
      <c r="QJX113" s="3"/>
      <c r="QJY113" s="3"/>
      <c r="QJZ113" s="3"/>
      <c r="QKA113" s="3"/>
      <c r="QKB113" s="3"/>
      <c r="QKC113" s="3"/>
      <c r="QKD113" s="3"/>
      <c r="QKE113" s="3"/>
      <c r="QKF113" s="3"/>
      <c r="QKG113" s="3"/>
      <c r="QKH113" s="3"/>
      <c r="QKI113" s="3"/>
      <c r="QKJ113" s="3"/>
      <c r="QKK113" s="3"/>
      <c r="QKL113" s="3"/>
      <c r="QKM113" s="3"/>
      <c r="QKN113" s="3"/>
      <c r="QKO113" s="3"/>
      <c r="QKP113" s="3"/>
      <c r="QKQ113" s="3"/>
      <c r="QKR113" s="3"/>
      <c r="QKS113" s="3"/>
      <c r="QKT113" s="3"/>
      <c r="QKU113" s="3"/>
      <c r="QKV113" s="3"/>
      <c r="QKW113" s="3"/>
      <c r="QKX113" s="3"/>
      <c r="QKY113" s="3"/>
      <c r="QKZ113" s="3"/>
      <c r="QLA113" s="3"/>
      <c r="QLB113" s="3"/>
      <c r="QLC113" s="3"/>
      <c r="QLD113" s="3"/>
      <c r="QLE113" s="3"/>
      <c r="QLF113" s="3"/>
      <c r="QLG113" s="3"/>
      <c r="QLH113" s="3"/>
      <c r="QLI113" s="3"/>
      <c r="QLJ113" s="3"/>
      <c r="QLK113" s="3"/>
      <c r="QLL113" s="3"/>
      <c r="QLM113" s="3"/>
      <c r="QLN113" s="3"/>
      <c r="QLO113" s="3"/>
      <c r="QLP113" s="3"/>
      <c r="QLQ113" s="3"/>
      <c r="QLR113" s="3"/>
      <c r="QLS113" s="3"/>
      <c r="QLT113" s="3"/>
      <c r="QLU113" s="3"/>
      <c r="QLV113" s="3"/>
      <c r="QLW113" s="3"/>
      <c r="QLX113" s="3"/>
      <c r="QLY113" s="3"/>
      <c r="QLZ113" s="3"/>
      <c r="QMA113" s="3"/>
      <c r="QMB113" s="3"/>
      <c r="QMC113" s="3"/>
      <c r="QMD113" s="3"/>
      <c r="QME113" s="3"/>
      <c r="QMF113" s="3"/>
      <c r="QMG113" s="3"/>
      <c r="QMH113" s="3"/>
      <c r="QMI113" s="3"/>
      <c r="QMJ113" s="3"/>
      <c r="QMK113" s="3"/>
      <c r="QML113" s="3"/>
      <c r="QMM113" s="3"/>
      <c r="QMN113" s="3"/>
      <c r="QMO113" s="3"/>
      <c r="QMP113" s="3"/>
      <c r="QMQ113" s="3"/>
      <c r="QMR113" s="3"/>
      <c r="QMS113" s="3"/>
      <c r="QMT113" s="3"/>
      <c r="QMU113" s="3"/>
      <c r="QMV113" s="3"/>
      <c r="QMW113" s="3"/>
      <c r="QMX113" s="3"/>
      <c r="QMY113" s="3"/>
      <c r="QMZ113" s="3"/>
      <c r="QNA113" s="3"/>
      <c r="QNB113" s="3"/>
      <c r="QNC113" s="3"/>
      <c r="QND113" s="3"/>
      <c r="QNE113" s="3"/>
      <c r="QNF113" s="3"/>
      <c r="QNG113" s="3"/>
      <c r="QNH113" s="3"/>
      <c r="QNI113" s="3"/>
      <c r="QNJ113" s="3"/>
      <c r="QNK113" s="3"/>
      <c r="QNL113" s="3"/>
      <c r="QNM113" s="3"/>
      <c r="QNN113" s="3"/>
      <c r="QNO113" s="3"/>
      <c r="QNP113" s="3"/>
      <c r="QNQ113" s="3"/>
      <c r="QNR113" s="3"/>
      <c r="QNS113" s="3"/>
      <c r="QNT113" s="3"/>
      <c r="QNU113" s="3"/>
      <c r="QNV113" s="3"/>
      <c r="QNW113" s="3"/>
      <c r="QNX113" s="3"/>
      <c r="QNY113" s="3"/>
      <c r="QNZ113" s="3"/>
      <c r="QOA113" s="3"/>
      <c r="QOB113" s="3"/>
      <c r="QOC113" s="3"/>
      <c r="QOD113" s="3"/>
      <c r="QOE113" s="3"/>
      <c r="QOF113" s="3"/>
      <c r="QOG113" s="3"/>
      <c r="QOH113" s="3"/>
      <c r="QOI113" s="3"/>
      <c r="QOJ113" s="3"/>
      <c r="QOK113" s="3"/>
      <c r="QOL113" s="3"/>
      <c r="QOM113" s="3"/>
      <c r="QON113" s="3"/>
      <c r="QOO113" s="3"/>
      <c r="QOP113" s="3"/>
      <c r="QOQ113" s="3"/>
      <c r="QOR113" s="3"/>
      <c r="QOS113" s="3"/>
      <c r="QOT113" s="3"/>
      <c r="QOU113" s="3"/>
      <c r="QOV113" s="3"/>
      <c r="QOW113" s="3"/>
      <c r="QOX113" s="3"/>
      <c r="QOY113" s="3"/>
      <c r="QOZ113" s="3"/>
      <c r="QPA113" s="3"/>
      <c r="QPB113" s="3"/>
      <c r="QPC113" s="3"/>
      <c r="QPD113" s="3"/>
      <c r="QPE113" s="3"/>
      <c r="QPF113" s="3"/>
      <c r="QPG113" s="3"/>
      <c r="QPH113" s="3"/>
      <c r="QPI113" s="3"/>
      <c r="QPJ113" s="3"/>
      <c r="QPK113" s="3"/>
      <c r="QPL113" s="3"/>
      <c r="QPM113" s="3"/>
      <c r="QPN113" s="3"/>
      <c r="QPO113" s="3"/>
      <c r="QPP113" s="3"/>
      <c r="QPQ113" s="3"/>
      <c r="QPR113" s="3"/>
      <c r="QPS113" s="3"/>
      <c r="QPT113" s="3"/>
      <c r="QPU113" s="3"/>
      <c r="QPV113" s="3"/>
      <c r="QPW113" s="3"/>
      <c r="QPX113" s="3"/>
      <c r="QPY113" s="3"/>
      <c r="QPZ113" s="3"/>
      <c r="QQA113" s="3"/>
      <c r="QQB113" s="3"/>
      <c r="QQC113" s="3"/>
      <c r="QQD113" s="3"/>
      <c r="QQE113" s="3"/>
      <c r="QQF113" s="3"/>
      <c r="QQG113" s="3"/>
      <c r="QQH113" s="3"/>
      <c r="QQI113" s="3"/>
      <c r="QQJ113" s="3"/>
      <c r="QQK113" s="3"/>
      <c r="QQL113" s="3"/>
      <c r="QQM113" s="3"/>
      <c r="QQN113" s="3"/>
      <c r="QQO113" s="3"/>
      <c r="QQP113" s="3"/>
      <c r="QQQ113" s="3"/>
      <c r="QQR113" s="3"/>
      <c r="QQS113" s="3"/>
      <c r="QQT113" s="3"/>
      <c r="QQU113" s="3"/>
      <c r="QQV113" s="3"/>
      <c r="QQW113" s="3"/>
      <c r="QQX113" s="3"/>
      <c r="QQY113" s="3"/>
      <c r="QQZ113" s="3"/>
      <c r="QRA113" s="3"/>
      <c r="QRB113" s="3"/>
      <c r="QRC113" s="3"/>
      <c r="QRD113" s="3"/>
      <c r="QRE113" s="3"/>
      <c r="QRF113" s="3"/>
      <c r="QRG113" s="3"/>
      <c r="QRH113" s="3"/>
      <c r="QRI113" s="3"/>
      <c r="QRJ113" s="3"/>
      <c r="QRK113" s="3"/>
      <c r="QRL113" s="3"/>
      <c r="QRM113" s="3"/>
      <c r="QRN113" s="3"/>
      <c r="QRO113" s="3"/>
      <c r="QRP113" s="3"/>
      <c r="QRQ113" s="3"/>
      <c r="QRR113" s="3"/>
      <c r="QRS113" s="3"/>
      <c r="QRT113" s="3"/>
      <c r="QRU113" s="3"/>
      <c r="QRV113" s="3"/>
      <c r="QRW113" s="3"/>
      <c r="QRX113" s="3"/>
      <c r="QRY113" s="3"/>
      <c r="QRZ113" s="3"/>
      <c r="QSA113" s="3"/>
      <c r="QSB113" s="3"/>
      <c r="QSC113" s="3"/>
      <c r="QSD113" s="3"/>
      <c r="QSE113" s="3"/>
      <c r="QSF113" s="3"/>
      <c r="QSG113" s="3"/>
      <c r="QSH113" s="3"/>
      <c r="QSI113" s="3"/>
      <c r="QSJ113" s="3"/>
      <c r="QSK113" s="3"/>
      <c r="QSL113" s="3"/>
      <c r="QSM113" s="3"/>
      <c r="QSN113" s="3"/>
      <c r="QSO113" s="3"/>
      <c r="QSP113" s="3"/>
      <c r="QSQ113" s="3"/>
      <c r="QSR113" s="3"/>
      <c r="QSS113" s="3"/>
      <c r="QST113" s="3"/>
      <c r="QSU113" s="3"/>
      <c r="QSV113" s="3"/>
      <c r="QSW113" s="3"/>
      <c r="QSX113" s="3"/>
      <c r="QSY113" s="3"/>
      <c r="QSZ113" s="3"/>
      <c r="QTA113" s="3"/>
      <c r="QTB113" s="3"/>
      <c r="QTC113" s="3"/>
      <c r="QTD113" s="3"/>
      <c r="QTE113" s="3"/>
      <c r="QTF113" s="3"/>
      <c r="QTG113" s="3"/>
      <c r="QTH113" s="3"/>
      <c r="QTI113" s="3"/>
      <c r="QTJ113" s="3"/>
      <c r="QTK113" s="3"/>
      <c r="QTL113" s="3"/>
      <c r="QTM113" s="3"/>
      <c r="QTN113" s="3"/>
      <c r="QTO113" s="3"/>
      <c r="QTP113" s="3"/>
      <c r="QTQ113" s="3"/>
      <c r="QTR113" s="3"/>
      <c r="QTS113" s="3"/>
      <c r="QTT113" s="3"/>
      <c r="QTU113" s="3"/>
      <c r="QTV113" s="3"/>
      <c r="QTW113" s="3"/>
      <c r="QTX113" s="3"/>
      <c r="QTY113" s="3"/>
      <c r="QTZ113" s="3"/>
      <c r="QUA113" s="3"/>
      <c r="QUB113" s="3"/>
      <c r="QUC113" s="3"/>
      <c r="QUD113" s="3"/>
      <c r="QUE113" s="3"/>
      <c r="QUF113" s="3"/>
      <c r="QUG113" s="3"/>
      <c r="QUH113" s="3"/>
      <c r="QUI113" s="3"/>
      <c r="QUJ113" s="3"/>
      <c r="QUK113" s="3"/>
      <c r="QUL113" s="3"/>
      <c r="QUM113" s="3"/>
      <c r="QUN113" s="3"/>
      <c r="QUO113" s="3"/>
      <c r="QUP113" s="3"/>
      <c r="QUQ113" s="3"/>
      <c r="QUR113" s="3"/>
      <c r="QUS113" s="3"/>
      <c r="QUT113" s="3"/>
      <c r="QUU113" s="3"/>
      <c r="QUV113" s="3"/>
      <c r="QUW113" s="3"/>
      <c r="QUX113" s="3"/>
      <c r="QUY113" s="3"/>
      <c r="QUZ113" s="3"/>
      <c r="QVA113" s="3"/>
      <c r="QVB113" s="3"/>
      <c r="QVC113" s="3"/>
      <c r="QVD113" s="3"/>
      <c r="QVE113" s="3"/>
      <c r="QVF113" s="3"/>
      <c r="QVG113" s="3"/>
      <c r="QVH113" s="3"/>
      <c r="QVI113" s="3"/>
      <c r="QVJ113" s="3"/>
      <c r="QVK113" s="3"/>
      <c r="QVL113" s="3"/>
      <c r="QVM113" s="3"/>
      <c r="QVN113" s="3"/>
      <c r="QVO113" s="3"/>
      <c r="QVP113" s="3"/>
      <c r="QVQ113" s="3"/>
      <c r="QVR113" s="3"/>
      <c r="QVS113" s="3"/>
      <c r="QVT113" s="3"/>
      <c r="QVU113" s="3"/>
      <c r="QVV113" s="3"/>
      <c r="QVW113" s="3"/>
      <c r="QVX113" s="3"/>
      <c r="QVY113" s="3"/>
      <c r="QVZ113" s="3"/>
      <c r="QWA113" s="3"/>
      <c r="QWB113" s="3"/>
      <c r="QWC113" s="3"/>
      <c r="QWD113" s="3"/>
      <c r="QWE113" s="3"/>
      <c r="QWF113" s="3"/>
      <c r="QWG113" s="3"/>
      <c r="QWH113" s="3"/>
      <c r="QWI113" s="3"/>
      <c r="QWJ113" s="3"/>
      <c r="QWK113" s="3"/>
      <c r="QWL113" s="3"/>
      <c r="QWM113" s="3"/>
      <c r="QWN113" s="3"/>
      <c r="QWO113" s="3"/>
      <c r="QWP113" s="3"/>
      <c r="QWQ113" s="3"/>
      <c r="QWR113" s="3"/>
      <c r="QWS113" s="3"/>
      <c r="QWT113" s="3"/>
      <c r="QWU113" s="3"/>
      <c r="QWV113" s="3"/>
      <c r="QWW113" s="3"/>
      <c r="QWX113" s="3"/>
      <c r="QWY113" s="3"/>
      <c r="QWZ113" s="3"/>
      <c r="QXA113" s="3"/>
      <c r="QXB113" s="3"/>
      <c r="QXC113" s="3"/>
      <c r="QXD113" s="3"/>
      <c r="QXE113" s="3"/>
      <c r="QXF113" s="3"/>
      <c r="QXG113" s="3"/>
      <c r="QXH113" s="3"/>
      <c r="QXI113" s="3"/>
      <c r="QXJ113" s="3"/>
      <c r="QXK113" s="3"/>
      <c r="QXL113" s="3"/>
      <c r="QXM113" s="3"/>
      <c r="QXN113" s="3"/>
      <c r="QXO113" s="3"/>
      <c r="QXP113" s="3"/>
      <c r="QXQ113" s="3"/>
      <c r="QXR113" s="3"/>
      <c r="QXS113" s="3"/>
      <c r="QXT113" s="3"/>
      <c r="QXU113" s="3"/>
      <c r="QXV113" s="3"/>
      <c r="QXW113" s="3"/>
      <c r="QXX113" s="3"/>
      <c r="QXY113" s="3"/>
      <c r="QXZ113" s="3"/>
      <c r="QYA113" s="3"/>
      <c r="QYB113" s="3"/>
      <c r="QYC113" s="3"/>
      <c r="QYD113" s="3"/>
      <c r="QYE113" s="3"/>
      <c r="QYF113" s="3"/>
      <c r="QYG113" s="3"/>
      <c r="QYH113" s="3"/>
      <c r="QYI113" s="3"/>
      <c r="QYJ113" s="3"/>
      <c r="QYK113" s="3"/>
      <c r="QYL113" s="3"/>
      <c r="QYM113" s="3"/>
      <c r="QYN113" s="3"/>
      <c r="QYO113" s="3"/>
      <c r="QYP113" s="3"/>
      <c r="QYQ113" s="3"/>
      <c r="QYR113" s="3"/>
      <c r="QYS113" s="3"/>
      <c r="QYT113" s="3"/>
      <c r="QYU113" s="3"/>
      <c r="QYV113" s="3"/>
      <c r="QYW113" s="3"/>
      <c r="QYX113" s="3"/>
      <c r="QYY113" s="3"/>
      <c r="QYZ113" s="3"/>
      <c r="QZA113" s="3"/>
      <c r="QZB113" s="3"/>
      <c r="QZC113" s="3"/>
      <c r="QZD113" s="3"/>
      <c r="QZE113" s="3"/>
      <c r="QZF113" s="3"/>
      <c r="QZG113" s="3"/>
      <c r="QZH113" s="3"/>
      <c r="QZI113" s="3"/>
      <c r="QZJ113" s="3"/>
      <c r="QZK113" s="3"/>
      <c r="QZL113" s="3"/>
      <c r="QZM113" s="3"/>
      <c r="QZN113" s="3"/>
      <c r="QZO113" s="3"/>
      <c r="QZP113" s="3"/>
      <c r="QZQ113" s="3"/>
      <c r="QZR113" s="3"/>
      <c r="QZS113" s="3"/>
      <c r="QZT113" s="3"/>
      <c r="QZU113" s="3"/>
      <c r="QZV113" s="3"/>
      <c r="QZW113" s="3"/>
      <c r="QZX113" s="3"/>
      <c r="QZY113" s="3"/>
      <c r="QZZ113" s="3"/>
      <c r="RAA113" s="3"/>
      <c r="RAB113" s="3"/>
      <c r="RAC113" s="3"/>
      <c r="RAD113" s="3"/>
      <c r="RAE113" s="3"/>
      <c r="RAF113" s="3"/>
      <c r="RAG113" s="3"/>
      <c r="RAH113" s="3"/>
      <c r="RAI113" s="3"/>
      <c r="RAJ113" s="3"/>
      <c r="RAK113" s="3"/>
      <c r="RAL113" s="3"/>
      <c r="RAM113" s="3"/>
      <c r="RAN113" s="3"/>
      <c r="RAO113" s="3"/>
      <c r="RAP113" s="3"/>
      <c r="RAQ113" s="3"/>
      <c r="RAR113" s="3"/>
      <c r="RAS113" s="3"/>
      <c r="RAT113" s="3"/>
      <c r="RAU113" s="3"/>
      <c r="RAV113" s="3"/>
      <c r="RAW113" s="3"/>
      <c r="RAX113" s="3"/>
      <c r="RAY113" s="3"/>
      <c r="RAZ113" s="3"/>
      <c r="RBA113" s="3"/>
      <c r="RBB113" s="3"/>
      <c r="RBC113" s="3"/>
      <c r="RBD113" s="3"/>
      <c r="RBE113" s="3"/>
      <c r="RBF113" s="3"/>
      <c r="RBG113" s="3"/>
      <c r="RBH113" s="3"/>
      <c r="RBI113" s="3"/>
      <c r="RBJ113" s="3"/>
      <c r="RBK113" s="3"/>
      <c r="RBL113" s="3"/>
      <c r="RBM113" s="3"/>
      <c r="RBN113" s="3"/>
      <c r="RBO113" s="3"/>
      <c r="RBP113" s="3"/>
      <c r="RBQ113" s="3"/>
      <c r="RBR113" s="3"/>
      <c r="RBS113" s="3"/>
      <c r="RBT113" s="3"/>
      <c r="RBU113" s="3"/>
      <c r="RBV113" s="3"/>
      <c r="RBW113" s="3"/>
      <c r="RBX113" s="3"/>
      <c r="RBY113" s="3"/>
      <c r="RBZ113" s="3"/>
      <c r="RCA113" s="3"/>
      <c r="RCB113" s="3"/>
      <c r="RCC113" s="3"/>
      <c r="RCD113" s="3"/>
      <c r="RCE113" s="3"/>
      <c r="RCF113" s="3"/>
      <c r="RCG113" s="3"/>
      <c r="RCH113" s="3"/>
      <c r="RCI113" s="3"/>
      <c r="RCJ113" s="3"/>
      <c r="RCK113" s="3"/>
      <c r="RCL113" s="3"/>
      <c r="RCM113" s="3"/>
      <c r="RCN113" s="3"/>
      <c r="RCO113" s="3"/>
      <c r="RCP113" s="3"/>
      <c r="RCQ113" s="3"/>
      <c r="RCR113" s="3"/>
      <c r="RCS113" s="3"/>
      <c r="RCT113" s="3"/>
      <c r="RCU113" s="3"/>
      <c r="RCV113" s="3"/>
      <c r="RCW113" s="3"/>
      <c r="RCX113" s="3"/>
      <c r="RCY113" s="3"/>
      <c r="RCZ113" s="3"/>
      <c r="RDA113" s="3"/>
      <c r="RDB113" s="3"/>
      <c r="RDC113" s="3"/>
      <c r="RDD113" s="3"/>
      <c r="RDE113" s="3"/>
      <c r="RDF113" s="3"/>
      <c r="RDG113" s="3"/>
      <c r="RDH113" s="3"/>
      <c r="RDI113" s="3"/>
      <c r="RDJ113" s="3"/>
      <c r="RDK113" s="3"/>
      <c r="RDL113" s="3"/>
      <c r="RDM113" s="3"/>
      <c r="RDN113" s="3"/>
      <c r="RDO113" s="3"/>
      <c r="RDP113" s="3"/>
      <c r="RDQ113" s="3"/>
      <c r="RDR113" s="3"/>
      <c r="RDS113" s="3"/>
      <c r="RDT113" s="3"/>
      <c r="RDU113" s="3"/>
      <c r="RDV113" s="3"/>
      <c r="RDW113" s="3"/>
      <c r="RDX113" s="3"/>
      <c r="RDY113" s="3"/>
      <c r="RDZ113" s="3"/>
      <c r="REA113" s="3"/>
      <c r="REB113" s="3"/>
      <c r="REC113" s="3"/>
      <c r="RED113" s="3"/>
      <c r="REE113" s="3"/>
      <c r="REF113" s="3"/>
      <c r="REG113" s="3"/>
      <c r="REH113" s="3"/>
      <c r="REI113" s="3"/>
      <c r="REJ113" s="3"/>
      <c r="REK113" s="3"/>
      <c r="REL113" s="3"/>
      <c r="REM113" s="3"/>
      <c r="REN113" s="3"/>
      <c r="REO113" s="3"/>
      <c r="REP113" s="3"/>
      <c r="REQ113" s="3"/>
      <c r="RER113" s="3"/>
      <c r="RES113" s="3"/>
      <c r="RET113" s="3"/>
      <c r="REU113" s="3"/>
      <c r="REV113" s="3"/>
      <c r="REW113" s="3"/>
      <c r="REX113" s="3"/>
      <c r="REY113" s="3"/>
      <c r="REZ113" s="3"/>
      <c r="RFA113" s="3"/>
      <c r="RFB113" s="3"/>
      <c r="RFC113" s="3"/>
      <c r="RFD113" s="3"/>
      <c r="RFE113" s="3"/>
      <c r="RFF113" s="3"/>
      <c r="RFG113" s="3"/>
      <c r="RFH113" s="3"/>
      <c r="RFI113" s="3"/>
      <c r="RFJ113" s="3"/>
      <c r="RFK113" s="3"/>
      <c r="RFL113" s="3"/>
      <c r="RFM113" s="3"/>
      <c r="RFN113" s="3"/>
      <c r="RFO113" s="3"/>
      <c r="RFP113" s="3"/>
      <c r="RFQ113" s="3"/>
      <c r="RFR113" s="3"/>
      <c r="RFS113" s="3"/>
      <c r="RFT113" s="3"/>
      <c r="RFU113" s="3"/>
      <c r="RFV113" s="3"/>
      <c r="RFW113" s="3"/>
      <c r="RFX113" s="3"/>
      <c r="RFY113" s="3"/>
      <c r="RFZ113" s="3"/>
      <c r="RGA113" s="3"/>
      <c r="RGB113" s="3"/>
      <c r="RGC113" s="3"/>
      <c r="RGD113" s="3"/>
      <c r="RGE113" s="3"/>
      <c r="RGF113" s="3"/>
      <c r="RGG113" s="3"/>
      <c r="RGH113" s="3"/>
      <c r="RGI113" s="3"/>
      <c r="RGJ113" s="3"/>
      <c r="RGK113" s="3"/>
      <c r="RGL113" s="3"/>
      <c r="RGM113" s="3"/>
      <c r="RGN113" s="3"/>
      <c r="RGO113" s="3"/>
      <c r="RGP113" s="3"/>
      <c r="RGQ113" s="3"/>
      <c r="RGR113" s="3"/>
      <c r="RGS113" s="3"/>
      <c r="RGT113" s="3"/>
      <c r="RGU113" s="3"/>
      <c r="RGV113" s="3"/>
      <c r="RGW113" s="3"/>
      <c r="RGX113" s="3"/>
      <c r="RGY113" s="3"/>
      <c r="RGZ113" s="3"/>
      <c r="RHA113" s="3"/>
      <c r="RHB113" s="3"/>
      <c r="RHC113" s="3"/>
      <c r="RHD113" s="3"/>
      <c r="RHE113" s="3"/>
      <c r="RHF113" s="3"/>
      <c r="RHG113" s="3"/>
      <c r="RHH113" s="3"/>
      <c r="RHI113" s="3"/>
      <c r="RHJ113" s="3"/>
      <c r="RHK113" s="3"/>
      <c r="RHL113" s="3"/>
      <c r="RHM113" s="3"/>
      <c r="RHN113" s="3"/>
      <c r="RHO113" s="3"/>
      <c r="RHP113" s="3"/>
      <c r="RHQ113" s="3"/>
      <c r="RHR113" s="3"/>
      <c r="RHS113" s="3"/>
      <c r="RHT113" s="3"/>
      <c r="RHU113" s="3"/>
      <c r="RHV113" s="3"/>
      <c r="RHW113" s="3"/>
      <c r="RHX113" s="3"/>
      <c r="RHY113" s="3"/>
      <c r="RHZ113" s="3"/>
      <c r="RIA113" s="3"/>
      <c r="RIB113" s="3"/>
      <c r="RIC113" s="3"/>
      <c r="RID113" s="3"/>
      <c r="RIE113" s="3"/>
      <c r="RIF113" s="3"/>
      <c r="RIG113" s="3"/>
      <c r="RIH113" s="3"/>
      <c r="RII113" s="3"/>
      <c r="RIJ113" s="3"/>
      <c r="RIK113" s="3"/>
      <c r="RIL113" s="3"/>
      <c r="RIM113" s="3"/>
      <c r="RIN113" s="3"/>
      <c r="RIO113" s="3"/>
      <c r="RIP113" s="3"/>
      <c r="RIQ113" s="3"/>
      <c r="RIR113" s="3"/>
      <c r="RIS113" s="3"/>
      <c r="RIT113" s="3"/>
      <c r="RIU113" s="3"/>
      <c r="RIV113" s="3"/>
      <c r="RIW113" s="3"/>
      <c r="RIX113" s="3"/>
      <c r="RIY113" s="3"/>
      <c r="RIZ113" s="3"/>
      <c r="RJA113" s="3"/>
      <c r="RJB113" s="3"/>
      <c r="RJC113" s="3"/>
      <c r="RJD113" s="3"/>
      <c r="RJE113" s="3"/>
      <c r="RJF113" s="3"/>
      <c r="RJG113" s="3"/>
      <c r="RJH113" s="3"/>
      <c r="RJI113" s="3"/>
      <c r="RJJ113" s="3"/>
      <c r="RJK113" s="3"/>
      <c r="RJL113" s="3"/>
      <c r="RJM113" s="3"/>
      <c r="RJN113" s="3"/>
      <c r="RJO113" s="3"/>
      <c r="RJP113" s="3"/>
      <c r="RJQ113" s="3"/>
      <c r="RJR113" s="3"/>
      <c r="RJS113" s="3"/>
      <c r="RJT113" s="3"/>
      <c r="RJU113" s="3"/>
      <c r="RJV113" s="3"/>
      <c r="RJW113" s="3"/>
      <c r="RJX113" s="3"/>
      <c r="RJY113" s="3"/>
      <c r="RJZ113" s="3"/>
      <c r="RKA113" s="3"/>
      <c r="RKB113" s="3"/>
      <c r="RKC113" s="3"/>
      <c r="RKD113" s="3"/>
      <c r="RKE113" s="3"/>
      <c r="RKF113" s="3"/>
      <c r="RKG113" s="3"/>
      <c r="RKH113" s="3"/>
      <c r="RKI113" s="3"/>
      <c r="RKJ113" s="3"/>
      <c r="RKK113" s="3"/>
      <c r="RKL113" s="3"/>
      <c r="RKM113" s="3"/>
      <c r="RKN113" s="3"/>
      <c r="RKO113" s="3"/>
      <c r="RKP113" s="3"/>
      <c r="RKQ113" s="3"/>
      <c r="RKR113" s="3"/>
      <c r="RKS113" s="3"/>
      <c r="RKT113" s="3"/>
      <c r="RKU113" s="3"/>
      <c r="RKV113" s="3"/>
      <c r="RKW113" s="3"/>
      <c r="RKX113" s="3"/>
      <c r="RKY113" s="3"/>
      <c r="RKZ113" s="3"/>
      <c r="RLA113" s="3"/>
      <c r="RLB113" s="3"/>
      <c r="RLC113" s="3"/>
      <c r="RLD113" s="3"/>
      <c r="RLE113" s="3"/>
      <c r="RLF113" s="3"/>
      <c r="RLG113" s="3"/>
      <c r="RLH113" s="3"/>
      <c r="RLI113" s="3"/>
      <c r="RLJ113" s="3"/>
      <c r="RLK113" s="3"/>
      <c r="RLL113" s="3"/>
      <c r="RLM113" s="3"/>
      <c r="RLN113" s="3"/>
      <c r="RLO113" s="3"/>
      <c r="RLP113" s="3"/>
      <c r="RLQ113" s="3"/>
      <c r="RLR113" s="3"/>
      <c r="RLS113" s="3"/>
      <c r="RLT113" s="3"/>
      <c r="RLU113" s="3"/>
      <c r="RLV113" s="3"/>
      <c r="RLW113" s="3"/>
      <c r="RLX113" s="3"/>
      <c r="RLY113" s="3"/>
      <c r="RLZ113" s="3"/>
      <c r="RMA113" s="3"/>
      <c r="RMB113" s="3"/>
      <c r="RMC113" s="3"/>
      <c r="RMD113" s="3"/>
      <c r="RME113" s="3"/>
      <c r="RMF113" s="3"/>
      <c r="RMG113" s="3"/>
      <c r="RMH113" s="3"/>
      <c r="RMI113" s="3"/>
      <c r="RMJ113" s="3"/>
      <c r="RMK113" s="3"/>
      <c r="RML113" s="3"/>
      <c r="RMM113" s="3"/>
      <c r="RMN113" s="3"/>
      <c r="RMO113" s="3"/>
      <c r="RMP113" s="3"/>
      <c r="RMQ113" s="3"/>
      <c r="RMR113" s="3"/>
      <c r="RMS113" s="3"/>
      <c r="RMT113" s="3"/>
      <c r="RMU113" s="3"/>
      <c r="RMV113" s="3"/>
      <c r="RMW113" s="3"/>
      <c r="RMX113" s="3"/>
      <c r="RMY113" s="3"/>
      <c r="RMZ113" s="3"/>
      <c r="RNA113" s="3"/>
      <c r="RNB113" s="3"/>
      <c r="RNC113" s="3"/>
      <c r="RND113" s="3"/>
      <c r="RNE113" s="3"/>
      <c r="RNF113" s="3"/>
      <c r="RNG113" s="3"/>
      <c r="RNH113" s="3"/>
      <c r="RNI113" s="3"/>
      <c r="RNJ113" s="3"/>
      <c r="RNK113" s="3"/>
      <c r="RNL113" s="3"/>
      <c r="RNM113" s="3"/>
      <c r="RNN113" s="3"/>
      <c r="RNO113" s="3"/>
      <c r="RNP113" s="3"/>
      <c r="RNQ113" s="3"/>
      <c r="RNR113" s="3"/>
      <c r="RNS113" s="3"/>
      <c r="RNT113" s="3"/>
      <c r="RNU113" s="3"/>
      <c r="RNV113" s="3"/>
      <c r="RNW113" s="3"/>
      <c r="RNX113" s="3"/>
      <c r="RNY113" s="3"/>
      <c r="RNZ113" s="3"/>
      <c r="ROA113" s="3"/>
      <c r="ROB113" s="3"/>
      <c r="ROC113" s="3"/>
      <c r="ROD113" s="3"/>
      <c r="ROE113" s="3"/>
      <c r="ROF113" s="3"/>
      <c r="ROG113" s="3"/>
      <c r="ROH113" s="3"/>
      <c r="ROI113" s="3"/>
      <c r="ROJ113" s="3"/>
      <c r="ROK113" s="3"/>
      <c r="ROL113" s="3"/>
      <c r="ROM113" s="3"/>
      <c r="RON113" s="3"/>
      <c r="ROO113" s="3"/>
      <c r="ROP113" s="3"/>
      <c r="ROQ113" s="3"/>
      <c r="ROR113" s="3"/>
      <c r="ROS113" s="3"/>
      <c r="ROT113" s="3"/>
      <c r="ROU113" s="3"/>
      <c r="ROV113" s="3"/>
      <c r="ROW113" s="3"/>
      <c r="ROX113" s="3"/>
      <c r="ROY113" s="3"/>
      <c r="ROZ113" s="3"/>
      <c r="RPA113" s="3"/>
      <c r="RPB113" s="3"/>
      <c r="RPC113" s="3"/>
      <c r="RPD113" s="3"/>
      <c r="RPE113" s="3"/>
      <c r="RPF113" s="3"/>
      <c r="RPG113" s="3"/>
      <c r="RPH113" s="3"/>
      <c r="RPI113" s="3"/>
      <c r="RPJ113" s="3"/>
      <c r="RPK113" s="3"/>
      <c r="RPL113" s="3"/>
      <c r="RPM113" s="3"/>
      <c r="RPN113" s="3"/>
      <c r="RPO113" s="3"/>
      <c r="RPP113" s="3"/>
      <c r="RPQ113" s="3"/>
      <c r="RPR113" s="3"/>
      <c r="RPS113" s="3"/>
      <c r="RPT113" s="3"/>
      <c r="RPU113" s="3"/>
      <c r="RPV113" s="3"/>
      <c r="RPW113" s="3"/>
      <c r="RPX113" s="3"/>
      <c r="RPY113" s="3"/>
      <c r="RPZ113" s="3"/>
      <c r="RQA113" s="3"/>
      <c r="RQB113" s="3"/>
      <c r="RQC113" s="3"/>
      <c r="RQD113" s="3"/>
      <c r="RQE113" s="3"/>
      <c r="RQF113" s="3"/>
      <c r="RQG113" s="3"/>
      <c r="RQH113" s="3"/>
      <c r="RQI113" s="3"/>
      <c r="RQJ113" s="3"/>
      <c r="RQK113" s="3"/>
      <c r="RQL113" s="3"/>
      <c r="RQM113" s="3"/>
      <c r="RQN113" s="3"/>
      <c r="RQO113" s="3"/>
      <c r="RQP113" s="3"/>
      <c r="RQQ113" s="3"/>
      <c r="RQR113" s="3"/>
      <c r="RQS113" s="3"/>
      <c r="RQT113" s="3"/>
      <c r="RQU113" s="3"/>
      <c r="RQV113" s="3"/>
      <c r="RQW113" s="3"/>
      <c r="RQX113" s="3"/>
      <c r="RQY113" s="3"/>
      <c r="RQZ113" s="3"/>
      <c r="RRA113" s="3"/>
      <c r="RRB113" s="3"/>
      <c r="RRC113" s="3"/>
      <c r="RRD113" s="3"/>
      <c r="RRE113" s="3"/>
      <c r="RRF113" s="3"/>
      <c r="RRG113" s="3"/>
      <c r="RRH113" s="3"/>
      <c r="RRI113" s="3"/>
      <c r="RRJ113" s="3"/>
      <c r="RRK113" s="3"/>
      <c r="RRL113" s="3"/>
      <c r="RRM113" s="3"/>
      <c r="RRN113" s="3"/>
      <c r="RRO113" s="3"/>
      <c r="RRP113" s="3"/>
      <c r="RRQ113" s="3"/>
      <c r="RRR113" s="3"/>
      <c r="RRS113" s="3"/>
      <c r="RRT113" s="3"/>
      <c r="RRU113" s="3"/>
      <c r="RRV113" s="3"/>
      <c r="RRW113" s="3"/>
      <c r="RRX113" s="3"/>
      <c r="RRY113" s="3"/>
      <c r="RRZ113" s="3"/>
      <c r="RSA113" s="3"/>
      <c r="RSB113" s="3"/>
      <c r="RSC113" s="3"/>
      <c r="RSD113" s="3"/>
      <c r="RSE113" s="3"/>
      <c r="RSF113" s="3"/>
      <c r="RSG113" s="3"/>
      <c r="RSH113" s="3"/>
      <c r="RSI113" s="3"/>
      <c r="RSJ113" s="3"/>
      <c r="RSK113" s="3"/>
      <c r="RSL113" s="3"/>
      <c r="RSM113" s="3"/>
      <c r="RSN113" s="3"/>
      <c r="RSO113" s="3"/>
      <c r="RSP113" s="3"/>
      <c r="RSQ113" s="3"/>
      <c r="RSR113" s="3"/>
      <c r="RSS113" s="3"/>
      <c r="RST113" s="3"/>
      <c r="RSU113" s="3"/>
      <c r="RSV113" s="3"/>
      <c r="RSW113" s="3"/>
      <c r="RSX113" s="3"/>
      <c r="RSY113" s="3"/>
      <c r="RSZ113" s="3"/>
      <c r="RTA113" s="3"/>
      <c r="RTB113" s="3"/>
      <c r="RTC113" s="3"/>
      <c r="RTD113" s="3"/>
      <c r="RTE113" s="3"/>
      <c r="RTF113" s="3"/>
      <c r="RTG113" s="3"/>
      <c r="RTH113" s="3"/>
      <c r="RTI113" s="3"/>
      <c r="RTJ113" s="3"/>
      <c r="RTK113" s="3"/>
      <c r="RTL113" s="3"/>
      <c r="RTM113" s="3"/>
      <c r="RTN113" s="3"/>
      <c r="RTO113" s="3"/>
      <c r="RTP113" s="3"/>
      <c r="RTQ113" s="3"/>
      <c r="RTR113" s="3"/>
      <c r="RTS113" s="3"/>
      <c r="RTT113" s="3"/>
      <c r="RTU113" s="3"/>
      <c r="RTV113" s="3"/>
      <c r="RTW113" s="3"/>
      <c r="RTX113" s="3"/>
      <c r="RTY113" s="3"/>
      <c r="RTZ113" s="3"/>
      <c r="RUA113" s="3"/>
      <c r="RUB113" s="3"/>
      <c r="RUC113" s="3"/>
      <c r="RUD113" s="3"/>
      <c r="RUE113" s="3"/>
      <c r="RUF113" s="3"/>
      <c r="RUG113" s="3"/>
      <c r="RUH113" s="3"/>
      <c r="RUI113" s="3"/>
      <c r="RUJ113" s="3"/>
      <c r="RUK113" s="3"/>
      <c r="RUL113" s="3"/>
      <c r="RUM113" s="3"/>
      <c r="RUN113" s="3"/>
      <c r="RUO113" s="3"/>
      <c r="RUP113" s="3"/>
      <c r="RUQ113" s="3"/>
      <c r="RUR113" s="3"/>
      <c r="RUS113" s="3"/>
      <c r="RUT113" s="3"/>
      <c r="RUU113" s="3"/>
      <c r="RUV113" s="3"/>
      <c r="RUW113" s="3"/>
      <c r="RUX113" s="3"/>
      <c r="RUY113" s="3"/>
      <c r="RUZ113" s="3"/>
      <c r="RVA113" s="3"/>
      <c r="RVB113" s="3"/>
      <c r="RVC113" s="3"/>
      <c r="RVD113" s="3"/>
      <c r="RVE113" s="3"/>
      <c r="RVF113" s="3"/>
      <c r="RVG113" s="3"/>
      <c r="RVH113" s="3"/>
      <c r="RVI113" s="3"/>
      <c r="RVJ113" s="3"/>
      <c r="RVK113" s="3"/>
      <c r="RVL113" s="3"/>
      <c r="RVM113" s="3"/>
      <c r="RVN113" s="3"/>
      <c r="RVO113" s="3"/>
      <c r="RVP113" s="3"/>
      <c r="RVQ113" s="3"/>
      <c r="RVR113" s="3"/>
      <c r="RVS113" s="3"/>
      <c r="RVT113" s="3"/>
      <c r="RVU113" s="3"/>
      <c r="RVV113" s="3"/>
      <c r="RVW113" s="3"/>
      <c r="RVX113" s="3"/>
      <c r="RVY113" s="3"/>
      <c r="RVZ113" s="3"/>
      <c r="RWA113" s="3"/>
      <c r="RWB113" s="3"/>
      <c r="RWC113" s="3"/>
      <c r="RWD113" s="3"/>
      <c r="RWE113" s="3"/>
      <c r="RWF113" s="3"/>
      <c r="RWG113" s="3"/>
      <c r="RWH113" s="3"/>
      <c r="RWI113" s="3"/>
      <c r="RWJ113" s="3"/>
      <c r="RWK113" s="3"/>
      <c r="RWL113" s="3"/>
      <c r="RWM113" s="3"/>
      <c r="RWN113" s="3"/>
      <c r="RWO113" s="3"/>
      <c r="RWP113" s="3"/>
      <c r="RWQ113" s="3"/>
      <c r="RWR113" s="3"/>
      <c r="RWS113" s="3"/>
      <c r="RWT113" s="3"/>
      <c r="RWU113" s="3"/>
      <c r="RWV113" s="3"/>
      <c r="RWW113" s="3"/>
      <c r="RWX113" s="3"/>
      <c r="RWY113" s="3"/>
      <c r="RWZ113" s="3"/>
      <c r="RXA113" s="3"/>
      <c r="RXB113" s="3"/>
      <c r="RXC113" s="3"/>
      <c r="RXD113" s="3"/>
      <c r="RXE113" s="3"/>
      <c r="RXF113" s="3"/>
      <c r="RXG113" s="3"/>
      <c r="RXH113" s="3"/>
      <c r="RXI113" s="3"/>
      <c r="RXJ113" s="3"/>
      <c r="RXK113" s="3"/>
      <c r="RXL113" s="3"/>
      <c r="RXM113" s="3"/>
      <c r="RXN113" s="3"/>
      <c r="RXO113" s="3"/>
      <c r="RXP113" s="3"/>
      <c r="RXQ113" s="3"/>
      <c r="RXR113" s="3"/>
      <c r="RXS113" s="3"/>
      <c r="RXT113" s="3"/>
      <c r="RXU113" s="3"/>
      <c r="RXV113" s="3"/>
      <c r="RXW113" s="3"/>
      <c r="RXX113" s="3"/>
      <c r="RXY113" s="3"/>
      <c r="RXZ113" s="3"/>
      <c r="RYA113" s="3"/>
      <c r="RYB113" s="3"/>
      <c r="RYC113" s="3"/>
      <c r="RYD113" s="3"/>
      <c r="RYE113" s="3"/>
      <c r="RYF113" s="3"/>
      <c r="RYG113" s="3"/>
      <c r="RYH113" s="3"/>
      <c r="RYI113" s="3"/>
      <c r="RYJ113" s="3"/>
      <c r="RYK113" s="3"/>
      <c r="RYL113" s="3"/>
      <c r="RYM113" s="3"/>
      <c r="RYN113" s="3"/>
      <c r="RYO113" s="3"/>
      <c r="RYP113" s="3"/>
      <c r="RYQ113" s="3"/>
      <c r="RYR113" s="3"/>
      <c r="RYS113" s="3"/>
      <c r="RYT113" s="3"/>
      <c r="RYU113" s="3"/>
      <c r="RYV113" s="3"/>
      <c r="RYW113" s="3"/>
      <c r="RYX113" s="3"/>
      <c r="RYY113" s="3"/>
      <c r="RYZ113" s="3"/>
      <c r="RZA113" s="3"/>
      <c r="RZB113" s="3"/>
      <c r="RZC113" s="3"/>
      <c r="RZD113" s="3"/>
      <c r="RZE113" s="3"/>
      <c r="RZF113" s="3"/>
      <c r="RZG113" s="3"/>
      <c r="RZH113" s="3"/>
      <c r="RZI113" s="3"/>
      <c r="RZJ113" s="3"/>
      <c r="RZK113" s="3"/>
      <c r="RZL113" s="3"/>
      <c r="RZM113" s="3"/>
      <c r="RZN113" s="3"/>
      <c r="RZO113" s="3"/>
      <c r="RZP113" s="3"/>
      <c r="RZQ113" s="3"/>
      <c r="RZR113" s="3"/>
      <c r="RZS113" s="3"/>
      <c r="RZT113" s="3"/>
      <c r="RZU113" s="3"/>
      <c r="RZV113" s="3"/>
      <c r="RZW113" s="3"/>
      <c r="RZX113" s="3"/>
      <c r="RZY113" s="3"/>
      <c r="RZZ113" s="3"/>
      <c r="SAA113" s="3"/>
      <c r="SAB113" s="3"/>
      <c r="SAC113" s="3"/>
      <c r="SAD113" s="3"/>
      <c r="SAE113" s="3"/>
      <c r="SAF113" s="3"/>
      <c r="SAG113" s="3"/>
      <c r="SAH113" s="3"/>
      <c r="SAI113" s="3"/>
      <c r="SAJ113" s="3"/>
      <c r="SAK113" s="3"/>
      <c r="SAL113" s="3"/>
      <c r="SAM113" s="3"/>
      <c r="SAN113" s="3"/>
      <c r="SAO113" s="3"/>
      <c r="SAP113" s="3"/>
      <c r="SAQ113" s="3"/>
      <c r="SAR113" s="3"/>
      <c r="SAS113" s="3"/>
      <c r="SAT113" s="3"/>
      <c r="SAU113" s="3"/>
      <c r="SAV113" s="3"/>
      <c r="SAW113" s="3"/>
      <c r="SAX113" s="3"/>
      <c r="SAY113" s="3"/>
      <c r="SAZ113" s="3"/>
      <c r="SBA113" s="3"/>
      <c r="SBB113" s="3"/>
      <c r="SBC113" s="3"/>
      <c r="SBD113" s="3"/>
      <c r="SBE113" s="3"/>
      <c r="SBF113" s="3"/>
      <c r="SBG113" s="3"/>
      <c r="SBH113" s="3"/>
      <c r="SBI113" s="3"/>
      <c r="SBJ113" s="3"/>
      <c r="SBK113" s="3"/>
      <c r="SBL113" s="3"/>
      <c r="SBM113" s="3"/>
      <c r="SBN113" s="3"/>
      <c r="SBO113" s="3"/>
      <c r="SBP113" s="3"/>
      <c r="SBQ113" s="3"/>
      <c r="SBR113" s="3"/>
      <c r="SBS113" s="3"/>
      <c r="SBT113" s="3"/>
      <c r="SBU113" s="3"/>
      <c r="SBV113" s="3"/>
      <c r="SBW113" s="3"/>
      <c r="SBX113" s="3"/>
      <c r="SBY113" s="3"/>
      <c r="SBZ113" s="3"/>
      <c r="SCA113" s="3"/>
      <c r="SCB113" s="3"/>
      <c r="SCC113" s="3"/>
      <c r="SCD113" s="3"/>
      <c r="SCE113" s="3"/>
      <c r="SCF113" s="3"/>
      <c r="SCG113" s="3"/>
      <c r="SCH113" s="3"/>
      <c r="SCI113" s="3"/>
      <c r="SCJ113" s="3"/>
      <c r="SCK113" s="3"/>
      <c r="SCL113" s="3"/>
      <c r="SCM113" s="3"/>
      <c r="SCN113" s="3"/>
      <c r="SCO113" s="3"/>
      <c r="SCP113" s="3"/>
      <c r="SCQ113" s="3"/>
      <c r="SCR113" s="3"/>
      <c r="SCS113" s="3"/>
      <c r="SCT113" s="3"/>
      <c r="SCU113" s="3"/>
      <c r="SCV113" s="3"/>
      <c r="SCW113" s="3"/>
      <c r="SCX113" s="3"/>
      <c r="SCY113" s="3"/>
      <c r="SCZ113" s="3"/>
      <c r="SDA113" s="3"/>
      <c r="SDB113" s="3"/>
      <c r="SDC113" s="3"/>
      <c r="SDD113" s="3"/>
      <c r="SDE113" s="3"/>
      <c r="SDF113" s="3"/>
      <c r="SDG113" s="3"/>
      <c r="SDH113" s="3"/>
      <c r="SDI113" s="3"/>
      <c r="SDJ113" s="3"/>
      <c r="SDK113" s="3"/>
      <c r="SDL113" s="3"/>
      <c r="SDM113" s="3"/>
      <c r="SDN113" s="3"/>
      <c r="SDO113" s="3"/>
      <c r="SDP113" s="3"/>
      <c r="SDQ113" s="3"/>
      <c r="SDR113" s="3"/>
      <c r="SDS113" s="3"/>
      <c r="SDT113" s="3"/>
      <c r="SDU113" s="3"/>
      <c r="SDV113" s="3"/>
      <c r="SDW113" s="3"/>
      <c r="SDX113" s="3"/>
      <c r="SDY113" s="3"/>
      <c r="SDZ113" s="3"/>
      <c r="SEA113" s="3"/>
      <c r="SEB113" s="3"/>
      <c r="SEC113" s="3"/>
      <c r="SED113" s="3"/>
      <c r="SEE113" s="3"/>
      <c r="SEF113" s="3"/>
      <c r="SEG113" s="3"/>
      <c r="SEH113" s="3"/>
      <c r="SEI113" s="3"/>
      <c r="SEJ113" s="3"/>
      <c r="SEK113" s="3"/>
      <c r="SEL113" s="3"/>
      <c r="SEM113" s="3"/>
      <c r="SEN113" s="3"/>
      <c r="SEO113" s="3"/>
      <c r="SEP113" s="3"/>
      <c r="SEQ113" s="3"/>
      <c r="SER113" s="3"/>
      <c r="SES113" s="3"/>
      <c r="SET113" s="3"/>
      <c r="SEU113" s="3"/>
      <c r="SEV113" s="3"/>
      <c r="SEW113" s="3"/>
      <c r="SEX113" s="3"/>
      <c r="SEY113" s="3"/>
      <c r="SEZ113" s="3"/>
      <c r="SFA113" s="3"/>
      <c r="SFB113" s="3"/>
      <c r="SFC113" s="3"/>
      <c r="SFD113" s="3"/>
      <c r="SFE113" s="3"/>
      <c r="SFF113" s="3"/>
      <c r="SFG113" s="3"/>
      <c r="SFH113" s="3"/>
      <c r="SFI113" s="3"/>
      <c r="SFJ113" s="3"/>
      <c r="SFK113" s="3"/>
      <c r="SFL113" s="3"/>
      <c r="SFM113" s="3"/>
      <c r="SFN113" s="3"/>
      <c r="SFO113" s="3"/>
      <c r="SFP113" s="3"/>
      <c r="SFQ113" s="3"/>
      <c r="SFR113" s="3"/>
      <c r="SFS113" s="3"/>
      <c r="SFT113" s="3"/>
      <c r="SFU113" s="3"/>
      <c r="SFV113" s="3"/>
      <c r="SFW113" s="3"/>
      <c r="SFX113" s="3"/>
      <c r="SFY113" s="3"/>
      <c r="SFZ113" s="3"/>
      <c r="SGA113" s="3"/>
      <c r="SGB113" s="3"/>
      <c r="SGC113" s="3"/>
      <c r="SGD113" s="3"/>
      <c r="SGE113" s="3"/>
      <c r="SGF113" s="3"/>
      <c r="SGG113" s="3"/>
      <c r="SGH113" s="3"/>
      <c r="SGI113" s="3"/>
      <c r="SGJ113" s="3"/>
      <c r="SGK113" s="3"/>
      <c r="SGL113" s="3"/>
      <c r="SGM113" s="3"/>
      <c r="SGN113" s="3"/>
      <c r="SGO113" s="3"/>
      <c r="SGP113" s="3"/>
      <c r="SGQ113" s="3"/>
      <c r="SGR113" s="3"/>
      <c r="SGS113" s="3"/>
      <c r="SGT113" s="3"/>
      <c r="SGU113" s="3"/>
      <c r="SGV113" s="3"/>
      <c r="SGW113" s="3"/>
      <c r="SGX113" s="3"/>
      <c r="SGY113" s="3"/>
      <c r="SGZ113" s="3"/>
      <c r="SHA113" s="3"/>
      <c r="SHB113" s="3"/>
      <c r="SHC113" s="3"/>
      <c r="SHD113" s="3"/>
      <c r="SHE113" s="3"/>
      <c r="SHF113" s="3"/>
      <c r="SHG113" s="3"/>
      <c r="SHH113" s="3"/>
      <c r="SHI113" s="3"/>
      <c r="SHJ113" s="3"/>
      <c r="SHK113" s="3"/>
      <c r="SHL113" s="3"/>
      <c r="SHM113" s="3"/>
      <c r="SHN113" s="3"/>
      <c r="SHO113" s="3"/>
      <c r="SHP113" s="3"/>
      <c r="SHQ113" s="3"/>
      <c r="SHR113" s="3"/>
      <c r="SHS113" s="3"/>
      <c r="SHT113" s="3"/>
      <c r="SHU113" s="3"/>
      <c r="SHV113" s="3"/>
      <c r="SHW113" s="3"/>
      <c r="SHX113" s="3"/>
      <c r="SHY113" s="3"/>
      <c r="SHZ113" s="3"/>
      <c r="SIA113" s="3"/>
      <c r="SIB113" s="3"/>
      <c r="SIC113" s="3"/>
      <c r="SID113" s="3"/>
      <c r="SIE113" s="3"/>
      <c r="SIF113" s="3"/>
      <c r="SIG113" s="3"/>
      <c r="SIH113" s="3"/>
      <c r="SII113" s="3"/>
      <c r="SIJ113" s="3"/>
      <c r="SIK113" s="3"/>
      <c r="SIL113" s="3"/>
      <c r="SIM113" s="3"/>
      <c r="SIN113" s="3"/>
      <c r="SIO113" s="3"/>
      <c r="SIP113" s="3"/>
      <c r="SIQ113" s="3"/>
      <c r="SIR113" s="3"/>
      <c r="SIS113" s="3"/>
      <c r="SIT113" s="3"/>
      <c r="SIU113" s="3"/>
      <c r="SIV113" s="3"/>
      <c r="SIW113" s="3"/>
      <c r="SIX113" s="3"/>
      <c r="SIY113" s="3"/>
      <c r="SIZ113" s="3"/>
      <c r="SJA113" s="3"/>
      <c r="SJB113" s="3"/>
      <c r="SJC113" s="3"/>
      <c r="SJD113" s="3"/>
      <c r="SJE113" s="3"/>
      <c r="SJF113" s="3"/>
      <c r="SJG113" s="3"/>
      <c r="SJH113" s="3"/>
      <c r="SJI113" s="3"/>
      <c r="SJJ113" s="3"/>
      <c r="SJK113" s="3"/>
      <c r="SJL113" s="3"/>
      <c r="SJM113" s="3"/>
      <c r="SJN113" s="3"/>
      <c r="SJO113" s="3"/>
      <c r="SJP113" s="3"/>
      <c r="SJQ113" s="3"/>
      <c r="SJR113" s="3"/>
      <c r="SJS113" s="3"/>
      <c r="SJT113" s="3"/>
      <c r="SJU113" s="3"/>
      <c r="SJV113" s="3"/>
      <c r="SJW113" s="3"/>
      <c r="SJX113" s="3"/>
      <c r="SJY113" s="3"/>
      <c r="SJZ113" s="3"/>
      <c r="SKA113" s="3"/>
      <c r="SKB113" s="3"/>
      <c r="SKC113" s="3"/>
      <c r="SKD113" s="3"/>
      <c r="SKE113" s="3"/>
      <c r="SKF113" s="3"/>
      <c r="SKG113" s="3"/>
      <c r="SKH113" s="3"/>
      <c r="SKI113" s="3"/>
      <c r="SKJ113" s="3"/>
      <c r="SKK113" s="3"/>
      <c r="SKL113" s="3"/>
      <c r="SKM113" s="3"/>
      <c r="SKN113" s="3"/>
      <c r="SKO113" s="3"/>
      <c r="SKP113" s="3"/>
      <c r="SKQ113" s="3"/>
      <c r="SKR113" s="3"/>
      <c r="SKS113" s="3"/>
      <c r="SKT113" s="3"/>
      <c r="SKU113" s="3"/>
      <c r="SKV113" s="3"/>
      <c r="SKW113" s="3"/>
      <c r="SKX113" s="3"/>
      <c r="SKY113" s="3"/>
      <c r="SKZ113" s="3"/>
      <c r="SLA113" s="3"/>
      <c r="SLB113" s="3"/>
      <c r="SLC113" s="3"/>
      <c r="SLD113" s="3"/>
      <c r="SLE113" s="3"/>
      <c r="SLF113" s="3"/>
      <c r="SLG113" s="3"/>
      <c r="SLH113" s="3"/>
      <c r="SLI113" s="3"/>
      <c r="SLJ113" s="3"/>
      <c r="SLK113" s="3"/>
      <c r="SLL113" s="3"/>
      <c r="SLM113" s="3"/>
      <c r="SLN113" s="3"/>
      <c r="SLO113" s="3"/>
      <c r="SLP113" s="3"/>
      <c r="SLQ113" s="3"/>
      <c r="SLR113" s="3"/>
      <c r="SLS113" s="3"/>
      <c r="SLT113" s="3"/>
      <c r="SLU113" s="3"/>
      <c r="SLV113" s="3"/>
      <c r="SLW113" s="3"/>
      <c r="SLX113" s="3"/>
      <c r="SLY113" s="3"/>
      <c r="SLZ113" s="3"/>
      <c r="SMA113" s="3"/>
      <c r="SMB113" s="3"/>
      <c r="SMC113" s="3"/>
      <c r="SMD113" s="3"/>
      <c r="SME113" s="3"/>
      <c r="SMF113" s="3"/>
      <c r="SMG113" s="3"/>
      <c r="SMH113" s="3"/>
      <c r="SMI113" s="3"/>
      <c r="SMJ113" s="3"/>
      <c r="SMK113" s="3"/>
      <c r="SML113" s="3"/>
      <c r="SMM113" s="3"/>
      <c r="SMN113" s="3"/>
      <c r="SMO113" s="3"/>
      <c r="SMP113" s="3"/>
      <c r="SMQ113" s="3"/>
      <c r="SMR113" s="3"/>
      <c r="SMS113" s="3"/>
      <c r="SMT113" s="3"/>
      <c r="SMU113" s="3"/>
      <c r="SMV113" s="3"/>
      <c r="SMW113" s="3"/>
      <c r="SMX113" s="3"/>
      <c r="SMY113" s="3"/>
      <c r="SMZ113" s="3"/>
      <c r="SNA113" s="3"/>
      <c r="SNB113" s="3"/>
      <c r="SNC113" s="3"/>
      <c r="SND113" s="3"/>
      <c r="SNE113" s="3"/>
      <c r="SNF113" s="3"/>
      <c r="SNG113" s="3"/>
      <c r="SNH113" s="3"/>
      <c r="SNI113" s="3"/>
      <c r="SNJ113" s="3"/>
      <c r="SNK113" s="3"/>
      <c r="SNL113" s="3"/>
      <c r="SNM113" s="3"/>
      <c r="SNN113" s="3"/>
      <c r="SNO113" s="3"/>
      <c r="SNP113" s="3"/>
      <c r="SNQ113" s="3"/>
      <c r="SNR113" s="3"/>
      <c r="SNS113" s="3"/>
      <c r="SNT113" s="3"/>
      <c r="SNU113" s="3"/>
      <c r="SNV113" s="3"/>
      <c r="SNW113" s="3"/>
      <c r="SNX113" s="3"/>
      <c r="SNY113" s="3"/>
      <c r="SNZ113" s="3"/>
      <c r="SOA113" s="3"/>
      <c r="SOB113" s="3"/>
      <c r="SOC113" s="3"/>
      <c r="SOD113" s="3"/>
      <c r="SOE113" s="3"/>
      <c r="SOF113" s="3"/>
      <c r="SOG113" s="3"/>
      <c r="SOH113" s="3"/>
      <c r="SOI113" s="3"/>
      <c r="SOJ113" s="3"/>
      <c r="SOK113" s="3"/>
      <c r="SOL113" s="3"/>
      <c r="SOM113" s="3"/>
      <c r="SON113" s="3"/>
      <c r="SOO113" s="3"/>
      <c r="SOP113" s="3"/>
      <c r="SOQ113" s="3"/>
      <c r="SOR113" s="3"/>
      <c r="SOS113" s="3"/>
      <c r="SOT113" s="3"/>
      <c r="SOU113" s="3"/>
      <c r="SOV113" s="3"/>
      <c r="SOW113" s="3"/>
      <c r="SOX113" s="3"/>
      <c r="SOY113" s="3"/>
      <c r="SOZ113" s="3"/>
      <c r="SPA113" s="3"/>
      <c r="SPB113" s="3"/>
      <c r="SPC113" s="3"/>
      <c r="SPD113" s="3"/>
      <c r="SPE113" s="3"/>
      <c r="SPF113" s="3"/>
      <c r="SPG113" s="3"/>
      <c r="SPH113" s="3"/>
      <c r="SPI113" s="3"/>
      <c r="SPJ113" s="3"/>
      <c r="SPK113" s="3"/>
      <c r="SPL113" s="3"/>
      <c r="SPM113" s="3"/>
      <c r="SPN113" s="3"/>
      <c r="SPO113" s="3"/>
      <c r="SPP113" s="3"/>
      <c r="SPQ113" s="3"/>
      <c r="SPR113" s="3"/>
      <c r="SPS113" s="3"/>
      <c r="SPT113" s="3"/>
      <c r="SPU113" s="3"/>
      <c r="SPV113" s="3"/>
      <c r="SPW113" s="3"/>
      <c r="SPX113" s="3"/>
      <c r="SPY113" s="3"/>
      <c r="SPZ113" s="3"/>
      <c r="SQA113" s="3"/>
      <c r="SQB113" s="3"/>
      <c r="SQC113" s="3"/>
      <c r="SQD113" s="3"/>
      <c r="SQE113" s="3"/>
      <c r="SQF113" s="3"/>
      <c r="SQG113" s="3"/>
      <c r="SQH113" s="3"/>
      <c r="SQI113" s="3"/>
      <c r="SQJ113" s="3"/>
      <c r="SQK113" s="3"/>
      <c r="SQL113" s="3"/>
      <c r="SQM113" s="3"/>
      <c r="SQN113" s="3"/>
      <c r="SQO113" s="3"/>
      <c r="SQP113" s="3"/>
      <c r="SQQ113" s="3"/>
      <c r="SQR113" s="3"/>
      <c r="SQS113" s="3"/>
      <c r="SQT113" s="3"/>
      <c r="SQU113" s="3"/>
      <c r="SQV113" s="3"/>
      <c r="SQW113" s="3"/>
      <c r="SQX113" s="3"/>
      <c r="SQY113" s="3"/>
      <c r="SQZ113" s="3"/>
      <c r="SRA113" s="3"/>
      <c r="SRB113" s="3"/>
      <c r="SRC113" s="3"/>
      <c r="SRD113" s="3"/>
      <c r="SRE113" s="3"/>
      <c r="SRF113" s="3"/>
      <c r="SRG113" s="3"/>
      <c r="SRH113" s="3"/>
      <c r="SRI113" s="3"/>
      <c r="SRJ113" s="3"/>
      <c r="SRK113" s="3"/>
      <c r="SRL113" s="3"/>
      <c r="SRM113" s="3"/>
      <c r="SRN113" s="3"/>
      <c r="SRO113" s="3"/>
      <c r="SRP113" s="3"/>
      <c r="SRQ113" s="3"/>
      <c r="SRR113" s="3"/>
      <c r="SRS113" s="3"/>
      <c r="SRT113" s="3"/>
      <c r="SRU113" s="3"/>
      <c r="SRV113" s="3"/>
      <c r="SRW113" s="3"/>
      <c r="SRX113" s="3"/>
      <c r="SRY113" s="3"/>
      <c r="SRZ113" s="3"/>
      <c r="SSA113" s="3"/>
      <c r="SSB113" s="3"/>
      <c r="SSC113" s="3"/>
      <c r="SSD113" s="3"/>
      <c r="SSE113" s="3"/>
      <c r="SSF113" s="3"/>
      <c r="SSG113" s="3"/>
      <c r="SSH113" s="3"/>
      <c r="SSI113" s="3"/>
      <c r="SSJ113" s="3"/>
      <c r="SSK113" s="3"/>
      <c r="SSL113" s="3"/>
      <c r="SSM113" s="3"/>
      <c r="SSN113" s="3"/>
      <c r="SSO113" s="3"/>
      <c r="SSP113" s="3"/>
      <c r="SSQ113" s="3"/>
      <c r="SSR113" s="3"/>
      <c r="SSS113" s="3"/>
      <c r="SST113" s="3"/>
      <c r="SSU113" s="3"/>
      <c r="SSV113" s="3"/>
      <c r="SSW113" s="3"/>
      <c r="SSX113" s="3"/>
      <c r="SSY113" s="3"/>
      <c r="SSZ113" s="3"/>
      <c r="STA113" s="3"/>
      <c r="STB113" s="3"/>
      <c r="STC113" s="3"/>
      <c r="STD113" s="3"/>
      <c r="STE113" s="3"/>
      <c r="STF113" s="3"/>
      <c r="STG113" s="3"/>
      <c r="STH113" s="3"/>
      <c r="STI113" s="3"/>
      <c r="STJ113" s="3"/>
      <c r="STK113" s="3"/>
      <c r="STL113" s="3"/>
      <c r="STM113" s="3"/>
      <c r="STN113" s="3"/>
      <c r="STO113" s="3"/>
      <c r="STP113" s="3"/>
      <c r="STQ113" s="3"/>
      <c r="STR113" s="3"/>
      <c r="STS113" s="3"/>
      <c r="STT113" s="3"/>
      <c r="STU113" s="3"/>
      <c r="STV113" s="3"/>
      <c r="STW113" s="3"/>
      <c r="STX113" s="3"/>
      <c r="STY113" s="3"/>
      <c r="STZ113" s="3"/>
      <c r="SUA113" s="3"/>
      <c r="SUB113" s="3"/>
      <c r="SUC113" s="3"/>
      <c r="SUD113" s="3"/>
      <c r="SUE113" s="3"/>
      <c r="SUF113" s="3"/>
      <c r="SUG113" s="3"/>
      <c r="SUH113" s="3"/>
      <c r="SUI113" s="3"/>
      <c r="SUJ113" s="3"/>
      <c r="SUK113" s="3"/>
      <c r="SUL113" s="3"/>
      <c r="SUM113" s="3"/>
      <c r="SUN113" s="3"/>
      <c r="SUO113" s="3"/>
      <c r="SUP113" s="3"/>
      <c r="SUQ113" s="3"/>
      <c r="SUR113" s="3"/>
      <c r="SUS113" s="3"/>
      <c r="SUT113" s="3"/>
      <c r="SUU113" s="3"/>
      <c r="SUV113" s="3"/>
      <c r="SUW113" s="3"/>
      <c r="SUX113" s="3"/>
      <c r="SUY113" s="3"/>
      <c r="SUZ113" s="3"/>
      <c r="SVA113" s="3"/>
      <c r="SVB113" s="3"/>
      <c r="SVC113" s="3"/>
      <c r="SVD113" s="3"/>
      <c r="SVE113" s="3"/>
      <c r="SVF113" s="3"/>
      <c r="SVG113" s="3"/>
      <c r="SVH113" s="3"/>
      <c r="SVI113" s="3"/>
      <c r="SVJ113" s="3"/>
      <c r="SVK113" s="3"/>
      <c r="SVL113" s="3"/>
      <c r="SVM113" s="3"/>
      <c r="SVN113" s="3"/>
      <c r="SVO113" s="3"/>
      <c r="SVP113" s="3"/>
      <c r="SVQ113" s="3"/>
      <c r="SVR113" s="3"/>
      <c r="SVS113" s="3"/>
      <c r="SVT113" s="3"/>
      <c r="SVU113" s="3"/>
      <c r="SVV113" s="3"/>
      <c r="SVW113" s="3"/>
      <c r="SVX113" s="3"/>
      <c r="SVY113" s="3"/>
      <c r="SVZ113" s="3"/>
      <c r="SWA113" s="3"/>
      <c r="SWB113" s="3"/>
      <c r="SWC113" s="3"/>
      <c r="SWD113" s="3"/>
      <c r="SWE113" s="3"/>
      <c r="SWF113" s="3"/>
      <c r="SWG113" s="3"/>
      <c r="SWH113" s="3"/>
      <c r="SWI113" s="3"/>
      <c r="SWJ113" s="3"/>
      <c r="SWK113" s="3"/>
      <c r="SWL113" s="3"/>
      <c r="SWM113" s="3"/>
      <c r="SWN113" s="3"/>
      <c r="SWO113" s="3"/>
      <c r="SWP113" s="3"/>
      <c r="SWQ113" s="3"/>
      <c r="SWR113" s="3"/>
      <c r="SWS113" s="3"/>
      <c r="SWT113" s="3"/>
      <c r="SWU113" s="3"/>
      <c r="SWV113" s="3"/>
      <c r="SWW113" s="3"/>
      <c r="SWX113" s="3"/>
      <c r="SWY113" s="3"/>
      <c r="SWZ113" s="3"/>
      <c r="SXA113" s="3"/>
      <c r="SXB113" s="3"/>
      <c r="SXC113" s="3"/>
      <c r="SXD113" s="3"/>
      <c r="SXE113" s="3"/>
      <c r="SXF113" s="3"/>
      <c r="SXG113" s="3"/>
      <c r="SXH113" s="3"/>
      <c r="SXI113" s="3"/>
      <c r="SXJ113" s="3"/>
      <c r="SXK113" s="3"/>
      <c r="SXL113" s="3"/>
      <c r="SXM113" s="3"/>
      <c r="SXN113" s="3"/>
      <c r="SXO113" s="3"/>
      <c r="SXP113" s="3"/>
      <c r="SXQ113" s="3"/>
      <c r="SXR113" s="3"/>
      <c r="SXS113" s="3"/>
      <c r="SXT113" s="3"/>
      <c r="SXU113" s="3"/>
      <c r="SXV113" s="3"/>
      <c r="SXW113" s="3"/>
      <c r="SXX113" s="3"/>
      <c r="SXY113" s="3"/>
      <c r="SXZ113" s="3"/>
      <c r="SYA113" s="3"/>
      <c r="SYB113" s="3"/>
      <c r="SYC113" s="3"/>
      <c r="SYD113" s="3"/>
      <c r="SYE113" s="3"/>
      <c r="SYF113" s="3"/>
      <c r="SYG113" s="3"/>
      <c r="SYH113" s="3"/>
      <c r="SYI113" s="3"/>
      <c r="SYJ113" s="3"/>
      <c r="SYK113" s="3"/>
      <c r="SYL113" s="3"/>
      <c r="SYM113" s="3"/>
      <c r="SYN113" s="3"/>
      <c r="SYO113" s="3"/>
      <c r="SYP113" s="3"/>
      <c r="SYQ113" s="3"/>
      <c r="SYR113" s="3"/>
      <c r="SYS113" s="3"/>
      <c r="SYT113" s="3"/>
      <c r="SYU113" s="3"/>
      <c r="SYV113" s="3"/>
      <c r="SYW113" s="3"/>
      <c r="SYX113" s="3"/>
      <c r="SYY113" s="3"/>
      <c r="SYZ113" s="3"/>
      <c r="SZA113" s="3"/>
      <c r="SZB113" s="3"/>
      <c r="SZC113" s="3"/>
      <c r="SZD113" s="3"/>
      <c r="SZE113" s="3"/>
      <c r="SZF113" s="3"/>
      <c r="SZG113" s="3"/>
      <c r="SZH113" s="3"/>
      <c r="SZI113" s="3"/>
      <c r="SZJ113" s="3"/>
      <c r="SZK113" s="3"/>
      <c r="SZL113" s="3"/>
      <c r="SZM113" s="3"/>
      <c r="SZN113" s="3"/>
      <c r="SZO113" s="3"/>
      <c r="SZP113" s="3"/>
      <c r="SZQ113" s="3"/>
      <c r="SZR113" s="3"/>
      <c r="SZS113" s="3"/>
      <c r="SZT113" s="3"/>
      <c r="SZU113" s="3"/>
      <c r="SZV113" s="3"/>
      <c r="SZW113" s="3"/>
      <c r="SZX113" s="3"/>
      <c r="SZY113" s="3"/>
      <c r="SZZ113" s="3"/>
      <c r="TAA113" s="3"/>
      <c r="TAB113" s="3"/>
      <c r="TAC113" s="3"/>
      <c r="TAD113" s="3"/>
      <c r="TAE113" s="3"/>
      <c r="TAF113" s="3"/>
      <c r="TAG113" s="3"/>
      <c r="TAH113" s="3"/>
      <c r="TAI113" s="3"/>
      <c r="TAJ113" s="3"/>
      <c r="TAK113" s="3"/>
      <c r="TAL113" s="3"/>
      <c r="TAM113" s="3"/>
      <c r="TAN113" s="3"/>
      <c r="TAO113" s="3"/>
      <c r="TAP113" s="3"/>
      <c r="TAQ113" s="3"/>
      <c r="TAR113" s="3"/>
      <c r="TAS113" s="3"/>
      <c r="TAT113" s="3"/>
      <c r="TAU113" s="3"/>
      <c r="TAV113" s="3"/>
      <c r="TAW113" s="3"/>
      <c r="TAX113" s="3"/>
      <c r="TAY113" s="3"/>
      <c r="TAZ113" s="3"/>
      <c r="TBA113" s="3"/>
      <c r="TBB113" s="3"/>
      <c r="TBC113" s="3"/>
      <c r="TBD113" s="3"/>
      <c r="TBE113" s="3"/>
      <c r="TBF113" s="3"/>
      <c r="TBG113" s="3"/>
      <c r="TBH113" s="3"/>
      <c r="TBI113" s="3"/>
      <c r="TBJ113" s="3"/>
      <c r="TBK113" s="3"/>
      <c r="TBL113" s="3"/>
      <c r="TBM113" s="3"/>
      <c r="TBN113" s="3"/>
      <c r="TBO113" s="3"/>
      <c r="TBP113" s="3"/>
      <c r="TBQ113" s="3"/>
      <c r="TBR113" s="3"/>
      <c r="TBS113" s="3"/>
      <c r="TBT113" s="3"/>
      <c r="TBU113" s="3"/>
      <c r="TBV113" s="3"/>
      <c r="TBW113" s="3"/>
      <c r="TBX113" s="3"/>
      <c r="TBY113" s="3"/>
      <c r="TBZ113" s="3"/>
      <c r="TCA113" s="3"/>
      <c r="TCB113" s="3"/>
      <c r="TCC113" s="3"/>
      <c r="TCD113" s="3"/>
      <c r="TCE113" s="3"/>
      <c r="TCF113" s="3"/>
      <c r="TCG113" s="3"/>
      <c r="TCH113" s="3"/>
      <c r="TCI113" s="3"/>
      <c r="TCJ113" s="3"/>
      <c r="TCK113" s="3"/>
      <c r="TCL113" s="3"/>
      <c r="TCM113" s="3"/>
      <c r="TCN113" s="3"/>
      <c r="TCO113" s="3"/>
      <c r="TCP113" s="3"/>
      <c r="TCQ113" s="3"/>
      <c r="TCR113" s="3"/>
      <c r="TCS113" s="3"/>
      <c r="TCT113" s="3"/>
      <c r="TCU113" s="3"/>
      <c r="TCV113" s="3"/>
      <c r="TCW113" s="3"/>
      <c r="TCX113" s="3"/>
      <c r="TCY113" s="3"/>
      <c r="TCZ113" s="3"/>
      <c r="TDA113" s="3"/>
      <c r="TDB113" s="3"/>
      <c r="TDC113" s="3"/>
      <c r="TDD113" s="3"/>
      <c r="TDE113" s="3"/>
      <c r="TDF113" s="3"/>
      <c r="TDG113" s="3"/>
      <c r="TDH113" s="3"/>
      <c r="TDI113" s="3"/>
      <c r="TDJ113" s="3"/>
      <c r="TDK113" s="3"/>
      <c r="TDL113" s="3"/>
      <c r="TDM113" s="3"/>
      <c r="TDN113" s="3"/>
      <c r="TDO113" s="3"/>
      <c r="TDP113" s="3"/>
      <c r="TDQ113" s="3"/>
      <c r="TDR113" s="3"/>
      <c r="TDS113" s="3"/>
      <c r="TDT113" s="3"/>
      <c r="TDU113" s="3"/>
      <c r="TDV113" s="3"/>
      <c r="TDW113" s="3"/>
      <c r="TDX113" s="3"/>
      <c r="TDY113" s="3"/>
      <c r="TDZ113" s="3"/>
      <c r="TEA113" s="3"/>
      <c r="TEB113" s="3"/>
      <c r="TEC113" s="3"/>
      <c r="TED113" s="3"/>
      <c r="TEE113" s="3"/>
      <c r="TEF113" s="3"/>
      <c r="TEG113" s="3"/>
      <c r="TEH113" s="3"/>
      <c r="TEI113" s="3"/>
      <c r="TEJ113" s="3"/>
      <c r="TEK113" s="3"/>
      <c r="TEL113" s="3"/>
      <c r="TEM113" s="3"/>
      <c r="TEN113" s="3"/>
      <c r="TEO113" s="3"/>
      <c r="TEP113" s="3"/>
      <c r="TEQ113" s="3"/>
      <c r="TER113" s="3"/>
      <c r="TES113" s="3"/>
      <c r="TET113" s="3"/>
      <c r="TEU113" s="3"/>
      <c r="TEV113" s="3"/>
      <c r="TEW113" s="3"/>
      <c r="TEX113" s="3"/>
      <c r="TEY113" s="3"/>
      <c r="TEZ113" s="3"/>
      <c r="TFA113" s="3"/>
      <c r="TFB113" s="3"/>
      <c r="TFC113" s="3"/>
      <c r="TFD113" s="3"/>
      <c r="TFE113" s="3"/>
      <c r="TFF113" s="3"/>
      <c r="TFG113" s="3"/>
      <c r="TFH113" s="3"/>
      <c r="TFI113" s="3"/>
      <c r="TFJ113" s="3"/>
      <c r="TFK113" s="3"/>
      <c r="TFL113" s="3"/>
      <c r="TFM113" s="3"/>
      <c r="TFN113" s="3"/>
      <c r="TFO113" s="3"/>
      <c r="TFP113" s="3"/>
      <c r="TFQ113" s="3"/>
      <c r="TFR113" s="3"/>
      <c r="TFS113" s="3"/>
      <c r="TFT113" s="3"/>
      <c r="TFU113" s="3"/>
      <c r="TFV113" s="3"/>
      <c r="TFW113" s="3"/>
      <c r="TFX113" s="3"/>
      <c r="TFY113" s="3"/>
      <c r="TFZ113" s="3"/>
      <c r="TGA113" s="3"/>
      <c r="TGB113" s="3"/>
      <c r="TGC113" s="3"/>
      <c r="TGD113" s="3"/>
      <c r="TGE113" s="3"/>
      <c r="TGF113" s="3"/>
      <c r="TGG113" s="3"/>
      <c r="TGH113" s="3"/>
      <c r="TGI113" s="3"/>
      <c r="TGJ113" s="3"/>
      <c r="TGK113" s="3"/>
      <c r="TGL113" s="3"/>
      <c r="TGM113" s="3"/>
      <c r="TGN113" s="3"/>
      <c r="TGO113" s="3"/>
      <c r="TGP113" s="3"/>
      <c r="TGQ113" s="3"/>
      <c r="TGR113" s="3"/>
      <c r="TGS113" s="3"/>
      <c r="TGT113" s="3"/>
      <c r="TGU113" s="3"/>
      <c r="TGV113" s="3"/>
      <c r="TGW113" s="3"/>
      <c r="TGX113" s="3"/>
      <c r="TGY113" s="3"/>
      <c r="TGZ113" s="3"/>
      <c r="THA113" s="3"/>
      <c r="THB113" s="3"/>
      <c r="THC113" s="3"/>
      <c r="THD113" s="3"/>
      <c r="THE113" s="3"/>
      <c r="THF113" s="3"/>
      <c r="THG113" s="3"/>
      <c r="THH113" s="3"/>
      <c r="THI113" s="3"/>
      <c r="THJ113" s="3"/>
      <c r="THK113" s="3"/>
      <c r="THL113" s="3"/>
      <c r="THM113" s="3"/>
      <c r="THN113" s="3"/>
      <c r="THO113" s="3"/>
      <c r="THP113" s="3"/>
      <c r="THQ113" s="3"/>
      <c r="THR113" s="3"/>
      <c r="THS113" s="3"/>
      <c r="THT113" s="3"/>
      <c r="THU113" s="3"/>
      <c r="THV113" s="3"/>
      <c r="THW113" s="3"/>
      <c r="THX113" s="3"/>
      <c r="THY113" s="3"/>
      <c r="THZ113" s="3"/>
      <c r="TIA113" s="3"/>
      <c r="TIB113" s="3"/>
      <c r="TIC113" s="3"/>
      <c r="TID113" s="3"/>
      <c r="TIE113" s="3"/>
      <c r="TIF113" s="3"/>
      <c r="TIG113" s="3"/>
      <c r="TIH113" s="3"/>
      <c r="TII113" s="3"/>
      <c r="TIJ113" s="3"/>
      <c r="TIK113" s="3"/>
      <c r="TIL113" s="3"/>
      <c r="TIM113" s="3"/>
      <c r="TIN113" s="3"/>
      <c r="TIO113" s="3"/>
      <c r="TIP113" s="3"/>
      <c r="TIQ113" s="3"/>
      <c r="TIR113" s="3"/>
      <c r="TIS113" s="3"/>
      <c r="TIT113" s="3"/>
      <c r="TIU113" s="3"/>
      <c r="TIV113" s="3"/>
      <c r="TIW113" s="3"/>
      <c r="TIX113" s="3"/>
      <c r="TIY113" s="3"/>
      <c r="TIZ113" s="3"/>
      <c r="TJA113" s="3"/>
      <c r="TJB113" s="3"/>
      <c r="TJC113" s="3"/>
      <c r="TJD113" s="3"/>
      <c r="TJE113" s="3"/>
      <c r="TJF113" s="3"/>
      <c r="TJG113" s="3"/>
      <c r="TJH113" s="3"/>
      <c r="TJI113" s="3"/>
      <c r="TJJ113" s="3"/>
      <c r="TJK113" s="3"/>
      <c r="TJL113" s="3"/>
      <c r="TJM113" s="3"/>
      <c r="TJN113" s="3"/>
      <c r="TJO113" s="3"/>
      <c r="TJP113" s="3"/>
      <c r="TJQ113" s="3"/>
      <c r="TJR113" s="3"/>
      <c r="TJS113" s="3"/>
      <c r="TJT113" s="3"/>
      <c r="TJU113" s="3"/>
      <c r="TJV113" s="3"/>
      <c r="TJW113" s="3"/>
      <c r="TJX113" s="3"/>
      <c r="TJY113" s="3"/>
      <c r="TJZ113" s="3"/>
      <c r="TKA113" s="3"/>
      <c r="TKB113" s="3"/>
      <c r="TKC113" s="3"/>
      <c r="TKD113" s="3"/>
      <c r="TKE113" s="3"/>
      <c r="TKF113" s="3"/>
      <c r="TKG113" s="3"/>
      <c r="TKH113" s="3"/>
      <c r="TKI113" s="3"/>
      <c r="TKJ113" s="3"/>
      <c r="TKK113" s="3"/>
      <c r="TKL113" s="3"/>
      <c r="TKM113" s="3"/>
      <c r="TKN113" s="3"/>
      <c r="TKO113" s="3"/>
      <c r="TKP113" s="3"/>
      <c r="TKQ113" s="3"/>
      <c r="TKR113" s="3"/>
      <c r="TKS113" s="3"/>
      <c r="TKT113" s="3"/>
      <c r="TKU113" s="3"/>
      <c r="TKV113" s="3"/>
      <c r="TKW113" s="3"/>
      <c r="TKX113" s="3"/>
      <c r="TKY113" s="3"/>
      <c r="TKZ113" s="3"/>
      <c r="TLA113" s="3"/>
      <c r="TLB113" s="3"/>
      <c r="TLC113" s="3"/>
      <c r="TLD113" s="3"/>
      <c r="TLE113" s="3"/>
      <c r="TLF113" s="3"/>
      <c r="TLG113" s="3"/>
      <c r="TLH113" s="3"/>
      <c r="TLI113" s="3"/>
      <c r="TLJ113" s="3"/>
      <c r="TLK113" s="3"/>
      <c r="TLL113" s="3"/>
      <c r="TLM113" s="3"/>
      <c r="TLN113" s="3"/>
      <c r="TLO113" s="3"/>
      <c r="TLP113" s="3"/>
      <c r="TLQ113" s="3"/>
      <c r="TLR113" s="3"/>
      <c r="TLS113" s="3"/>
      <c r="TLT113" s="3"/>
      <c r="TLU113" s="3"/>
      <c r="TLV113" s="3"/>
      <c r="TLW113" s="3"/>
      <c r="TLX113" s="3"/>
      <c r="TLY113" s="3"/>
      <c r="TLZ113" s="3"/>
      <c r="TMA113" s="3"/>
      <c r="TMB113" s="3"/>
      <c r="TMC113" s="3"/>
      <c r="TMD113" s="3"/>
      <c r="TME113" s="3"/>
      <c r="TMF113" s="3"/>
      <c r="TMG113" s="3"/>
      <c r="TMH113" s="3"/>
      <c r="TMI113" s="3"/>
      <c r="TMJ113" s="3"/>
      <c r="TMK113" s="3"/>
      <c r="TML113" s="3"/>
      <c r="TMM113" s="3"/>
      <c r="TMN113" s="3"/>
      <c r="TMO113" s="3"/>
      <c r="TMP113" s="3"/>
      <c r="TMQ113" s="3"/>
      <c r="TMR113" s="3"/>
      <c r="TMS113" s="3"/>
      <c r="TMT113" s="3"/>
      <c r="TMU113" s="3"/>
      <c r="TMV113" s="3"/>
      <c r="TMW113" s="3"/>
      <c r="TMX113" s="3"/>
      <c r="TMY113" s="3"/>
      <c r="TMZ113" s="3"/>
      <c r="TNA113" s="3"/>
      <c r="TNB113" s="3"/>
      <c r="TNC113" s="3"/>
      <c r="TND113" s="3"/>
      <c r="TNE113" s="3"/>
      <c r="TNF113" s="3"/>
      <c r="TNG113" s="3"/>
      <c r="TNH113" s="3"/>
      <c r="TNI113" s="3"/>
      <c r="TNJ113" s="3"/>
      <c r="TNK113" s="3"/>
      <c r="TNL113" s="3"/>
      <c r="TNM113" s="3"/>
      <c r="TNN113" s="3"/>
      <c r="TNO113" s="3"/>
      <c r="TNP113" s="3"/>
      <c r="TNQ113" s="3"/>
      <c r="TNR113" s="3"/>
      <c r="TNS113" s="3"/>
      <c r="TNT113" s="3"/>
      <c r="TNU113" s="3"/>
      <c r="TNV113" s="3"/>
      <c r="TNW113" s="3"/>
      <c r="TNX113" s="3"/>
      <c r="TNY113" s="3"/>
      <c r="TNZ113" s="3"/>
      <c r="TOA113" s="3"/>
      <c r="TOB113" s="3"/>
      <c r="TOC113" s="3"/>
      <c r="TOD113" s="3"/>
      <c r="TOE113" s="3"/>
      <c r="TOF113" s="3"/>
      <c r="TOG113" s="3"/>
      <c r="TOH113" s="3"/>
      <c r="TOI113" s="3"/>
      <c r="TOJ113" s="3"/>
      <c r="TOK113" s="3"/>
      <c r="TOL113" s="3"/>
      <c r="TOM113" s="3"/>
      <c r="TON113" s="3"/>
      <c r="TOO113" s="3"/>
      <c r="TOP113" s="3"/>
      <c r="TOQ113" s="3"/>
      <c r="TOR113" s="3"/>
      <c r="TOS113" s="3"/>
      <c r="TOT113" s="3"/>
      <c r="TOU113" s="3"/>
      <c r="TOV113" s="3"/>
      <c r="TOW113" s="3"/>
      <c r="TOX113" s="3"/>
      <c r="TOY113" s="3"/>
      <c r="TOZ113" s="3"/>
      <c r="TPA113" s="3"/>
      <c r="TPB113" s="3"/>
      <c r="TPC113" s="3"/>
      <c r="TPD113" s="3"/>
      <c r="TPE113" s="3"/>
      <c r="TPF113" s="3"/>
      <c r="TPG113" s="3"/>
      <c r="TPH113" s="3"/>
      <c r="TPI113" s="3"/>
      <c r="TPJ113" s="3"/>
      <c r="TPK113" s="3"/>
      <c r="TPL113" s="3"/>
      <c r="TPM113" s="3"/>
      <c r="TPN113" s="3"/>
      <c r="TPO113" s="3"/>
      <c r="TPP113" s="3"/>
      <c r="TPQ113" s="3"/>
      <c r="TPR113" s="3"/>
      <c r="TPS113" s="3"/>
      <c r="TPT113" s="3"/>
      <c r="TPU113" s="3"/>
      <c r="TPV113" s="3"/>
      <c r="TPW113" s="3"/>
      <c r="TPX113" s="3"/>
      <c r="TPY113" s="3"/>
      <c r="TPZ113" s="3"/>
      <c r="TQA113" s="3"/>
      <c r="TQB113" s="3"/>
      <c r="TQC113" s="3"/>
      <c r="TQD113" s="3"/>
      <c r="TQE113" s="3"/>
      <c r="TQF113" s="3"/>
      <c r="TQG113" s="3"/>
      <c r="TQH113" s="3"/>
      <c r="TQI113" s="3"/>
      <c r="TQJ113" s="3"/>
      <c r="TQK113" s="3"/>
      <c r="TQL113" s="3"/>
      <c r="TQM113" s="3"/>
      <c r="TQN113" s="3"/>
      <c r="TQO113" s="3"/>
      <c r="TQP113" s="3"/>
      <c r="TQQ113" s="3"/>
      <c r="TQR113" s="3"/>
      <c r="TQS113" s="3"/>
      <c r="TQT113" s="3"/>
      <c r="TQU113" s="3"/>
      <c r="TQV113" s="3"/>
      <c r="TQW113" s="3"/>
      <c r="TQX113" s="3"/>
      <c r="TQY113" s="3"/>
      <c r="TQZ113" s="3"/>
      <c r="TRA113" s="3"/>
      <c r="TRB113" s="3"/>
      <c r="TRC113" s="3"/>
      <c r="TRD113" s="3"/>
      <c r="TRE113" s="3"/>
      <c r="TRF113" s="3"/>
      <c r="TRG113" s="3"/>
      <c r="TRH113" s="3"/>
      <c r="TRI113" s="3"/>
      <c r="TRJ113" s="3"/>
      <c r="TRK113" s="3"/>
      <c r="TRL113" s="3"/>
      <c r="TRM113" s="3"/>
      <c r="TRN113" s="3"/>
      <c r="TRO113" s="3"/>
      <c r="TRP113" s="3"/>
      <c r="TRQ113" s="3"/>
      <c r="TRR113" s="3"/>
      <c r="TRS113" s="3"/>
      <c r="TRT113" s="3"/>
      <c r="TRU113" s="3"/>
      <c r="TRV113" s="3"/>
      <c r="TRW113" s="3"/>
      <c r="TRX113" s="3"/>
      <c r="TRY113" s="3"/>
      <c r="TRZ113" s="3"/>
      <c r="TSA113" s="3"/>
      <c r="TSB113" s="3"/>
      <c r="TSC113" s="3"/>
      <c r="TSD113" s="3"/>
      <c r="TSE113" s="3"/>
      <c r="TSF113" s="3"/>
      <c r="TSG113" s="3"/>
      <c r="TSH113" s="3"/>
      <c r="TSI113" s="3"/>
      <c r="TSJ113" s="3"/>
      <c r="TSK113" s="3"/>
      <c r="TSL113" s="3"/>
      <c r="TSM113" s="3"/>
      <c r="TSN113" s="3"/>
      <c r="TSO113" s="3"/>
      <c r="TSP113" s="3"/>
      <c r="TSQ113" s="3"/>
      <c r="TSR113" s="3"/>
      <c r="TSS113" s="3"/>
      <c r="TST113" s="3"/>
      <c r="TSU113" s="3"/>
      <c r="TSV113" s="3"/>
      <c r="TSW113" s="3"/>
      <c r="TSX113" s="3"/>
      <c r="TSY113" s="3"/>
      <c r="TSZ113" s="3"/>
      <c r="TTA113" s="3"/>
      <c r="TTB113" s="3"/>
      <c r="TTC113" s="3"/>
      <c r="TTD113" s="3"/>
      <c r="TTE113" s="3"/>
      <c r="TTF113" s="3"/>
      <c r="TTG113" s="3"/>
      <c r="TTH113" s="3"/>
      <c r="TTI113" s="3"/>
      <c r="TTJ113" s="3"/>
      <c r="TTK113" s="3"/>
      <c r="TTL113" s="3"/>
      <c r="TTM113" s="3"/>
      <c r="TTN113" s="3"/>
      <c r="TTO113" s="3"/>
      <c r="TTP113" s="3"/>
      <c r="TTQ113" s="3"/>
      <c r="TTR113" s="3"/>
      <c r="TTS113" s="3"/>
      <c r="TTT113" s="3"/>
      <c r="TTU113" s="3"/>
      <c r="TTV113" s="3"/>
      <c r="TTW113" s="3"/>
      <c r="TTX113" s="3"/>
      <c r="TTY113" s="3"/>
      <c r="TTZ113" s="3"/>
      <c r="TUA113" s="3"/>
      <c r="TUB113" s="3"/>
      <c r="TUC113" s="3"/>
      <c r="TUD113" s="3"/>
      <c r="TUE113" s="3"/>
      <c r="TUF113" s="3"/>
      <c r="TUG113" s="3"/>
      <c r="TUH113" s="3"/>
      <c r="TUI113" s="3"/>
      <c r="TUJ113" s="3"/>
      <c r="TUK113" s="3"/>
      <c r="TUL113" s="3"/>
      <c r="TUM113" s="3"/>
      <c r="TUN113" s="3"/>
      <c r="TUO113" s="3"/>
      <c r="TUP113" s="3"/>
      <c r="TUQ113" s="3"/>
      <c r="TUR113" s="3"/>
      <c r="TUS113" s="3"/>
      <c r="TUT113" s="3"/>
      <c r="TUU113" s="3"/>
      <c r="TUV113" s="3"/>
      <c r="TUW113" s="3"/>
      <c r="TUX113" s="3"/>
      <c r="TUY113" s="3"/>
      <c r="TUZ113" s="3"/>
      <c r="TVA113" s="3"/>
      <c r="TVB113" s="3"/>
      <c r="TVC113" s="3"/>
      <c r="TVD113" s="3"/>
      <c r="TVE113" s="3"/>
      <c r="TVF113" s="3"/>
      <c r="TVG113" s="3"/>
      <c r="TVH113" s="3"/>
      <c r="TVI113" s="3"/>
      <c r="TVJ113" s="3"/>
      <c r="TVK113" s="3"/>
      <c r="TVL113" s="3"/>
      <c r="TVM113" s="3"/>
      <c r="TVN113" s="3"/>
      <c r="TVO113" s="3"/>
      <c r="TVP113" s="3"/>
      <c r="TVQ113" s="3"/>
      <c r="TVR113" s="3"/>
      <c r="TVS113" s="3"/>
      <c r="TVT113" s="3"/>
      <c r="TVU113" s="3"/>
      <c r="TVV113" s="3"/>
      <c r="TVW113" s="3"/>
      <c r="TVX113" s="3"/>
      <c r="TVY113" s="3"/>
      <c r="TVZ113" s="3"/>
      <c r="TWA113" s="3"/>
      <c r="TWB113" s="3"/>
      <c r="TWC113" s="3"/>
      <c r="TWD113" s="3"/>
      <c r="TWE113" s="3"/>
      <c r="TWF113" s="3"/>
      <c r="TWG113" s="3"/>
      <c r="TWH113" s="3"/>
      <c r="TWI113" s="3"/>
      <c r="TWJ113" s="3"/>
      <c r="TWK113" s="3"/>
      <c r="TWL113" s="3"/>
      <c r="TWM113" s="3"/>
      <c r="TWN113" s="3"/>
      <c r="TWO113" s="3"/>
      <c r="TWP113" s="3"/>
      <c r="TWQ113" s="3"/>
      <c r="TWR113" s="3"/>
      <c r="TWS113" s="3"/>
      <c r="TWT113" s="3"/>
      <c r="TWU113" s="3"/>
      <c r="TWV113" s="3"/>
      <c r="TWW113" s="3"/>
      <c r="TWX113" s="3"/>
      <c r="TWY113" s="3"/>
      <c r="TWZ113" s="3"/>
      <c r="TXA113" s="3"/>
      <c r="TXB113" s="3"/>
      <c r="TXC113" s="3"/>
      <c r="TXD113" s="3"/>
      <c r="TXE113" s="3"/>
      <c r="TXF113" s="3"/>
      <c r="TXG113" s="3"/>
      <c r="TXH113" s="3"/>
      <c r="TXI113" s="3"/>
      <c r="TXJ113" s="3"/>
      <c r="TXK113" s="3"/>
      <c r="TXL113" s="3"/>
      <c r="TXM113" s="3"/>
      <c r="TXN113" s="3"/>
      <c r="TXO113" s="3"/>
      <c r="TXP113" s="3"/>
      <c r="TXQ113" s="3"/>
      <c r="TXR113" s="3"/>
      <c r="TXS113" s="3"/>
      <c r="TXT113" s="3"/>
      <c r="TXU113" s="3"/>
      <c r="TXV113" s="3"/>
      <c r="TXW113" s="3"/>
      <c r="TXX113" s="3"/>
      <c r="TXY113" s="3"/>
      <c r="TXZ113" s="3"/>
      <c r="TYA113" s="3"/>
      <c r="TYB113" s="3"/>
      <c r="TYC113" s="3"/>
      <c r="TYD113" s="3"/>
      <c r="TYE113" s="3"/>
      <c r="TYF113" s="3"/>
      <c r="TYG113" s="3"/>
      <c r="TYH113" s="3"/>
      <c r="TYI113" s="3"/>
      <c r="TYJ113" s="3"/>
      <c r="TYK113" s="3"/>
      <c r="TYL113" s="3"/>
      <c r="TYM113" s="3"/>
      <c r="TYN113" s="3"/>
      <c r="TYO113" s="3"/>
      <c r="TYP113" s="3"/>
      <c r="TYQ113" s="3"/>
      <c r="TYR113" s="3"/>
      <c r="TYS113" s="3"/>
      <c r="TYT113" s="3"/>
      <c r="TYU113" s="3"/>
      <c r="TYV113" s="3"/>
      <c r="TYW113" s="3"/>
      <c r="TYX113" s="3"/>
      <c r="TYY113" s="3"/>
      <c r="TYZ113" s="3"/>
      <c r="TZA113" s="3"/>
      <c r="TZB113" s="3"/>
      <c r="TZC113" s="3"/>
      <c r="TZD113" s="3"/>
      <c r="TZE113" s="3"/>
      <c r="TZF113" s="3"/>
      <c r="TZG113" s="3"/>
      <c r="TZH113" s="3"/>
      <c r="TZI113" s="3"/>
      <c r="TZJ113" s="3"/>
      <c r="TZK113" s="3"/>
      <c r="TZL113" s="3"/>
      <c r="TZM113" s="3"/>
      <c r="TZN113" s="3"/>
      <c r="TZO113" s="3"/>
      <c r="TZP113" s="3"/>
      <c r="TZQ113" s="3"/>
      <c r="TZR113" s="3"/>
      <c r="TZS113" s="3"/>
      <c r="TZT113" s="3"/>
      <c r="TZU113" s="3"/>
      <c r="TZV113" s="3"/>
      <c r="TZW113" s="3"/>
      <c r="TZX113" s="3"/>
      <c r="TZY113" s="3"/>
      <c r="TZZ113" s="3"/>
      <c r="UAA113" s="3"/>
      <c r="UAB113" s="3"/>
      <c r="UAC113" s="3"/>
      <c r="UAD113" s="3"/>
      <c r="UAE113" s="3"/>
      <c r="UAF113" s="3"/>
      <c r="UAG113" s="3"/>
      <c r="UAH113" s="3"/>
      <c r="UAI113" s="3"/>
      <c r="UAJ113" s="3"/>
      <c r="UAK113" s="3"/>
      <c r="UAL113" s="3"/>
      <c r="UAM113" s="3"/>
      <c r="UAN113" s="3"/>
      <c r="UAO113" s="3"/>
      <c r="UAP113" s="3"/>
      <c r="UAQ113" s="3"/>
      <c r="UAR113" s="3"/>
      <c r="UAS113" s="3"/>
      <c r="UAT113" s="3"/>
      <c r="UAU113" s="3"/>
      <c r="UAV113" s="3"/>
      <c r="UAW113" s="3"/>
      <c r="UAX113" s="3"/>
      <c r="UAY113" s="3"/>
      <c r="UAZ113" s="3"/>
      <c r="UBA113" s="3"/>
      <c r="UBB113" s="3"/>
      <c r="UBC113" s="3"/>
      <c r="UBD113" s="3"/>
      <c r="UBE113" s="3"/>
      <c r="UBF113" s="3"/>
      <c r="UBG113" s="3"/>
      <c r="UBH113" s="3"/>
      <c r="UBI113" s="3"/>
      <c r="UBJ113" s="3"/>
      <c r="UBK113" s="3"/>
      <c r="UBL113" s="3"/>
      <c r="UBM113" s="3"/>
      <c r="UBN113" s="3"/>
      <c r="UBO113" s="3"/>
      <c r="UBP113" s="3"/>
      <c r="UBQ113" s="3"/>
      <c r="UBR113" s="3"/>
      <c r="UBS113" s="3"/>
      <c r="UBT113" s="3"/>
      <c r="UBU113" s="3"/>
      <c r="UBV113" s="3"/>
      <c r="UBW113" s="3"/>
      <c r="UBX113" s="3"/>
      <c r="UBY113" s="3"/>
      <c r="UBZ113" s="3"/>
      <c r="UCA113" s="3"/>
      <c r="UCB113" s="3"/>
      <c r="UCC113" s="3"/>
      <c r="UCD113" s="3"/>
      <c r="UCE113" s="3"/>
      <c r="UCF113" s="3"/>
      <c r="UCG113" s="3"/>
      <c r="UCH113" s="3"/>
      <c r="UCI113" s="3"/>
      <c r="UCJ113" s="3"/>
      <c r="UCK113" s="3"/>
      <c r="UCL113" s="3"/>
      <c r="UCM113" s="3"/>
      <c r="UCN113" s="3"/>
      <c r="UCO113" s="3"/>
      <c r="UCP113" s="3"/>
      <c r="UCQ113" s="3"/>
      <c r="UCR113" s="3"/>
      <c r="UCS113" s="3"/>
      <c r="UCT113" s="3"/>
      <c r="UCU113" s="3"/>
      <c r="UCV113" s="3"/>
      <c r="UCW113" s="3"/>
      <c r="UCX113" s="3"/>
      <c r="UCY113" s="3"/>
      <c r="UCZ113" s="3"/>
      <c r="UDA113" s="3"/>
      <c r="UDB113" s="3"/>
      <c r="UDC113" s="3"/>
      <c r="UDD113" s="3"/>
      <c r="UDE113" s="3"/>
      <c r="UDF113" s="3"/>
      <c r="UDG113" s="3"/>
      <c r="UDH113" s="3"/>
      <c r="UDI113" s="3"/>
      <c r="UDJ113" s="3"/>
      <c r="UDK113" s="3"/>
      <c r="UDL113" s="3"/>
      <c r="UDM113" s="3"/>
      <c r="UDN113" s="3"/>
      <c r="UDO113" s="3"/>
      <c r="UDP113" s="3"/>
      <c r="UDQ113" s="3"/>
      <c r="UDR113" s="3"/>
      <c r="UDS113" s="3"/>
      <c r="UDT113" s="3"/>
      <c r="UDU113" s="3"/>
      <c r="UDV113" s="3"/>
      <c r="UDW113" s="3"/>
      <c r="UDX113" s="3"/>
      <c r="UDY113" s="3"/>
      <c r="UDZ113" s="3"/>
      <c r="UEA113" s="3"/>
      <c r="UEB113" s="3"/>
      <c r="UEC113" s="3"/>
      <c r="UED113" s="3"/>
      <c r="UEE113" s="3"/>
      <c r="UEF113" s="3"/>
      <c r="UEG113" s="3"/>
      <c r="UEH113" s="3"/>
      <c r="UEI113" s="3"/>
      <c r="UEJ113" s="3"/>
      <c r="UEK113" s="3"/>
      <c r="UEL113" s="3"/>
      <c r="UEM113" s="3"/>
      <c r="UEN113" s="3"/>
      <c r="UEO113" s="3"/>
      <c r="UEP113" s="3"/>
      <c r="UEQ113" s="3"/>
      <c r="UER113" s="3"/>
      <c r="UES113" s="3"/>
      <c r="UET113" s="3"/>
      <c r="UEU113" s="3"/>
      <c r="UEV113" s="3"/>
      <c r="UEW113" s="3"/>
      <c r="UEX113" s="3"/>
      <c r="UEY113" s="3"/>
      <c r="UEZ113" s="3"/>
      <c r="UFA113" s="3"/>
      <c r="UFB113" s="3"/>
      <c r="UFC113" s="3"/>
      <c r="UFD113" s="3"/>
      <c r="UFE113" s="3"/>
      <c r="UFF113" s="3"/>
      <c r="UFG113" s="3"/>
      <c r="UFH113" s="3"/>
      <c r="UFI113" s="3"/>
      <c r="UFJ113" s="3"/>
      <c r="UFK113" s="3"/>
      <c r="UFL113" s="3"/>
      <c r="UFM113" s="3"/>
      <c r="UFN113" s="3"/>
      <c r="UFO113" s="3"/>
      <c r="UFP113" s="3"/>
      <c r="UFQ113" s="3"/>
      <c r="UFR113" s="3"/>
      <c r="UFS113" s="3"/>
      <c r="UFT113" s="3"/>
      <c r="UFU113" s="3"/>
      <c r="UFV113" s="3"/>
      <c r="UFW113" s="3"/>
      <c r="UFX113" s="3"/>
      <c r="UFY113" s="3"/>
      <c r="UFZ113" s="3"/>
      <c r="UGA113" s="3"/>
      <c r="UGB113" s="3"/>
      <c r="UGC113" s="3"/>
      <c r="UGD113" s="3"/>
      <c r="UGE113" s="3"/>
      <c r="UGF113" s="3"/>
      <c r="UGG113" s="3"/>
      <c r="UGH113" s="3"/>
      <c r="UGI113" s="3"/>
      <c r="UGJ113" s="3"/>
      <c r="UGK113" s="3"/>
      <c r="UGL113" s="3"/>
      <c r="UGM113" s="3"/>
      <c r="UGN113" s="3"/>
      <c r="UGO113" s="3"/>
      <c r="UGP113" s="3"/>
      <c r="UGQ113" s="3"/>
      <c r="UGR113" s="3"/>
      <c r="UGS113" s="3"/>
      <c r="UGT113" s="3"/>
      <c r="UGU113" s="3"/>
      <c r="UGV113" s="3"/>
      <c r="UGW113" s="3"/>
      <c r="UGX113" s="3"/>
      <c r="UGY113" s="3"/>
      <c r="UGZ113" s="3"/>
      <c r="UHA113" s="3"/>
      <c r="UHB113" s="3"/>
      <c r="UHC113" s="3"/>
      <c r="UHD113" s="3"/>
      <c r="UHE113" s="3"/>
      <c r="UHF113" s="3"/>
      <c r="UHG113" s="3"/>
      <c r="UHH113" s="3"/>
      <c r="UHI113" s="3"/>
      <c r="UHJ113" s="3"/>
      <c r="UHK113" s="3"/>
      <c r="UHL113" s="3"/>
      <c r="UHM113" s="3"/>
      <c r="UHN113" s="3"/>
      <c r="UHO113" s="3"/>
      <c r="UHP113" s="3"/>
      <c r="UHQ113" s="3"/>
      <c r="UHR113" s="3"/>
      <c r="UHS113" s="3"/>
      <c r="UHT113" s="3"/>
      <c r="UHU113" s="3"/>
      <c r="UHV113" s="3"/>
      <c r="UHW113" s="3"/>
      <c r="UHX113" s="3"/>
      <c r="UHY113" s="3"/>
      <c r="UHZ113" s="3"/>
      <c r="UIA113" s="3"/>
      <c r="UIB113" s="3"/>
      <c r="UIC113" s="3"/>
      <c r="UID113" s="3"/>
      <c r="UIE113" s="3"/>
      <c r="UIF113" s="3"/>
      <c r="UIG113" s="3"/>
      <c r="UIH113" s="3"/>
      <c r="UII113" s="3"/>
      <c r="UIJ113" s="3"/>
      <c r="UIK113" s="3"/>
      <c r="UIL113" s="3"/>
      <c r="UIM113" s="3"/>
      <c r="UIN113" s="3"/>
      <c r="UIO113" s="3"/>
      <c r="UIP113" s="3"/>
      <c r="UIQ113" s="3"/>
      <c r="UIR113" s="3"/>
      <c r="UIS113" s="3"/>
      <c r="UIT113" s="3"/>
      <c r="UIU113" s="3"/>
      <c r="UIV113" s="3"/>
      <c r="UIW113" s="3"/>
      <c r="UIX113" s="3"/>
      <c r="UIY113" s="3"/>
      <c r="UIZ113" s="3"/>
      <c r="UJA113" s="3"/>
      <c r="UJB113" s="3"/>
      <c r="UJC113" s="3"/>
      <c r="UJD113" s="3"/>
      <c r="UJE113" s="3"/>
      <c r="UJF113" s="3"/>
      <c r="UJG113" s="3"/>
      <c r="UJH113" s="3"/>
      <c r="UJI113" s="3"/>
      <c r="UJJ113" s="3"/>
      <c r="UJK113" s="3"/>
      <c r="UJL113" s="3"/>
      <c r="UJM113" s="3"/>
      <c r="UJN113" s="3"/>
      <c r="UJO113" s="3"/>
      <c r="UJP113" s="3"/>
      <c r="UJQ113" s="3"/>
      <c r="UJR113" s="3"/>
      <c r="UJS113" s="3"/>
      <c r="UJT113" s="3"/>
      <c r="UJU113" s="3"/>
      <c r="UJV113" s="3"/>
      <c r="UJW113" s="3"/>
      <c r="UJX113" s="3"/>
      <c r="UJY113" s="3"/>
      <c r="UJZ113" s="3"/>
      <c r="UKA113" s="3"/>
      <c r="UKB113" s="3"/>
      <c r="UKC113" s="3"/>
      <c r="UKD113" s="3"/>
      <c r="UKE113" s="3"/>
      <c r="UKF113" s="3"/>
      <c r="UKG113" s="3"/>
      <c r="UKH113" s="3"/>
      <c r="UKI113" s="3"/>
      <c r="UKJ113" s="3"/>
      <c r="UKK113" s="3"/>
      <c r="UKL113" s="3"/>
      <c r="UKM113" s="3"/>
      <c r="UKN113" s="3"/>
      <c r="UKO113" s="3"/>
      <c r="UKP113" s="3"/>
      <c r="UKQ113" s="3"/>
      <c r="UKR113" s="3"/>
      <c r="UKS113" s="3"/>
      <c r="UKT113" s="3"/>
      <c r="UKU113" s="3"/>
      <c r="UKV113" s="3"/>
      <c r="UKW113" s="3"/>
      <c r="UKX113" s="3"/>
      <c r="UKY113" s="3"/>
      <c r="UKZ113" s="3"/>
      <c r="ULA113" s="3"/>
      <c r="ULB113" s="3"/>
      <c r="ULC113" s="3"/>
      <c r="ULD113" s="3"/>
      <c r="ULE113" s="3"/>
      <c r="ULF113" s="3"/>
      <c r="ULG113" s="3"/>
      <c r="ULH113" s="3"/>
      <c r="ULI113" s="3"/>
      <c r="ULJ113" s="3"/>
      <c r="ULK113" s="3"/>
      <c r="ULL113" s="3"/>
      <c r="ULM113" s="3"/>
      <c r="ULN113" s="3"/>
      <c r="ULO113" s="3"/>
      <c r="ULP113" s="3"/>
      <c r="ULQ113" s="3"/>
      <c r="ULR113" s="3"/>
      <c r="ULS113" s="3"/>
      <c r="ULT113" s="3"/>
      <c r="ULU113" s="3"/>
      <c r="ULV113" s="3"/>
      <c r="ULW113" s="3"/>
      <c r="ULX113" s="3"/>
      <c r="ULY113" s="3"/>
      <c r="ULZ113" s="3"/>
      <c r="UMA113" s="3"/>
      <c r="UMB113" s="3"/>
      <c r="UMC113" s="3"/>
      <c r="UMD113" s="3"/>
      <c r="UME113" s="3"/>
      <c r="UMF113" s="3"/>
      <c r="UMG113" s="3"/>
      <c r="UMH113" s="3"/>
      <c r="UMI113" s="3"/>
      <c r="UMJ113" s="3"/>
      <c r="UMK113" s="3"/>
      <c r="UML113" s="3"/>
      <c r="UMM113" s="3"/>
      <c r="UMN113" s="3"/>
      <c r="UMO113" s="3"/>
      <c r="UMP113" s="3"/>
      <c r="UMQ113" s="3"/>
      <c r="UMR113" s="3"/>
      <c r="UMS113" s="3"/>
      <c r="UMT113" s="3"/>
      <c r="UMU113" s="3"/>
      <c r="UMV113" s="3"/>
      <c r="UMW113" s="3"/>
      <c r="UMX113" s="3"/>
      <c r="UMY113" s="3"/>
      <c r="UMZ113" s="3"/>
      <c r="UNA113" s="3"/>
      <c r="UNB113" s="3"/>
      <c r="UNC113" s="3"/>
      <c r="UND113" s="3"/>
      <c r="UNE113" s="3"/>
      <c r="UNF113" s="3"/>
      <c r="UNG113" s="3"/>
      <c r="UNH113" s="3"/>
      <c r="UNI113" s="3"/>
      <c r="UNJ113" s="3"/>
      <c r="UNK113" s="3"/>
      <c r="UNL113" s="3"/>
      <c r="UNM113" s="3"/>
      <c r="UNN113" s="3"/>
      <c r="UNO113" s="3"/>
      <c r="UNP113" s="3"/>
      <c r="UNQ113" s="3"/>
      <c r="UNR113" s="3"/>
      <c r="UNS113" s="3"/>
      <c r="UNT113" s="3"/>
      <c r="UNU113" s="3"/>
      <c r="UNV113" s="3"/>
      <c r="UNW113" s="3"/>
      <c r="UNX113" s="3"/>
      <c r="UNY113" s="3"/>
      <c r="UNZ113" s="3"/>
      <c r="UOA113" s="3"/>
      <c r="UOB113" s="3"/>
      <c r="UOC113" s="3"/>
      <c r="UOD113" s="3"/>
      <c r="UOE113" s="3"/>
      <c r="UOF113" s="3"/>
      <c r="UOG113" s="3"/>
      <c r="UOH113" s="3"/>
      <c r="UOI113" s="3"/>
      <c r="UOJ113" s="3"/>
      <c r="UOK113" s="3"/>
      <c r="UOL113" s="3"/>
      <c r="UOM113" s="3"/>
      <c r="UON113" s="3"/>
      <c r="UOO113" s="3"/>
      <c r="UOP113" s="3"/>
      <c r="UOQ113" s="3"/>
      <c r="UOR113" s="3"/>
      <c r="UOS113" s="3"/>
      <c r="UOT113" s="3"/>
      <c r="UOU113" s="3"/>
      <c r="UOV113" s="3"/>
      <c r="UOW113" s="3"/>
      <c r="UOX113" s="3"/>
      <c r="UOY113" s="3"/>
      <c r="UOZ113" s="3"/>
      <c r="UPA113" s="3"/>
      <c r="UPB113" s="3"/>
      <c r="UPC113" s="3"/>
      <c r="UPD113" s="3"/>
      <c r="UPE113" s="3"/>
      <c r="UPF113" s="3"/>
      <c r="UPG113" s="3"/>
      <c r="UPH113" s="3"/>
      <c r="UPI113" s="3"/>
      <c r="UPJ113" s="3"/>
      <c r="UPK113" s="3"/>
      <c r="UPL113" s="3"/>
      <c r="UPM113" s="3"/>
      <c r="UPN113" s="3"/>
      <c r="UPO113" s="3"/>
      <c r="UPP113" s="3"/>
      <c r="UPQ113" s="3"/>
      <c r="UPR113" s="3"/>
      <c r="UPS113" s="3"/>
      <c r="UPT113" s="3"/>
      <c r="UPU113" s="3"/>
      <c r="UPV113" s="3"/>
      <c r="UPW113" s="3"/>
      <c r="UPX113" s="3"/>
      <c r="UPY113" s="3"/>
      <c r="UPZ113" s="3"/>
      <c r="UQA113" s="3"/>
      <c r="UQB113" s="3"/>
      <c r="UQC113" s="3"/>
      <c r="UQD113" s="3"/>
      <c r="UQE113" s="3"/>
      <c r="UQF113" s="3"/>
      <c r="UQG113" s="3"/>
      <c r="UQH113" s="3"/>
      <c r="UQI113" s="3"/>
      <c r="UQJ113" s="3"/>
      <c r="UQK113" s="3"/>
      <c r="UQL113" s="3"/>
      <c r="UQM113" s="3"/>
      <c r="UQN113" s="3"/>
      <c r="UQO113" s="3"/>
      <c r="UQP113" s="3"/>
      <c r="UQQ113" s="3"/>
      <c r="UQR113" s="3"/>
      <c r="UQS113" s="3"/>
      <c r="UQT113" s="3"/>
      <c r="UQU113" s="3"/>
      <c r="UQV113" s="3"/>
      <c r="UQW113" s="3"/>
      <c r="UQX113" s="3"/>
      <c r="UQY113" s="3"/>
      <c r="UQZ113" s="3"/>
      <c r="URA113" s="3"/>
      <c r="URB113" s="3"/>
      <c r="URC113" s="3"/>
      <c r="URD113" s="3"/>
      <c r="URE113" s="3"/>
      <c r="URF113" s="3"/>
      <c r="URG113" s="3"/>
      <c r="URH113" s="3"/>
      <c r="URI113" s="3"/>
      <c r="URJ113" s="3"/>
      <c r="URK113" s="3"/>
      <c r="URL113" s="3"/>
      <c r="URM113" s="3"/>
      <c r="URN113" s="3"/>
      <c r="URO113" s="3"/>
      <c r="URP113" s="3"/>
      <c r="URQ113" s="3"/>
      <c r="URR113" s="3"/>
      <c r="URS113" s="3"/>
      <c r="URT113" s="3"/>
      <c r="URU113" s="3"/>
      <c r="URV113" s="3"/>
      <c r="URW113" s="3"/>
      <c r="URX113" s="3"/>
      <c r="URY113" s="3"/>
      <c r="URZ113" s="3"/>
      <c r="USA113" s="3"/>
      <c r="USB113" s="3"/>
      <c r="USC113" s="3"/>
      <c r="USD113" s="3"/>
      <c r="USE113" s="3"/>
      <c r="USF113" s="3"/>
      <c r="USG113" s="3"/>
      <c r="USH113" s="3"/>
      <c r="USI113" s="3"/>
      <c r="USJ113" s="3"/>
      <c r="USK113" s="3"/>
      <c r="USL113" s="3"/>
      <c r="USM113" s="3"/>
      <c r="USN113" s="3"/>
      <c r="USO113" s="3"/>
      <c r="USP113" s="3"/>
      <c r="USQ113" s="3"/>
      <c r="USR113" s="3"/>
      <c r="USS113" s="3"/>
      <c r="UST113" s="3"/>
      <c r="USU113" s="3"/>
      <c r="USV113" s="3"/>
      <c r="USW113" s="3"/>
      <c r="USX113" s="3"/>
      <c r="USY113" s="3"/>
      <c r="USZ113" s="3"/>
      <c r="UTA113" s="3"/>
      <c r="UTB113" s="3"/>
      <c r="UTC113" s="3"/>
      <c r="UTD113" s="3"/>
      <c r="UTE113" s="3"/>
      <c r="UTF113" s="3"/>
      <c r="UTG113" s="3"/>
      <c r="UTH113" s="3"/>
      <c r="UTI113" s="3"/>
      <c r="UTJ113" s="3"/>
      <c r="UTK113" s="3"/>
      <c r="UTL113" s="3"/>
      <c r="UTM113" s="3"/>
      <c r="UTN113" s="3"/>
      <c r="UTO113" s="3"/>
      <c r="UTP113" s="3"/>
      <c r="UTQ113" s="3"/>
      <c r="UTR113" s="3"/>
      <c r="UTS113" s="3"/>
      <c r="UTT113" s="3"/>
      <c r="UTU113" s="3"/>
      <c r="UTV113" s="3"/>
      <c r="UTW113" s="3"/>
      <c r="UTX113" s="3"/>
      <c r="UTY113" s="3"/>
      <c r="UTZ113" s="3"/>
      <c r="UUA113" s="3"/>
      <c r="UUB113" s="3"/>
      <c r="UUC113" s="3"/>
      <c r="UUD113" s="3"/>
      <c r="UUE113" s="3"/>
      <c r="UUF113" s="3"/>
      <c r="UUG113" s="3"/>
      <c r="UUH113" s="3"/>
      <c r="UUI113" s="3"/>
      <c r="UUJ113" s="3"/>
      <c r="UUK113" s="3"/>
      <c r="UUL113" s="3"/>
      <c r="UUM113" s="3"/>
      <c r="UUN113" s="3"/>
      <c r="UUO113" s="3"/>
      <c r="UUP113" s="3"/>
      <c r="UUQ113" s="3"/>
      <c r="UUR113" s="3"/>
      <c r="UUS113" s="3"/>
      <c r="UUT113" s="3"/>
      <c r="UUU113" s="3"/>
      <c r="UUV113" s="3"/>
      <c r="UUW113" s="3"/>
      <c r="UUX113" s="3"/>
      <c r="UUY113" s="3"/>
      <c r="UUZ113" s="3"/>
      <c r="UVA113" s="3"/>
      <c r="UVB113" s="3"/>
      <c r="UVC113" s="3"/>
      <c r="UVD113" s="3"/>
      <c r="UVE113" s="3"/>
      <c r="UVF113" s="3"/>
      <c r="UVG113" s="3"/>
      <c r="UVH113" s="3"/>
      <c r="UVI113" s="3"/>
      <c r="UVJ113" s="3"/>
      <c r="UVK113" s="3"/>
      <c r="UVL113" s="3"/>
      <c r="UVM113" s="3"/>
      <c r="UVN113" s="3"/>
      <c r="UVO113" s="3"/>
      <c r="UVP113" s="3"/>
      <c r="UVQ113" s="3"/>
      <c r="UVR113" s="3"/>
      <c r="UVS113" s="3"/>
      <c r="UVT113" s="3"/>
      <c r="UVU113" s="3"/>
      <c r="UVV113" s="3"/>
      <c r="UVW113" s="3"/>
      <c r="UVX113" s="3"/>
      <c r="UVY113" s="3"/>
      <c r="UVZ113" s="3"/>
      <c r="UWA113" s="3"/>
      <c r="UWB113" s="3"/>
      <c r="UWC113" s="3"/>
      <c r="UWD113" s="3"/>
      <c r="UWE113" s="3"/>
      <c r="UWF113" s="3"/>
      <c r="UWG113" s="3"/>
      <c r="UWH113" s="3"/>
      <c r="UWI113" s="3"/>
      <c r="UWJ113" s="3"/>
      <c r="UWK113" s="3"/>
      <c r="UWL113" s="3"/>
      <c r="UWM113" s="3"/>
      <c r="UWN113" s="3"/>
      <c r="UWO113" s="3"/>
      <c r="UWP113" s="3"/>
      <c r="UWQ113" s="3"/>
      <c r="UWR113" s="3"/>
      <c r="UWS113" s="3"/>
      <c r="UWT113" s="3"/>
      <c r="UWU113" s="3"/>
      <c r="UWV113" s="3"/>
      <c r="UWW113" s="3"/>
      <c r="UWX113" s="3"/>
      <c r="UWY113" s="3"/>
      <c r="UWZ113" s="3"/>
      <c r="UXA113" s="3"/>
      <c r="UXB113" s="3"/>
      <c r="UXC113" s="3"/>
      <c r="UXD113" s="3"/>
      <c r="UXE113" s="3"/>
      <c r="UXF113" s="3"/>
      <c r="UXG113" s="3"/>
      <c r="UXH113" s="3"/>
      <c r="UXI113" s="3"/>
      <c r="UXJ113" s="3"/>
      <c r="UXK113" s="3"/>
      <c r="UXL113" s="3"/>
      <c r="UXM113" s="3"/>
      <c r="UXN113" s="3"/>
      <c r="UXO113" s="3"/>
      <c r="UXP113" s="3"/>
      <c r="UXQ113" s="3"/>
      <c r="UXR113" s="3"/>
      <c r="UXS113" s="3"/>
      <c r="UXT113" s="3"/>
      <c r="UXU113" s="3"/>
      <c r="UXV113" s="3"/>
      <c r="UXW113" s="3"/>
      <c r="UXX113" s="3"/>
      <c r="UXY113" s="3"/>
      <c r="UXZ113" s="3"/>
      <c r="UYA113" s="3"/>
      <c r="UYB113" s="3"/>
      <c r="UYC113" s="3"/>
      <c r="UYD113" s="3"/>
      <c r="UYE113" s="3"/>
      <c r="UYF113" s="3"/>
      <c r="UYG113" s="3"/>
      <c r="UYH113" s="3"/>
      <c r="UYI113" s="3"/>
      <c r="UYJ113" s="3"/>
      <c r="UYK113" s="3"/>
      <c r="UYL113" s="3"/>
      <c r="UYM113" s="3"/>
      <c r="UYN113" s="3"/>
      <c r="UYO113" s="3"/>
      <c r="UYP113" s="3"/>
      <c r="UYQ113" s="3"/>
      <c r="UYR113" s="3"/>
      <c r="UYS113" s="3"/>
      <c r="UYT113" s="3"/>
      <c r="UYU113" s="3"/>
      <c r="UYV113" s="3"/>
      <c r="UYW113" s="3"/>
      <c r="UYX113" s="3"/>
      <c r="UYY113" s="3"/>
      <c r="UYZ113" s="3"/>
      <c r="UZA113" s="3"/>
      <c r="UZB113" s="3"/>
      <c r="UZC113" s="3"/>
      <c r="UZD113" s="3"/>
      <c r="UZE113" s="3"/>
      <c r="UZF113" s="3"/>
      <c r="UZG113" s="3"/>
      <c r="UZH113" s="3"/>
      <c r="UZI113" s="3"/>
      <c r="UZJ113" s="3"/>
      <c r="UZK113" s="3"/>
      <c r="UZL113" s="3"/>
      <c r="UZM113" s="3"/>
      <c r="UZN113" s="3"/>
      <c r="UZO113" s="3"/>
      <c r="UZP113" s="3"/>
      <c r="UZQ113" s="3"/>
      <c r="UZR113" s="3"/>
      <c r="UZS113" s="3"/>
      <c r="UZT113" s="3"/>
      <c r="UZU113" s="3"/>
      <c r="UZV113" s="3"/>
      <c r="UZW113" s="3"/>
      <c r="UZX113" s="3"/>
      <c r="UZY113" s="3"/>
      <c r="UZZ113" s="3"/>
      <c r="VAA113" s="3"/>
      <c r="VAB113" s="3"/>
      <c r="VAC113" s="3"/>
      <c r="VAD113" s="3"/>
      <c r="VAE113" s="3"/>
      <c r="VAF113" s="3"/>
      <c r="VAG113" s="3"/>
      <c r="VAH113" s="3"/>
      <c r="VAI113" s="3"/>
      <c r="VAJ113" s="3"/>
      <c r="VAK113" s="3"/>
      <c r="VAL113" s="3"/>
      <c r="VAM113" s="3"/>
      <c r="VAN113" s="3"/>
      <c r="VAO113" s="3"/>
      <c r="VAP113" s="3"/>
      <c r="VAQ113" s="3"/>
      <c r="VAR113" s="3"/>
      <c r="VAS113" s="3"/>
      <c r="VAT113" s="3"/>
      <c r="VAU113" s="3"/>
      <c r="VAV113" s="3"/>
      <c r="VAW113" s="3"/>
      <c r="VAX113" s="3"/>
      <c r="VAY113" s="3"/>
      <c r="VAZ113" s="3"/>
      <c r="VBA113" s="3"/>
      <c r="VBB113" s="3"/>
      <c r="VBC113" s="3"/>
      <c r="VBD113" s="3"/>
      <c r="VBE113" s="3"/>
      <c r="VBF113" s="3"/>
      <c r="VBG113" s="3"/>
      <c r="VBH113" s="3"/>
      <c r="VBI113" s="3"/>
      <c r="VBJ113" s="3"/>
      <c r="VBK113" s="3"/>
      <c r="VBL113" s="3"/>
      <c r="VBM113" s="3"/>
      <c r="VBN113" s="3"/>
      <c r="VBO113" s="3"/>
      <c r="VBP113" s="3"/>
      <c r="VBQ113" s="3"/>
      <c r="VBR113" s="3"/>
      <c r="VBS113" s="3"/>
      <c r="VBT113" s="3"/>
      <c r="VBU113" s="3"/>
      <c r="VBV113" s="3"/>
      <c r="VBW113" s="3"/>
      <c r="VBX113" s="3"/>
      <c r="VBY113" s="3"/>
      <c r="VBZ113" s="3"/>
      <c r="VCA113" s="3"/>
      <c r="VCB113" s="3"/>
      <c r="VCC113" s="3"/>
      <c r="VCD113" s="3"/>
      <c r="VCE113" s="3"/>
      <c r="VCF113" s="3"/>
      <c r="VCG113" s="3"/>
      <c r="VCH113" s="3"/>
      <c r="VCI113" s="3"/>
      <c r="VCJ113" s="3"/>
      <c r="VCK113" s="3"/>
      <c r="VCL113" s="3"/>
      <c r="VCM113" s="3"/>
      <c r="VCN113" s="3"/>
      <c r="VCO113" s="3"/>
      <c r="VCP113" s="3"/>
      <c r="VCQ113" s="3"/>
      <c r="VCR113" s="3"/>
      <c r="VCS113" s="3"/>
      <c r="VCT113" s="3"/>
      <c r="VCU113" s="3"/>
      <c r="VCV113" s="3"/>
      <c r="VCW113" s="3"/>
      <c r="VCX113" s="3"/>
      <c r="VCY113" s="3"/>
      <c r="VCZ113" s="3"/>
      <c r="VDA113" s="3"/>
      <c r="VDB113" s="3"/>
      <c r="VDC113" s="3"/>
      <c r="VDD113" s="3"/>
      <c r="VDE113" s="3"/>
      <c r="VDF113" s="3"/>
      <c r="VDG113" s="3"/>
      <c r="VDH113" s="3"/>
      <c r="VDI113" s="3"/>
      <c r="VDJ113" s="3"/>
      <c r="VDK113" s="3"/>
      <c r="VDL113" s="3"/>
      <c r="VDM113" s="3"/>
      <c r="VDN113" s="3"/>
      <c r="VDO113" s="3"/>
      <c r="VDP113" s="3"/>
      <c r="VDQ113" s="3"/>
      <c r="VDR113" s="3"/>
      <c r="VDS113" s="3"/>
      <c r="VDT113" s="3"/>
      <c r="VDU113" s="3"/>
      <c r="VDV113" s="3"/>
      <c r="VDW113" s="3"/>
      <c r="VDX113" s="3"/>
      <c r="VDY113" s="3"/>
      <c r="VDZ113" s="3"/>
      <c r="VEA113" s="3"/>
      <c r="VEB113" s="3"/>
      <c r="VEC113" s="3"/>
      <c r="VED113" s="3"/>
      <c r="VEE113" s="3"/>
      <c r="VEF113" s="3"/>
      <c r="VEG113" s="3"/>
      <c r="VEH113" s="3"/>
      <c r="VEI113" s="3"/>
      <c r="VEJ113" s="3"/>
      <c r="VEK113" s="3"/>
      <c r="VEL113" s="3"/>
      <c r="VEM113" s="3"/>
      <c r="VEN113" s="3"/>
      <c r="VEO113" s="3"/>
      <c r="VEP113" s="3"/>
      <c r="VEQ113" s="3"/>
      <c r="VER113" s="3"/>
      <c r="VES113" s="3"/>
      <c r="VET113" s="3"/>
      <c r="VEU113" s="3"/>
      <c r="VEV113" s="3"/>
      <c r="VEW113" s="3"/>
      <c r="VEX113" s="3"/>
      <c r="VEY113" s="3"/>
      <c r="VEZ113" s="3"/>
      <c r="VFA113" s="3"/>
      <c r="VFB113" s="3"/>
      <c r="VFC113" s="3"/>
      <c r="VFD113" s="3"/>
      <c r="VFE113" s="3"/>
      <c r="VFF113" s="3"/>
      <c r="VFG113" s="3"/>
      <c r="VFH113" s="3"/>
      <c r="VFI113" s="3"/>
      <c r="VFJ113" s="3"/>
      <c r="VFK113" s="3"/>
      <c r="VFL113" s="3"/>
      <c r="VFM113" s="3"/>
      <c r="VFN113" s="3"/>
      <c r="VFO113" s="3"/>
      <c r="VFP113" s="3"/>
      <c r="VFQ113" s="3"/>
      <c r="VFR113" s="3"/>
      <c r="VFS113" s="3"/>
      <c r="VFT113" s="3"/>
      <c r="VFU113" s="3"/>
      <c r="VFV113" s="3"/>
      <c r="VFW113" s="3"/>
      <c r="VFX113" s="3"/>
      <c r="VFY113" s="3"/>
      <c r="VFZ113" s="3"/>
      <c r="VGA113" s="3"/>
      <c r="VGB113" s="3"/>
      <c r="VGC113" s="3"/>
      <c r="VGD113" s="3"/>
      <c r="VGE113" s="3"/>
      <c r="VGF113" s="3"/>
      <c r="VGG113" s="3"/>
      <c r="VGH113" s="3"/>
      <c r="VGI113" s="3"/>
      <c r="VGJ113" s="3"/>
      <c r="VGK113" s="3"/>
      <c r="VGL113" s="3"/>
      <c r="VGM113" s="3"/>
      <c r="VGN113" s="3"/>
      <c r="VGO113" s="3"/>
      <c r="VGP113" s="3"/>
      <c r="VGQ113" s="3"/>
      <c r="VGR113" s="3"/>
      <c r="VGS113" s="3"/>
      <c r="VGT113" s="3"/>
      <c r="VGU113" s="3"/>
      <c r="VGV113" s="3"/>
      <c r="VGW113" s="3"/>
      <c r="VGX113" s="3"/>
      <c r="VGY113" s="3"/>
      <c r="VGZ113" s="3"/>
      <c r="VHA113" s="3"/>
      <c r="VHB113" s="3"/>
      <c r="VHC113" s="3"/>
      <c r="VHD113" s="3"/>
      <c r="VHE113" s="3"/>
      <c r="VHF113" s="3"/>
      <c r="VHG113" s="3"/>
      <c r="VHH113" s="3"/>
      <c r="VHI113" s="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  <c r="VVH113"/>
      <c r="VVI113"/>
      <c r="VVJ113"/>
      <c r="VVK113"/>
      <c r="VVL113"/>
      <c r="VVM113"/>
      <c r="VVN113"/>
      <c r="VVO113"/>
      <c r="VVP113"/>
      <c r="VVQ113"/>
      <c r="VVR113"/>
      <c r="VVS113"/>
      <c r="VVT113"/>
      <c r="VVU113"/>
      <c r="VVV113"/>
      <c r="VVW113"/>
      <c r="VVX113"/>
      <c r="VVY113"/>
      <c r="VVZ113"/>
      <c r="VWA113"/>
      <c r="VWB113"/>
      <c r="VWC113"/>
      <c r="VWD113"/>
      <c r="VWE113"/>
      <c r="VWF113"/>
      <c r="VWG113"/>
      <c r="VWH113"/>
      <c r="VWI113"/>
      <c r="VWJ113"/>
      <c r="VWK113"/>
      <c r="VWL113"/>
    </row>
    <row r="114" spans="1:15482" s="1" customFormat="1" ht="14.25">
      <c r="B114" s="328"/>
      <c r="C114" s="238" t="s">
        <v>68</v>
      </c>
      <c r="D114" s="79"/>
      <c r="E114" s="75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322"/>
      <c r="AH114" s="125"/>
      <c r="AI114" s="173" t="s">
        <v>68</v>
      </c>
      <c r="AK114" s="126"/>
      <c r="DT114" s="253"/>
    </row>
    <row r="115" spans="1:15482" s="1" customFormat="1" ht="14.25">
      <c r="B115" s="328"/>
      <c r="C115" s="157" t="s">
        <v>81</v>
      </c>
      <c r="D115" s="79"/>
      <c r="E115" s="239" t="s">
        <v>70</v>
      </c>
      <c r="F115" s="158">
        <v>0</v>
      </c>
      <c r="G115" s="158">
        <v>0</v>
      </c>
      <c r="H115" s="158">
        <v>0</v>
      </c>
      <c r="I115" s="64">
        <v>3</v>
      </c>
      <c r="J115" s="158">
        <v>0</v>
      </c>
      <c r="K115" s="158">
        <v>0</v>
      </c>
      <c r="L115" s="158">
        <v>0</v>
      </c>
      <c r="M115" s="158">
        <v>0</v>
      </c>
      <c r="N115" s="158">
        <v>0</v>
      </c>
      <c r="O115" s="158">
        <v>0</v>
      </c>
      <c r="P115" s="64">
        <v>8</v>
      </c>
      <c r="Q115" s="158">
        <v>0</v>
      </c>
      <c r="R115" s="158">
        <v>0</v>
      </c>
      <c r="S115" s="158">
        <v>0</v>
      </c>
      <c r="T115" s="158">
        <v>0</v>
      </c>
      <c r="U115" s="158">
        <v>0</v>
      </c>
      <c r="V115" s="158">
        <v>0</v>
      </c>
      <c r="W115" s="64">
        <v>8</v>
      </c>
      <c r="X115" s="158">
        <v>0</v>
      </c>
      <c r="Y115" s="158">
        <v>0</v>
      </c>
      <c r="Z115" s="158">
        <v>0</v>
      </c>
      <c r="AA115" s="158">
        <v>0</v>
      </c>
      <c r="AB115" s="158">
        <v>0</v>
      </c>
      <c r="AC115" s="158">
        <v>0</v>
      </c>
      <c r="AD115" s="64">
        <v>3</v>
      </c>
      <c r="AE115" s="158">
        <v>0</v>
      </c>
      <c r="AF115" s="158">
        <v>0</v>
      </c>
      <c r="AG115" s="344">
        <v>0</v>
      </c>
      <c r="AH115" s="125"/>
      <c r="AI115" s="175">
        <f>SUM(F115:AG115)</f>
        <v>22</v>
      </c>
      <c r="AK115" s="126"/>
      <c r="DT115" s="253"/>
    </row>
    <row r="116" spans="1:15482" s="1" customFormat="1" ht="14.25">
      <c r="B116" s="328"/>
      <c r="C116" s="157" t="s">
        <v>82</v>
      </c>
      <c r="D116" s="79"/>
      <c r="E116" s="239" t="s">
        <v>70</v>
      </c>
      <c r="F116" s="158">
        <v>0</v>
      </c>
      <c r="G116" s="158">
        <v>0</v>
      </c>
      <c r="H116" s="158">
        <v>0</v>
      </c>
      <c r="I116" s="64">
        <v>4</v>
      </c>
      <c r="J116" s="158">
        <v>0</v>
      </c>
      <c r="K116" s="158">
        <v>0</v>
      </c>
      <c r="L116" s="158">
        <v>0</v>
      </c>
      <c r="M116" s="158">
        <v>0</v>
      </c>
      <c r="N116" s="158">
        <v>0</v>
      </c>
      <c r="O116" s="158">
        <v>0</v>
      </c>
      <c r="P116" s="64">
        <v>4</v>
      </c>
      <c r="Q116" s="158">
        <v>0</v>
      </c>
      <c r="R116" s="158">
        <v>0</v>
      </c>
      <c r="S116" s="158">
        <v>0</v>
      </c>
      <c r="T116" s="158">
        <v>0</v>
      </c>
      <c r="U116" s="158">
        <v>0</v>
      </c>
      <c r="V116" s="158">
        <v>0</v>
      </c>
      <c r="W116" s="64">
        <v>10</v>
      </c>
      <c r="X116" s="158">
        <v>0</v>
      </c>
      <c r="Y116" s="158">
        <v>0</v>
      </c>
      <c r="Z116" s="158">
        <v>0</v>
      </c>
      <c r="AA116" s="158">
        <v>0</v>
      </c>
      <c r="AB116" s="158">
        <v>0</v>
      </c>
      <c r="AC116" s="158">
        <v>0</v>
      </c>
      <c r="AD116" s="64">
        <v>5</v>
      </c>
      <c r="AE116" s="158">
        <v>0</v>
      </c>
      <c r="AF116" s="158">
        <v>0</v>
      </c>
      <c r="AG116" s="344">
        <v>0</v>
      </c>
      <c r="AH116" s="125"/>
      <c r="AI116" s="175">
        <f>SUM(F116:AG116)</f>
        <v>23</v>
      </c>
      <c r="AK116" s="126"/>
      <c r="DT116" s="253"/>
    </row>
    <row r="117" spans="1:15482" s="1" customFormat="1" ht="14.25">
      <c r="B117" s="328"/>
      <c r="C117" s="238" t="s">
        <v>72</v>
      </c>
      <c r="D117" s="79"/>
      <c r="E117" s="75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322"/>
      <c r="AH117" s="125"/>
      <c r="AI117" s="173" t="s">
        <v>72</v>
      </c>
      <c r="AK117" s="126"/>
      <c r="DT117" s="253"/>
    </row>
    <row r="118" spans="1:15482" s="1" customFormat="1" ht="14.25">
      <c r="B118" s="328"/>
      <c r="C118" s="157" t="s">
        <v>81</v>
      </c>
      <c r="D118" s="79"/>
      <c r="E118" s="239" t="s">
        <v>72</v>
      </c>
      <c r="F118" s="64">
        <v>0</v>
      </c>
      <c r="G118" s="64">
        <f>(G109*45)/1700</f>
        <v>0</v>
      </c>
      <c r="H118" s="64">
        <f t="shared" ref="H118:K118" si="58">(H109*45)/1700</f>
        <v>0</v>
      </c>
      <c r="I118" s="64">
        <v>35</v>
      </c>
      <c r="J118" s="64">
        <f t="shared" si="58"/>
        <v>0</v>
      </c>
      <c r="K118" s="64">
        <f t="shared" si="58"/>
        <v>0</v>
      </c>
      <c r="L118" s="64">
        <f t="shared" ref="L118:N118" si="59">(L109*45)/1700</f>
        <v>0</v>
      </c>
      <c r="M118" s="64">
        <f t="shared" si="59"/>
        <v>0</v>
      </c>
      <c r="N118" s="64">
        <f t="shared" si="59"/>
        <v>0</v>
      </c>
      <c r="O118" s="64">
        <f t="shared" ref="O118:R118" si="60">(O109*45)/1700</f>
        <v>0</v>
      </c>
      <c r="P118" s="64">
        <v>25</v>
      </c>
      <c r="Q118" s="64">
        <f t="shared" si="60"/>
        <v>0</v>
      </c>
      <c r="R118" s="64">
        <f t="shared" si="60"/>
        <v>0</v>
      </c>
      <c r="S118" s="64">
        <f t="shared" ref="S118:T118" si="61">(S109*45)/1700</f>
        <v>0</v>
      </c>
      <c r="T118" s="64">
        <f t="shared" si="61"/>
        <v>0</v>
      </c>
      <c r="U118" s="64">
        <f t="shared" ref="U118:V118" si="62">(U109*45)/1700</f>
        <v>0</v>
      </c>
      <c r="V118" s="64">
        <f t="shared" si="62"/>
        <v>0</v>
      </c>
      <c r="W118" s="64">
        <v>7</v>
      </c>
      <c r="X118" s="64">
        <f t="shared" ref="X118:Y118" si="63">(X109*45)/1700</f>
        <v>0</v>
      </c>
      <c r="Y118" s="64">
        <f t="shared" si="63"/>
        <v>0</v>
      </c>
      <c r="Z118" s="64">
        <f t="shared" ref="Z118:AA118" si="64">(Z109*45)/1700</f>
        <v>0</v>
      </c>
      <c r="AA118" s="64">
        <f t="shared" si="64"/>
        <v>0</v>
      </c>
      <c r="AB118" s="64">
        <f t="shared" ref="AB118:AC118" si="65">(AB109*45)/1700</f>
        <v>0</v>
      </c>
      <c r="AC118" s="64">
        <f t="shared" si="65"/>
        <v>0</v>
      </c>
      <c r="AD118" s="64">
        <v>50</v>
      </c>
      <c r="AE118" s="64">
        <f t="shared" ref="AE118:AG118" si="66">(AE109*45)/1700</f>
        <v>0</v>
      </c>
      <c r="AF118" s="64">
        <f t="shared" si="66"/>
        <v>0</v>
      </c>
      <c r="AG118" s="322">
        <f t="shared" si="66"/>
        <v>0</v>
      </c>
      <c r="AH118" s="125"/>
      <c r="AI118" s="175">
        <f>SUM(F118:AG118)</f>
        <v>117</v>
      </c>
      <c r="AK118" s="126"/>
      <c r="DT118" s="253"/>
    </row>
    <row r="119" spans="1:15482" s="1" customFormat="1" ht="14.25">
      <c r="B119" s="328"/>
      <c r="C119" s="157" t="s">
        <v>82</v>
      </c>
      <c r="D119" s="79"/>
      <c r="E119" s="239" t="s">
        <v>72</v>
      </c>
      <c r="F119" s="64">
        <f t="shared" ref="F119:H119" si="67">SUM(F113:F114)/500</f>
        <v>0</v>
      </c>
      <c r="G119" s="64">
        <f t="shared" si="67"/>
        <v>0</v>
      </c>
      <c r="H119" s="64">
        <f t="shared" si="67"/>
        <v>0</v>
      </c>
      <c r="I119" s="64">
        <v>9</v>
      </c>
      <c r="J119" s="64">
        <f t="shared" ref="J119:K119" si="68">SUM(J113:J114)/500</f>
        <v>0</v>
      </c>
      <c r="K119" s="64">
        <f t="shared" si="68"/>
        <v>0</v>
      </c>
      <c r="L119" s="64">
        <f t="shared" ref="L119:N119" si="69">SUM(L113:L114)/500</f>
        <v>0</v>
      </c>
      <c r="M119" s="64">
        <f t="shared" si="69"/>
        <v>0</v>
      </c>
      <c r="N119" s="64">
        <f t="shared" si="69"/>
        <v>0</v>
      </c>
      <c r="O119" s="64">
        <f t="shared" ref="O119:R119" si="70">SUM(O113:O114)/500</f>
        <v>0</v>
      </c>
      <c r="P119" s="64">
        <v>7</v>
      </c>
      <c r="Q119" s="64">
        <f t="shared" si="70"/>
        <v>0</v>
      </c>
      <c r="R119" s="64">
        <f t="shared" si="70"/>
        <v>0</v>
      </c>
      <c r="S119" s="64">
        <f t="shared" ref="S119:T119" si="71">SUM(S113:S114)/500</f>
        <v>0</v>
      </c>
      <c r="T119" s="64">
        <f t="shared" si="71"/>
        <v>0</v>
      </c>
      <c r="U119" s="64">
        <f t="shared" ref="U119:V119" si="72">SUM(U113:U114)/500</f>
        <v>0</v>
      </c>
      <c r="V119" s="64">
        <f t="shared" si="72"/>
        <v>0</v>
      </c>
      <c r="W119" s="64">
        <v>9</v>
      </c>
      <c r="X119" s="64">
        <f t="shared" ref="X119:Y119" si="73">SUM(X113:X114)/500</f>
        <v>0</v>
      </c>
      <c r="Y119" s="64">
        <f t="shared" si="73"/>
        <v>0</v>
      </c>
      <c r="Z119" s="64">
        <f t="shared" ref="Z119:AA119" si="74">SUM(Z113:Z114)/500</f>
        <v>0</v>
      </c>
      <c r="AA119" s="64">
        <f t="shared" si="74"/>
        <v>0</v>
      </c>
      <c r="AB119" s="64">
        <f t="shared" ref="AB119:AC119" si="75">SUM(AB113:AB114)/500</f>
        <v>0</v>
      </c>
      <c r="AC119" s="64">
        <f t="shared" si="75"/>
        <v>0</v>
      </c>
      <c r="AD119" s="64">
        <v>12</v>
      </c>
      <c r="AE119" s="64">
        <f t="shared" ref="AE119:AG119" si="76">SUM(AE113:AE114)/500</f>
        <v>0</v>
      </c>
      <c r="AF119" s="64">
        <f t="shared" si="76"/>
        <v>0</v>
      </c>
      <c r="AG119" s="322">
        <f t="shared" si="76"/>
        <v>0</v>
      </c>
      <c r="AH119" s="125"/>
      <c r="AI119" s="175">
        <f>SUM(F119:AG119)</f>
        <v>37</v>
      </c>
      <c r="AK119" s="126"/>
      <c r="DT119" s="253"/>
    </row>
    <row r="120" spans="1:15482" s="1" customFormat="1">
      <c r="A120" s="3"/>
      <c r="B120" s="320"/>
      <c r="C120" s="40" t="s">
        <v>79</v>
      </c>
      <c r="D120" s="59"/>
      <c r="E120" s="59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111"/>
      <c r="AD120" s="60"/>
      <c r="AE120" s="60"/>
      <c r="AF120" s="60"/>
      <c r="AG120" s="319"/>
      <c r="AH120" s="115"/>
      <c r="AI120" s="223" t="s">
        <v>78</v>
      </c>
      <c r="AJ120" s="3"/>
      <c r="AK120" s="3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279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  <c r="FAN120" s="3"/>
      <c r="FAO120" s="3"/>
      <c r="FAP120" s="3"/>
      <c r="FAQ120" s="3"/>
      <c r="FAR120" s="3"/>
      <c r="FAS120" s="3"/>
      <c r="FAT120" s="3"/>
      <c r="FAU120" s="3"/>
      <c r="FAV120" s="3"/>
      <c r="FAW120" s="3"/>
      <c r="FAX120" s="3"/>
      <c r="FAY120" s="3"/>
      <c r="FAZ120" s="3"/>
      <c r="FBA120" s="3"/>
      <c r="FBB120" s="3"/>
      <c r="FBC120" s="3"/>
      <c r="FBD120" s="3"/>
      <c r="FBE120" s="3"/>
      <c r="FBF120" s="3"/>
      <c r="FBG120" s="3"/>
      <c r="FBH120" s="3"/>
      <c r="FBI120" s="3"/>
      <c r="FBJ120" s="3"/>
      <c r="FBK120" s="3"/>
      <c r="FBL120" s="3"/>
      <c r="FBM120" s="3"/>
      <c r="FBN120" s="3"/>
      <c r="FBO120" s="3"/>
      <c r="FBP120" s="3"/>
      <c r="FBQ120" s="3"/>
      <c r="FBR120" s="3"/>
      <c r="FBS120" s="3"/>
      <c r="FBT120" s="3"/>
      <c r="FBU120" s="3"/>
      <c r="FBV120" s="3"/>
      <c r="FBW120" s="3"/>
      <c r="FBX120" s="3"/>
      <c r="FBY120" s="3"/>
      <c r="FBZ120" s="3"/>
      <c r="FCA120" s="3"/>
      <c r="FCB120" s="3"/>
      <c r="FCC120" s="3"/>
      <c r="FCD120" s="3"/>
      <c r="FCE120" s="3"/>
      <c r="FCF120" s="3"/>
      <c r="FCG120" s="3"/>
      <c r="FCH120" s="3"/>
      <c r="FCI120" s="3"/>
      <c r="FCJ120" s="3"/>
      <c r="FCK120" s="3"/>
      <c r="FCL120" s="3"/>
      <c r="FCM120" s="3"/>
      <c r="FCN120" s="3"/>
      <c r="FCO120" s="3"/>
      <c r="FCP120" s="3"/>
      <c r="FCQ120" s="3"/>
      <c r="FCR120" s="3"/>
      <c r="FCS120" s="3"/>
      <c r="FCT120" s="3"/>
      <c r="FCU120" s="3"/>
      <c r="FCV120" s="3"/>
      <c r="FCW120" s="3"/>
      <c r="FCX120" s="3"/>
      <c r="FCY120" s="3"/>
      <c r="FCZ120" s="3"/>
      <c r="FDA120" s="3"/>
      <c r="FDB120" s="3"/>
      <c r="FDC120" s="3"/>
      <c r="FDD120" s="3"/>
      <c r="FDE120" s="3"/>
      <c r="FDF120" s="3"/>
      <c r="FDG120" s="3"/>
      <c r="FDH120" s="3"/>
      <c r="FDI120" s="3"/>
      <c r="FDJ120" s="3"/>
      <c r="FDK120" s="3"/>
      <c r="FDL120" s="3"/>
      <c r="FDM120" s="3"/>
      <c r="FDN120" s="3"/>
      <c r="FDO120" s="3"/>
      <c r="FDP120" s="3"/>
      <c r="FDQ120" s="3"/>
      <c r="FDR120" s="3"/>
      <c r="FDS120" s="3"/>
      <c r="FDT120" s="3"/>
      <c r="FDU120" s="3"/>
      <c r="FDV120" s="3"/>
      <c r="FDW120" s="3"/>
      <c r="FDX120" s="3"/>
      <c r="FDY120" s="3"/>
      <c r="FDZ120" s="3"/>
      <c r="FEA120" s="3"/>
      <c r="FEB120" s="3"/>
      <c r="FEC120" s="3"/>
      <c r="FED120" s="3"/>
      <c r="FEE120" s="3"/>
      <c r="FEF120" s="3"/>
      <c r="FEG120" s="3"/>
      <c r="FEH120" s="3"/>
      <c r="FEI120" s="3"/>
      <c r="FEJ120" s="3"/>
      <c r="FEK120" s="3"/>
      <c r="FEL120" s="3"/>
      <c r="FEM120" s="3"/>
      <c r="FEN120" s="3"/>
      <c r="FEO120" s="3"/>
      <c r="FEP120" s="3"/>
      <c r="FEQ120" s="3"/>
      <c r="FER120" s="3"/>
      <c r="FES120" s="3"/>
      <c r="FET120" s="3"/>
      <c r="FEU120" s="3"/>
      <c r="FEV120" s="3"/>
      <c r="FEW120" s="3"/>
      <c r="FEX120" s="3"/>
      <c r="FEY120" s="3"/>
      <c r="FEZ120" s="3"/>
      <c r="FFA120" s="3"/>
      <c r="FFB120" s="3"/>
      <c r="FFC120" s="3"/>
      <c r="FFD120" s="3"/>
      <c r="FFE120" s="3"/>
      <c r="FFF120" s="3"/>
      <c r="FFG120" s="3"/>
      <c r="FFH120" s="3"/>
      <c r="FFI120" s="3"/>
      <c r="FFJ120" s="3"/>
      <c r="FFK120" s="3"/>
      <c r="FFL120" s="3"/>
      <c r="FFM120" s="3"/>
      <c r="FFN120" s="3"/>
      <c r="FFO120" s="3"/>
      <c r="FFP120" s="3"/>
      <c r="FFQ120" s="3"/>
      <c r="FFR120" s="3"/>
      <c r="FFS120" s="3"/>
      <c r="FFT120" s="3"/>
      <c r="FFU120" s="3"/>
      <c r="FFV120" s="3"/>
      <c r="FFW120" s="3"/>
      <c r="FFX120" s="3"/>
      <c r="FFY120" s="3"/>
      <c r="FFZ120" s="3"/>
      <c r="FGA120" s="3"/>
      <c r="FGB120" s="3"/>
      <c r="FGC120" s="3"/>
      <c r="FGD120" s="3"/>
      <c r="FGE120" s="3"/>
      <c r="FGF120" s="3"/>
      <c r="FGG120" s="3"/>
      <c r="FGH120" s="3"/>
      <c r="FGI120" s="3"/>
      <c r="FGJ120" s="3"/>
      <c r="FGK120" s="3"/>
      <c r="FGL120" s="3"/>
      <c r="FGM120" s="3"/>
      <c r="FGN120" s="3"/>
      <c r="FGO120" s="3"/>
      <c r="FGP120" s="3"/>
      <c r="FGQ120" s="3"/>
      <c r="FGR120" s="3"/>
      <c r="FGS120" s="3"/>
      <c r="FGT120" s="3"/>
      <c r="FGU120" s="3"/>
      <c r="FGV120" s="3"/>
      <c r="FGW120" s="3"/>
      <c r="FGX120" s="3"/>
      <c r="FGY120" s="3"/>
      <c r="FGZ120" s="3"/>
      <c r="FHA120" s="3"/>
      <c r="FHB120" s="3"/>
      <c r="FHC120" s="3"/>
      <c r="FHD120" s="3"/>
      <c r="FHE120" s="3"/>
      <c r="FHF120" s="3"/>
      <c r="FHG120" s="3"/>
      <c r="FHH120" s="3"/>
      <c r="FHI120" s="3"/>
      <c r="FHJ120" s="3"/>
      <c r="FHK120" s="3"/>
      <c r="FHL120" s="3"/>
      <c r="FHM120" s="3"/>
      <c r="FHN120" s="3"/>
      <c r="FHO120" s="3"/>
      <c r="FHP120" s="3"/>
      <c r="FHQ120" s="3"/>
      <c r="FHR120" s="3"/>
      <c r="FHS120" s="3"/>
      <c r="FHT120" s="3"/>
      <c r="FHU120" s="3"/>
      <c r="FHV120" s="3"/>
      <c r="FHW120" s="3"/>
      <c r="FHX120" s="3"/>
      <c r="FHY120" s="3"/>
      <c r="FHZ120" s="3"/>
      <c r="FIA120" s="3"/>
      <c r="FIB120" s="3"/>
      <c r="FIC120" s="3"/>
      <c r="FID120" s="3"/>
      <c r="FIE120" s="3"/>
      <c r="FIF120" s="3"/>
      <c r="FIG120" s="3"/>
      <c r="FIH120" s="3"/>
      <c r="FII120" s="3"/>
      <c r="FIJ120" s="3"/>
      <c r="FIK120" s="3"/>
      <c r="FIL120" s="3"/>
      <c r="FIM120" s="3"/>
      <c r="FIN120" s="3"/>
      <c r="FIO120" s="3"/>
      <c r="FIP120" s="3"/>
      <c r="FIQ120" s="3"/>
      <c r="FIR120" s="3"/>
      <c r="FIS120" s="3"/>
      <c r="FIT120" s="3"/>
      <c r="FIU120" s="3"/>
      <c r="FIV120" s="3"/>
      <c r="FIW120" s="3"/>
      <c r="FIX120" s="3"/>
      <c r="FIY120" s="3"/>
      <c r="FIZ120" s="3"/>
      <c r="FJA120" s="3"/>
      <c r="FJB120" s="3"/>
      <c r="FJC120" s="3"/>
      <c r="FJD120" s="3"/>
      <c r="FJE120" s="3"/>
      <c r="FJF120" s="3"/>
      <c r="FJG120" s="3"/>
      <c r="FJH120" s="3"/>
      <c r="FJI120" s="3"/>
      <c r="FJJ120" s="3"/>
      <c r="FJK120" s="3"/>
      <c r="FJL120" s="3"/>
      <c r="FJM120" s="3"/>
      <c r="FJN120" s="3"/>
      <c r="FJO120" s="3"/>
      <c r="FJP120" s="3"/>
      <c r="FJQ120" s="3"/>
      <c r="FJR120" s="3"/>
      <c r="FJS120" s="3"/>
      <c r="FJT120" s="3"/>
      <c r="FJU120" s="3"/>
      <c r="FJV120" s="3"/>
      <c r="FJW120" s="3"/>
      <c r="FJX120" s="3"/>
      <c r="FJY120" s="3"/>
      <c r="FJZ120" s="3"/>
      <c r="FKA120" s="3"/>
      <c r="FKB120" s="3"/>
      <c r="FKC120" s="3"/>
      <c r="FKD120" s="3"/>
      <c r="FKE120" s="3"/>
      <c r="FKF120" s="3"/>
      <c r="FKG120" s="3"/>
      <c r="FKH120" s="3"/>
      <c r="FKI120" s="3"/>
      <c r="FKJ120" s="3"/>
      <c r="FKK120" s="3"/>
      <c r="FKL120" s="3"/>
      <c r="FKM120" s="3"/>
      <c r="FKN120" s="3"/>
      <c r="FKO120" s="3"/>
      <c r="FKP120" s="3"/>
      <c r="FKQ120" s="3"/>
      <c r="FKR120" s="3"/>
      <c r="FKS120" s="3"/>
      <c r="FKT120" s="3"/>
      <c r="FKU120" s="3"/>
      <c r="FKV120" s="3"/>
      <c r="FKW120" s="3"/>
      <c r="FKX120" s="3"/>
      <c r="FKY120" s="3"/>
      <c r="FKZ120" s="3"/>
      <c r="FLA120" s="3"/>
      <c r="FLB120" s="3"/>
      <c r="FLC120" s="3"/>
      <c r="FLD120" s="3"/>
      <c r="FLE120" s="3"/>
      <c r="FLF120" s="3"/>
      <c r="FLG120" s="3"/>
      <c r="FLH120" s="3"/>
      <c r="FLI120" s="3"/>
      <c r="FLJ120" s="3"/>
      <c r="FLK120" s="3"/>
      <c r="FLL120" s="3"/>
      <c r="FLM120" s="3"/>
      <c r="FLN120" s="3"/>
      <c r="FLO120" s="3"/>
      <c r="FLP120" s="3"/>
      <c r="FLQ120" s="3"/>
      <c r="FLR120" s="3"/>
      <c r="FLS120" s="3"/>
      <c r="FLT120" s="3"/>
      <c r="FLU120" s="3"/>
      <c r="FLV120" s="3"/>
      <c r="FLW120" s="3"/>
      <c r="FLX120" s="3"/>
      <c r="FLY120" s="3"/>
      <c r="FLZ120" s="3"/>
      <c r="FMA120" s="3"/>
      <c r="FMB120" s="3"/>
      <c r="FMC120" s="3"/>
      <c r="FMD120" s="3"/>
      <c r="FME120" s="3"/>
      <c r="FMF120" s="3"/>
      <c r="FMG120" s="3"/>
      <c r="FMH120" s="3"/>
      <c r="FMI120" s="3"/>
      <c r="FMJ120" s="3"/>
      <c r="FMK120" s="3"/>
      <c r="FML120" s="3"/>
      <c r="FMM120" s="3"/>
      <c r="FMN120" s="3"/>
      <c r="FMO120" s="3"/>
      <c r="FMP120" s="3"/>
      <c r="FMQ120" s="3"/>
      <c r="FMR120" s="3"/>
      <c r="FMS120" s="3"/>
      <c r="FMT120" s="3"/>
      <c r="FMU120" s="3"/>
      <c r="FMV120" s="3"/>
      <c r="FMW120" s="3"/>
      <c r="FMX120" s="3"/>
      <c r="FMY120" s="3"/>
      <c r="FMZ120" s="3"/>
      <c r="FNA120" s="3"/>
      <c r="FNB120" s="3"/>
      <c r="FNC120" s="3"/>
      <c r="FND120" s="3"/>
      <c r="FNE120" s="3"/>
      <c r="FNF120" s="3"/>
      <c r="FNG120" s="3"/>
      <c r="FNH120" s="3"/>
      <c r="FNI120" s="3"/>
      <c r="FNJ120" s="3"/>
      <c r="FNK120" s="3"/>
      <c r="FNL120" s="3"/>
      <c r="FNM120" s="3"/>
      <c r="FNN120" s="3"/>
      <c r="FNO120" s="3"/>
      <c r="FNP120" s="3"/>
      <c r="FNQ120" s="3"/>
      <c r="FNR120" s="3"/>
      <c r="FNS120" s="3"/>
      <c r="FNT120" s="3"/>
      <c r="FNU120" s="3"/>
      <c r="FNV120" s="3"/>
      <c r="FNW120" s="3"/>
      <c r="FNX120" s="3"/>
      <c r="FNY120" s="3"/>
      <c r="FNZ120" s="3"/>
      <c r="FOA120" s="3"/>
      <c r="FOB120" s="3"/>
      <c r="FOC120" s="3"/>
      <c r="FOD120" s="3"/>
      <c r="FOE120" s="3"/>
      <c r="FOF120" s="3"/>
      <c r="FOG120" s="3"/>
      <c r="FOH120" s="3"/>
      <c r="FOI120" s="3"/>
      <c r="FOJ120" s="3"/>
      <c r="FOK120" s="3"/>
      <c r="FOL120" s="3"/>
      <c r="FOM120" s="3"/>
      <c r="FON120" s="3"/>
      <c r="FOO120" s="3"/>
      <c r="FOP120" s="3"/>
      <c r="FOQ120" s="3"/>
      <c r="FOR120" s="3"/>
      <c r="FOS120" s="3"/>
      <c r="FOT120" s="3"/>
      <c r="FOU120" s="3"/>
      <c r="FOV120" s="3"/>
      <c r="FOW120" s="3"/>
      <c r="FOX120" s="3"/>
      <c r="FOY120" s="3"/>
      <c r="FOZ120" s="3"/>
      <c r="FPA120" s="3"/>
      <c r="FPB120" s="3"/>
      <c r="FPC120" s="3"/>
      <c r="FPD120" s="3"/>
      <c r="FPE120" s="3"/>
      <c r="FPF120" s="3"/>
      <c r="FPG120" s="3"/>
      <c r="FPH120" s="3"/>
      <c r="FPI120" s="3"/>
      <c r="FPJ120" s="3"/>
      <c r="FPK120" s="3"/>
      <c r="FPL120" s="3"/>
      <c r="FPM120" s="3"/>
      <c r="FPN120" s="3"/>
      <c r="FPO120" s="3"/>
      <c r="FPP120" s="3"/>
      <c r="FPQ120" s="3"/>
      <c r="FPR120" s="3"/>
      <c r="FPS120" s="3"/>
      <c r="FPT120" s="3"/>
      <c r="FPU120" s="3"/>
      <c r="FPV120" s="3"/>
      <c r="FPW120" s="3"/>
      <c r="FPX120" s="3"/>
      <c r="FPY120" s="3"/>
      <c r="FPZ120" s="3"/>
      <c r="FQA120" s="3"/>
      <c r="FQB120" s="3"/>
      <c r="FQC120" s="3"/>
      <c r="FQD120" s="3"/>
      <c r="FQE120" s="3"/>
      <c r="FQF120" s="3"/>
      <c r="FQG120" s="3"/>
      <c r="FQH120" s="3"/>
      <c r="FQI120" s="3"/>
      <c r="FQJ120" s="3"/>
      <c r="FQK120" s="3"/>
      <c r="FQL120" s="3"/>
      <c r="FQM120" s="3"/>
      <c r="FQN120" s="3"/>
      <c r="FQO120" s="3"/>
      <c r="FQP120" s="3"/>
      <c r="FQQ120" s="3"/>
      <c r="FQR120" s="3"/>
      <c r="FQS120" s="3"/>
      <c r="FQT120" s="3"/>
      <c r="FQU120" s="3"/>
      <c r="FQV120" s="3"/>
      <c r="FQW120" s="3"/>
      <c r="FQX120" s="3"/>
      <c r="FQY120" s="3"/>
      <c r="FQZ120" s="3"/>
      <c r="FRA120" s="3"/>
      <c r="FRB120" s="3"/>
      <c r="FRC120" s="3"/>
      <c r="FRD120" s="3"/>
      <c r="FRE120" s="3"/>
      <c r="FRF120" s="3"/>
      <c r="FRG120" s="3"/>
      <c r="FRH120" s="3"/>
      <c r="FRI120" s="3"/>
      <c r="FRJ120" s="3"/>
      <c r="FRK120" s="3"/>
      <c r="FRL120" s="3"/>
      <c r="FRM120" s="3"/>
      <c r="FRN120" s="3"/>
      <c r="FRO120" s="3"/>
      <c r="FRP120" s="3"/>
      <c r="FRQ120" s="3"/>
      <c r="FRR120" s="3"/>
      <c r="FRS120" s="3"/>
      <c r="FRT120" s="3"/>
      <c r="FRU120" s="3"/>
      <c r="FRV120" s="3"/>
      <c r="FRW120" s="3"/>
      <c r="FRX120" s="3"/>
      <c r="FRY120" s="3"/>
      <c r="FRZ120" s="3"/>
      <c r="FSA120" s="3"/>
      <c r="FSB120" s="3"/>
      <c r="FSC120" s="3"/>
      <c r="FSD120" s="3"/>
      <c r="FSE120" s="3"/>
      <c r="FSF120" s="3"/>
      <c r="FSG120" s="3"/>
      <c r="FSH120" s="3"/>
      <c r="FSI120" s="3"/>
      <c r="FSJ120" s="3"/>
      <c r="FSK120" s="3"/>
      <c r="FSL120" s="3"/>
      <c r="FSM120" s="3"/>
      <c r="FSN120" s="3"/>
      <c r="FSO120" s="3"/>
      <c r="FSP120" s="3"/>
      <c r="FSQ120" s="3"/>
      <c r="FSR120" s="3"/>
      <c r="FSS120" s="3"/>
      <c r="FST120" s="3"/>
      <c r="FSU120" s="3"/>
      <c r="FSV120" s="3"/>
      <c r="FSW120" s="3"/>
      <c r="FSX120" s="3"/>
      <c r="FSY120" s="3"/>
      <c r="FSZ120" s="3"/>
      <c r="FTA120" s="3"/>
      <c r="FTB120" s="3"/>
      <c r="FTC120" s="3"/>
      <c r="FTD120" s="3"/>
      <c r="FTE120" s="3"/>
      <c r="FTF120" s="3"/>
      <c r="FTG120" s="3"/>
      <c r="FTH120" s="3"/>
      <c r="FTI120" s="3"/>
      <c r="FTJ120" s="3"/>
      <c r="FTK120" s="3"/>
      <c r="FTL120" s="3"/>
      <c r="FTM120" s="3"/>
      <c r="FTN120" s="3"/>
      <c r="FTO120" s="3"/>
      <c r="FTP120" s="3"/>
      <c r="FTQ120" s="3"/>
      <c r="FTR120" s="3"/>
      <c r="FTS120" s="3"/>
      <c r="FTT120" s="3"/>
      <c r="FTU120" s="3"/>
      <c r="FTV120" s="3"/>
      <c r="FTW120" s="3"/>
      <c r="FTX120" s="3"/>
      <c r="FTY120" s="3"/>
      <c r="FTZ120" s="3"/>
      <c r="FUA120" s="3"/>
      <c r="FUB120" s="3"/>
      <c r="FUC120" s="3"/>
      <c r="FUD120" s="3"/>
      <c r="FUE120" s="3"/>
      <c r="FUF120" s="3"/>
      <c r="FUG120" s="3"/>
      <c r="FUH120" s="3"/>
      <c r="FUI120" s="3"/>
      <c r="FUJ120" s="3"/>
      <c r="FUK120" s="3"/>
      <c r="FUL120" s="3"/>
      <c r="FUM120" s="3"/>
      <c r="FUN120" s="3"/>
      <c r="FUO120" s="3"/>
      <c r="FUP120" s="3"/>
      <c r="FUQ120" s="3"/>
      <c r="FUR120" s="3"/>
      <c r="FUS120" s="3"/>
      <c r="FUT120" s="3"/>
      <c r="FUU120" s="3"/>
      <c r="FUV120" s="3"/>
      <c r="FUW120" s="3"/>
      <c r="FUX120" s="3"/>
      <c r="FUY120" s="3"/>
      <c r="FUZ120" s="3"/>
      <c r="FVA120" s="3"/>
      <c r="FVB120" s="3"/>
      <c r="FVC120" s="3"/>
      <c r="FVD120" s="3"/>
      <c r="FVE120" s="3"/>
      <c r="FVF120" s="3"/>
      <c r="FVG120" s="3"/>
      <c r="FVH120" s="3"/>
      <c r="FVI120" s="3"/>
      <c r="FVJ120" s="3"/>
      <c r="FVK120" s="3"/>
      <c r="FVL120" s="3"/>
      <c r="FVM120" s="3"/>
      <c r="FVN120" s="3"/>
      <c r="FVO120" s="3"/>
      <c r="FVP120" s="3"/>
      <c r="FVQ120" s="3"/>
      <c r="FVR120" s="3"/>
      <c r="FVS120" s="3"/>
      <c r="FVT120" s="3"/>
      <c r="FVU120" s="3"/>
      <c r="FVV120" s="3"/>
      <c r="FVW120" s="3"/>
      <c r="FVX120" s="3"/>
      <c r="FVY120" s="3"/>
      <c r="FVZ120" s="3"/>
      <c r="FWA120" s="3"/>
      <c r="FWB120" s="3"/>
      <c r="FWC120" s="3"/>
      <c r="FWD120" s="3"/>
      <c r="FWE120" s="3"/>
      <c r="FWF120" s="3"/>
      <c r="FWG120" s="3"/>
      <c r="FWH120" s="3"/>
      <c r="FWI120" s="3"/>
      <c r="FWJ120" s="3"/>
      <c r="FWK120" s="3"/>
      <c r="FWL120" s="3"/>
      <c r="FWM120" s="3"/>
      <c r="FWN120" s="3"/>
      <c r="FWO120" s="3"/>
      <c r="FWP120" s="3"/>
      <c r="FWQ120" s="3"/>
      <c r="FWR120" s="3"/>
      <c r="FWS120" s="3"/>
      <c r="FWT120" s="3"/>
      <c r="FWU120" s="3"/>
      <c r="FWV120" s="3"/>
      <c r="FWW120" s="3"/>
      <c r="FWX120" s="3"/>
      <c r="FWY120" s="3"/>
      <c r="FWZ120" s="3"/>
      <c r="FXA120" s="3"/>
      <c r="FXB120" s="3"/>
      <c r="FXC120" s="3"/>
      <c r="FXD120" s="3"/>
      <c r="FXE120" s="3"/>
      <c r="FXF120" s="3"/>
      <c r="FXG120" s="3"/>
      <c r="FXH120" s="3"/>
      <c r="FXI120" s="3"/>
      <c r="FXJ120" s="3"/>
      <c r="FXK120" s="3"/>
      <c r="FXL120" s="3"/>
      <c r="FXM120" s="3"/>
      <c r="FXN120" s="3"/>
      <c r="FXO120" s="3"/>
      <c r="FXP120" s="3"/>
      <c r="FXQ120" s="3"/>
      <c r="FXR120" s="3"/>
      <c r="FXS120" s="3"/>
      <c r="FXT120" s="3"/>
      <c r="FXU120" s="3"/>
      <c r="FXV120" s="3"/>
      <c r="FXW120" s="3"/>
      <c r="FXX120" s="3"/>
      <c r="FXY120" s="3"/>
      <c r="FXZ120" s="3"/>
      <c r="FYA120" s="3"/>
      <c r="FYB120" s="3"/>
      <c r="FYC120" s="3"/>
      <c r="FYD120" s="3"/>
      <c r="FYE120" s="3"/>
      <c r="FYF120" s="3"/>
      <c r="FYG120" s="3"/>
      <c r="FYH120" s="3"/>
      <c r="FYI120" s="3"/>
      <c r="FYJ120" s="3"/>
      <c r="FYK120" s="3"/>
      <c r="FYL120" s="3"/>
      <c r="FYM120" s="3"/>
      <c r="FYN120" s="3"/>
      <c r="FYO120" s="3"/>
      <c r="FYP120" s="3"/>
      <c r="FYQ120" s="3"/>
      <c r="FYR120" s="3"/>
      <c r="FYS120" s="3"/>
      <c r="FYT120" s="3"/>
      <c r="FYU120" s="3"/>
      <c r="FYV120" s="3"/>
      <c r="FYW120" s="3"/>
      <c r="FYX120" s="3"/>
      <c r="FYY120" s="3"/>
      <c r="FYZ120" s="3"/>
      <c r="FZA120" s="3"/>
      <c r="FZB120" s="3"/>
      <c r="FZC120" s="3"/>
      <c r="FZD120" s="3"/>
      <c r="FZE120" s="3"/>
      <c r="FZF120" s="3"/>
      <c r="FZG120" s="3"/>
      <c r="FZH120" s="3"/>
      <c r="FZI120" s="3"/>
      <c r="FZJ120" s="3"/>
      <c r="FZK120" s="3"/>
      <c r="FZL120" s="3"/>
      <c r="FZM120" s="3"/>
      <c r="FZN120" s="3"/>
      <c r="FZO120" s="3"/>
      <c r="FZP120" s="3"/>
      <c r="FZQ120" s="3"/>
      <c r="FZR120" s="3"/>
      <c r="FZS120" s="3"/>
      <c r="FZT120" s="3"/>
      <c r="FZU120" s="3"/>
      <c r="FZV120" s="3"/>
      <c r="FZW120" s="3"/>
      <c r="FZX120" s="3"/>
      <c r="FZY120" s="3"/>
      <c r="FZZ120" s="3"/>
      <c r="GAA120" s="3"/>
      <c r="GAB120" s="3"/>
      <c r="GAC120" s="3"/>
      <c r="GAD120" s="3"/>
      <c r="GAE120" s="3"/>
      <c r="GAF120" s="3"/>
      <c r="GAG120" s="3"/>
      <c r="GAH120" s="3"/>
      <c r="GAI120" s="3"/>
      <c r="GAJ120" s="3"/>
      <c r="GAK120" s="3"/>
      <c r="GAL120" s="3"/>
      <c r="GAM120" s="3"/>
      <c r="GAN120" s="3"/>
      <c r="GAO120" s="3"/>
      <c r="GAP120" s="3"/>
      <c r="GAQ120" s="3"/>
      <c r="GAR120" s="3"/>
      <c r="GAS120" s="3"/>
      <c r="GAT120" s="3"/>
      <c r="GAU120" s="3"/>
      <c r="GAV120" s="3"/>
      <c r="GAW120" s="3"/>
      <c r="GAX120" s="3"/>
      <c r="GAY120" s="3"/>
      <c r="GAZ120" s="3"/>
      <c r="GBA120" s="3"/>
      <c r="GBB120" s="3"/>
      <c r="GBC120" s="3"/>
      <c r="GBD120" s="3"/>
      <c r="GBE120" s="3"/>
      <c r="GBF120" s="3"/>
      <c r="GBG120" s="3"/>
      <c r="GBH120" s="3"/>
      <c r="GBI120" s="3"/>
      <c r="GBJ120" s="3"/>
      <c r="GBK120" s="3"/>
      <c r="GBL120" s="3"/>
      <c r="GBM120" s="3"/>
      <c r="GBN120" s="3"/>
      <c r="GBO120" s="3"/>
      <c r="GBP120" s="3"/>
      <c r="GBQ120" s="3"/>
      <c r="GBR120" s="3"/>
      <c r="GBS120" s="3"/>
      <c r="GBT120" s="3"/>
      <c r="GBU120" s="3"/>
      <c r="GBV120" s="3"/>
      <c r="GBW120" s="3"/>
      <c r="GBX120" s="3"/>
      <c r="GBY120" s="3"/>
      <c r="GBZ120" s="3"/>
      <c r="GCA120" s="3"/>
      <c r="GCB120" s="3"/>
      <c r="GCC120" s="3"/>
      <c r="GCD120" s="3"/>
      <c r="GCE120" s="3"/>
      <c r="GCF120" s="3"/>
      <c r="GCG120" s="3"/>
      <c r="GCH120" s="3"/>
      <c r="GCI120" s="3"/>
      <c r="GCJ120" s="3"/>
      <c r="GCK120" s="3"/>
      <c r="GCL120" s="3"/>
      <c r="GCM120" s="3"/>
      <c r="GCN120" s="3"/>
      <c r="GCO120" s="3"/>
      <c r="GCP120" s="3"/>
      <c r="GCQ120" s="3"/>
      <c r="GCR120" s="3"/>
      <c r="GCS120" s="3"/>
      <c r="GCT120" s="3"/>
      <c r="GCU120" s="3"/>
      <c r="GCV120" s="3"/>
      <c r="GCW120" s="3"/>
      <c r="GCX120" s="3"/>
      <c r="GCY120" s="3"/>
      <c r="GCZ120" s="3"/>
      <c r="GDA120" s="3"/>
      <c r="GDB120" s="3"/>
      <c r="GDC120" s="3"/>
      <c r="GDD120" s="3"/>
      <c r="GDE120" s="3"/>
      <c r="GDF120" s="3"/>
      <c r="GDG120" s="3"/>
      <c r="GDH120" s="3"/>
      <c r="GDI120" s="3"/>
      <c r="GDJ120" s="3"/>
      <c r="GDK120" s="3"/>
      <c r="GDL120" s="3"/>
      <c r="GDM120" s="3"/>
      <c r="GDN120" s="3"/>
      <c r="GDO120" s="3"/>
      <c r="GDP120" s="3"/>
      <c r="GDQ120" s="3"/>
      <c r="GDR120" s="3"/>
      <c r="GDS120" s="3"/>
      <c r="GDT120" s="3"/>
      <c r="GDU120" s="3"/>
      <c r="GDV120" s="3"/>
      <c r="GDW120" s="3"/>
      <c r="GDX120" s="3"/>
      <c r="GDY120" s="3"/>
      <c r="GDZ120" s="3"/>
      <c r="GEA120" s="3"/>
      <c r="GEB120" s="3"/>
      <c r="GEC120" s="3"/>
      <c r="GED120" s="3"/>
      <c r="GEE120" s="3"/>
      <c r="GEF120" s="3"/>
      <c r="GEG120" s="3"/>
      <c r="GEH120" s="3"/>
      <c r="GEI120" s="3"/>
      <c r="GEJ120" s="3"/>
      <c r="GEK120" s="3"/>
      <c r="GEL120" s="3"/>
      <c r="GEM120" s="3"/>
      <c r="GEN120" s="3"/>
      <c r="GEO120" s="3"/>
      <c r="GEP120" s="3"/>
      <c r="GEQ120" s="3"/>
      <c r="GER120" s="3"/>
      <c r="GES120" s="3"/>
      <c r="GET120" s="3"/>
      <c r="GEU120" s="3"/>
      <c r="GEV120" s="3"/>
      <c r="GEW120" s="3"/>
      <c r="GEX120" s="3"/>
      <c r="GEY120" s="3"/>
      <c r="GEZ120" s="3"/>
      <c r="GFA120" s="3"/>
      <c r="GFB120" s="3"/>
      <c r="GFC120" s="3"/>
      <c r="GFD120" s="3"/>
      <c r="GFE120" s="3"/>
      <c r="GFF120" s="3"/>
      <c r="GFG120" s="3"/>
      <c r="GFH120" s="3"/>
      <c r="GFI120" s="3"/>
      <c r="GFJ120" s="3"/>
      <c r="GFK120" s="3"/>
      <c r="GFL120" s="3"/>
      <c r="GFM120" s="3"/>
      <c r="GFN120" s="3"/>
      <c r="GFO120" s="3"/>
      <c r="GFP120" s="3"/>
      <c r="GFQ120" s="3"/>
      <c r="GFR120" s="3"/>
      <c r="GFS120" s="3"/>
      <c r="GFT120" s="3"/>
      <c r="GFU120" s="3"/>
      <c r="GFV120" s="3"/>
      <c r="GFW120" s="3"/>
      <c r="GFX120" s="3"/>
      <c r="GFY120" s="3"/>
      <c r="GFZ120" s="3"/>
      <c r="GGA120" s="3"/>
      <c r="GGB120" s="3"/>
      <c r="GGC120" s="3"/>
      <c r="GGD120" s="3"/>
      <c r="GGE120" s="3"/>
      <c r="GGF120" s="3"/>
      <c r="GGG120" s="3"/>
      <c r="GGH120" s="3"/>
      <c r="GGI120" s="3"/>
      <c r="GGJ120" s="3"/>
      <c r="GGK120" s="3"/>
      <c r="GGL120" s="3"/>
      <c r="GGM120" s="3"/>
      <c r="GGN120" s="3"/>
      <c r="GGO120" s="3"/>
      <c r="GGP120" s="3"/>
      <c r="GGQ120" s="3"/>
      <c r="GGR120" s="3"/>
      <c r="GGS120" s="3"/>
      <c r="GGT120" s="3"/>
      <c r="GGU120" s="3"/>
      <c r="GGV120" s="3"/>
      <c r="GGW120" s="3"/>
      <c r="GGX120" s="3"/>
      <c r="GGY120" s="3"/>
      <c r="GGZ120" s="3"/>
      <c r="GHA120" s="3"/>
      <c r="GHB120" s="3"/>
      <c r="GHC120" s="3"/>
      <c r="GHD120" s="3"/>
      <c r="GHE120" s="3"/>
      <c r="GHF120" s="3"/>
      <c r="GHG120" s="3"/>
      <c r="GHH120" s="3"/>
      <c r="GHI120" s="3"/>
      <c r="GHJ120" s="3"/>
      <c r="GHK120" s="3"/>
      <c r="GHL120" s="3"/>
      <c r="GHM120" s="3"/>
      <c r="GHN120" s="3"/>
      <c r="GHO120" s="3"/>
      <c r="GHP120" s="3"/>
      <c r="GHQ120" s="3"/>
      <c r="GHR120" s="3"/>
      <c r="GHS120" s="3"/>
      <c r="GHT120" s="3"/>
      <c r="GHU120" s="3"/>
      <c r="GHV120" s="3"/>
      <c r="GHW120" s="3"/>
      <c r="GHX120" s="3"/>
      <c r="GHY120" s="3"/>
      <c r="GHZ120" s="3"/>
      <c r="GIA120" s="3"/>
      <c r="GIB120" s="3"/>
      <c r="GIC120" s="3"/>
      <c r="GID120" s="3"/>
      <c r="GIE120" s="3"/>
      <c r="GIF120" s="3"/>
      <c r="GIG120" s="3"/>
      <c r="GIH120" s="3"/>
      <c r="GII120" s="3"/>
      <c r="GIJ120" s="3"/>
      <c r="GIK120" s="3"/>
      <c r="GIL120" s="3"/>
      <c r="GIM120" s="3"/>
      <c r="GIN120" s="3"/>
      <c r="GIO120" s="3"/>
      <c r="GIP120" s="3"/>
      <c r="GIQ120" s="3"/>
      <c r="GIR120" s="3"/>
      <c r="GIS120" s="3"/>
      <c r="GIT120" s="3"/>
      <c r="GIU120" s="3"/>
      <c r="GIV120" s="3"/>
      <c r="GIW120" s="3"/>
      <c r="GIX120" s="3"/>
      <c r="GIY120" s="3"/>
      <c r="GIZ120" s="3"/>
      <c r="GJA120" s="3"/>
      <c r="GJB120" s="3"/>
      <c r="GJC120" s="3"/>
      <c r="GJD120" s="3"/>
      <c r="GJE120" s="3"/>
      <c r="GJF120" s="3"/>
      <c r="GJG120" s="3"/>
      <c r="GJH120" s="3"/>
      <c r="GJI120" s="3"/>
      <c r="GJJ120" s="3"/>
      <c r="GJK120" s="3"/>
      <c r="GJL120" s="3"/>
      <c r="GJM120" s="3"/>
      <c r="GJN120" s="3"/>
      <c r="GJO120" s="3"/>
      <c r="GJP120" s="3"/>
      <c r="GJQ120" s="3"/>
      <c r="GJR120" s="3"/>
      <c r="GJS120" s="3"/>
      <c r="GJT120" s="3"/>
      <c r="GJU120" s="3"/>
      <c r="GJV120" s="3"/>
      <c r="GJW120" s="3"/>
      <c r="GJX120" s="3"/>
      <c r="GJY120" s="3"/>
      <c r="GJZ120" s="3"/>
      <c r="GKA120" s="3"/>
      <c r="GKB120" s="3"/>
      <c r="GKC120" s="3"/>
      <c r="GKD120" s="3"/>
      <c r="GKE120" s="3"/>
      <c r="GKF120" s="3"/>
      <c r="GKG120" s="3"/>
      <c r="GKH120" s="3"/>
      <c r="GKI120" s="3"/>
      <c r="GKJ120" s="3"/>
      <c r="GKK120" s="3"/>
      <c r="GKL120" s="3"/>
      <c r="GKM120" s="3"/>
      <c r="GKN120" s="3"/>
      <c r="GKO120" s="3"/>
      <c r="GKP120" s="3"/>
      <c r="GKQ120" s="3"/>
      <c r="GKR120" s="3"/>
      <c r="GKS120" s="3"/>
      <c r="GKT120" s="3"/>
      <c r="GKU120" s="3"/>
      <c r="GKV120" s="3"/>
      <c r="GKW120" s="3"/>
      <c r="GKX120" s="3"/>
      <c r="GKY120" s="3"/>
      <c r="GKZ120" s="3"/>
      <c r="GLA120" s="3"/>
      <c r="GLB120" s="3"/>
      <c r="GLC120" s="3"/>
      <c r="GLD120" s="3"/>
      <c r="GLE120" s="3"/>
      <c r="GLF120" s="3"/>
      <c r="GLG120" s="3"/>
      <c r="GLH120" s="3"/>
      <c r="GLI120" s="3"/>
      <c r="GLJ120" s="3"/>
      <c r="GLK120" s="3"/>
      <c r="GLL120" s="3"/>
      <c r="GLM120" s="3"/>
      <c r="GLN120" s="3"/>
      <c r="GLO120" s="3"/>
      <c r="GLP120" s="3"/>
      <c r="GLQ120" s="3"/>
      <c r="GLR120" s="3"/>
      <c r="GLS120" s="3"/>
      <c r="GLT120" s="3"/>
      <c r="GLU120" s="3"/>
      <c r="GLV120" s="3"/>
      <c r="GLW120" s="3"/>
      <c r="GLX120" s="3"/>
      <c r="GLY120" s="3"/>
      <c r="GLZ120" s="3"/>
      <c r="GMA120" s="3"/>
      <c r="GMB120" s="3"/>
      <c r="GMC120" s="3"/>
      <c r="GMD120" s="3"/>
      <c r="GME120" s="3"/>
      <c r="GMF120" s="3"/>
      <c r="GMG120" s="3"/>
      <c r="GMH120" s="3"/>
      <c r="GMI120" s="3"/>
      <c r="GMJ120" s="3"/>
      <c r="GMK120" s="3"/>
      <c r="GML120" s="3"/>
      <c r="GMM120" s="3"/>
      <c r="GMN120" s="3"/>
      <c r="GMO120" s="3"/>
      <c r="GMP120" s="3"/>
      <c r="GMQ120" s="3"/>
      <c r="GMR120" s="3"/>
      <c r="GMS120" s="3"/>
      <c r="GMT120" s="3"/>
      <c r="GMU120" s="3"/>
      <c r="GMV120" s="3"/>
      <c r="GMW120" s="3"/>
      <c r="GMX120" s="3"/>
      <c r="GMY120" s="3"/>
      <c r="GMZ120" s="3"/>
      <c r="GNA120" s="3"/>
      <c r="GNB120" s="3"/>
      <c r="GNC120" s="3"/>
      <c r="GND120" s="3"/>
      <c r="GNE120" s="3"/>
      <c r="GNF120" s="3"/>
      <c r="GNG120" s="3"/>
      <c r="GNH120" s="3"/>
      <c r="GNI120" s="3"/>
      <c r="GNJ120" s="3"/>
      <c r="GNK120" s="3"/>
      <c r="GNL120" s="3"/>
      <c r="GNM120" s="3"/>
      <c r="GNN120" s="3"/>
      <c r="GNO120" s="3"/>
      <c r="GNP120" s="3"/>
      <c r="GNQ120" s="3"/>
      <c r="GNR120" s="3"/>
      <c r="GNS120" s="3"/>
      <c r="GNT120" s="3"/>
      <c r="GNU120" s="3"/>
      <c r="GNV120" s="3"/>
      <c r="GNW120" s="3"/>
      <c r="GNX120" s="3"/>
      <c r="GNY120" s="3"/>
      <c r="GNZ120" s="3"/>
      <c r="GOA120" s="3"/>
      <c r="GOB120" s="3"/>
      <c r="GOC120" s="3"/>
      <c r="GOD120" s="3"/>
      <c r="GOE120" s="3"/>
      <c r="GOF120" s="3"/>
      <c r="GOG120" s="3"/>
      <c r="GOH120" s="3"/>
      <c r="GOI120" s="3"/>
      <c r="GOJ120" s="3"/>
      <c r="GOK120" s="3"/>
      <c r="GOL120" s="3"/>
      <c r="GOM120" s="3"/>
      <c r="GON120" s="3"/>
      <c r="GOO120" s="3"/>
      <c r="GOP120" s="3"/>
      <c r="GOQ120" s="3"/>
      <c r="GOR120" s="3"/>
      <c r="GOS120" s="3"/>
      <c r="GOT120" s="3"/>
      <c r="GOU120" s="3"/>
      <c r="GOV120" s="3"/>
      <c r="GOW120" s="3"/>
      <c r="GOX120" s="3"/>
      <c r="GOY120" s="3"/>
      <c r="GOZ120" s="3"/>
      <c r="GPA120" s="3"/>
      <c r="GPB120" s="3"/>
      <c r="GPC120" s="3"/>
      <c r="GPD120" s="3"/>
      <c r="GPE120" s="3"/>
      <c r="GPF120" s="3"/>
      <c r="GPG120" s="3"/>
      <c r="GPH120" s="3"/>
      <c r="GPI120" s="3"/>
      <c r="GPJ120" s="3"/>
      <c r="GPK120" s="3"/>
      <c r="GPL120" s="3"/>
      <c r="GPM120" s="3"/>
      <c r="GPN120" s="3"/>
      <c r="GPO120" s="3"/>
      <c r="GPP120" s="3"/>
      <c r="GPQ120" s="3"/>
      <c r="GPR120" s="3"/>
      <c r="GPS120" s="3"/>
      <c r="GPT120" s="3"/>
      <c r="GPU120" s="3"/>
      <c r="GPV120" s="3"/>
      <c r="GPW120" s="3"/>
      <c r="GPX120" s="3"/>
      <c r="GPY120" s="3"/>
      <c r="GPZ120" s="3"/>
      <c r="GQA120" s="3"/>
      <c r="GQB120" s="3"/>
      <c r="GQC120" s="3"/>
      <c r="GQD120" s="3"/>
      <c r="GQE120" s="3"/>
      <c r="GQF120" s="3"/>
      <c r="GQG120" s="3"/>
      <c r="GQH120" s="3"/>
      <c r="GQI120" s="3"/>
      <c r="GQJ120" s="3"/>
      <c r="GQK120" s="3"/>
      <c r="GQL120" s="3"/>
      <c r="GQM120" s="3"/>
      <c r="GQN120" s="3"/>
      <c r="GQO120" s="3"/>
      <c r="GQP120" s="3"/>
      <c r="GQQ120" s="3"/>
      <c r="GQR120" s="3"/>
      <c r="GQS120" s="3"/>
      <c r="GQT120" s="3"/>
      <c r="GQU120" s="3"/>
      <c r="GQV120" s="3"/>
      <c r="GQW120" s="3"/>
      <c r="GQX120" s="3"/>
      <c r="GQY120" s="3"/>
      <c r="GQZ120" s="3"/>
      <c r="GRA120" s="3"/>
      <c r="GRB120" s="3"/>
      <c r="GRC120" s="3"/>
      <c r="GRD120" s="3"/>
      <c r="GRE120" s="3"/>
      <c r="GRF120" s="3"/>
      <c r="GRG120" s="3"/>
      <c r="GRH120" s="3"/>
      <c r="GRI120" s="3"/>
      <c r="GRJ120" s="3"/>
      <c r="GRK120" s="3"/>
      <c r="GRL120" s="3"/>
      <c r="GRM120" s="3"/>
      <c r="GRN120" s="3"/>
      <c r="GRO120" s="3"/>
      <c r="GRP120" s="3"/>
      <c r="GRQ120" s="3"/>
      <c r="GRR120" s="3"/>
      <c r="GRS120" s="3"/>
      <c r="GRT120" s="3"/>
      <c r="GRU120" s="3"/>
      <c r="GRV120" s="3"/>
      <c r="GRW120" s="3"/>
      <c r="GRX120" s="3"/>
      <c r="GRY120" s="3"/>
      <c r="GRZ120" s="3"/>
      <c r="GSA120" s="3"/>
      <c r="GSB120" s="3"/>
      <c r="GSC120" s="3"/>
      <c r="GSD120" s="3"/>
      <c r="GSE120" s="3"/>
      <c r="GSF120" s="3"/>
      <c r="GSG120" s="3"/>
      <c r="GSH120" s="3"/>
      <c r="GSI120" s="3"/>
      <c r="GSJ120" s="3"/>
      <c r="GSK120" s="3"/>
      <c r="GSL120" s="3"/>
      <c r="GSM120" s="3"/>
      <c r="GSN120" s="3"/>
      <c r="GSO120" s="3"/>
      <c r="GSP120" s="3"/>
      <c r="GSQ120" s="3"/>
      <c r="GSR120" s="3"/>
      <c r="GSS120" s="3"/>
      <c r="GST120" s="3"/>
      <c r="GSU120" s="3"/>
      <c r="GSV120" s="3"/>
      <c r="GSW120" s="3"/>
      <c r="GSX120" s="3"/>
      <c r="GSY120" s="3"/>
      <c r="GSZ120" s="3"/>
      <c r="GTA120" s="3"/>
      <c r="GTB120" s="3"/>
      <c r="GTC120" s="3"/>
      <c r="GTD120" s="3"/>
      <c r="GTE120" s="3"/>
      <c r="GTF120" s="3"/>
      <c r="GTG120" s="3"/>
      <c r="GTH120" s="3"/>
      <c r="GTI120" s="3"/>
      <c r="GTJ120" s="3"/>
      <c r="GTK120" s="3"/>
      <c r="GTL120" s="3"/>
      <c r="GTM120" s="3"/>
      <c r="GTN120" s="3"/>
      <c r="GTO120" s="3"/>
      <c r="GTP120" s="3"/>
      <c r="GTQ120" s="3"/>
      <c r="GTR120" s="3"/>
      <c r="GTS120" s="3"/>
      <c r="GTT120" s="3"/>
      <c r="GTU120" s="3"/>
      <c r="GTV120" s="3"/>
      <c r="GTW120" s="3"/>
      <c r="GTX120" s="3"/>
      <c r="GTY120" s="3"/>
      <c r="GTZ120" s="3"/>
      <c r="GUA120" s="3"/>
      <c r="GUB120" s="3"/>
      <c r="GUC120" s="3"/>
      <c r="GUD120" s="3"/>
      <c r="GUE120" s="3"/>
      <c r="GUF120" s="3"/>
      <c r="GUG120" s="3"/>
      <c r="GUH120" s="3"/>
      <c r="GUI120" s="3"/>
      <c r="GUJ120" s="3"/>
      <c r="GUK120" s="3"/>
      <c r="GUL120" s="3"/>
      <c r="GUM120" s="3"/>
      <c r="GUN120" s="3"/>
      <c r="GUO120" s="3"/>
      <c r="GUP120" s="3"/>
      <c r="GUQ120" s="3"/>
      <c r="GUR120" s="3"/>
      <c r="GUS120" s="3"/>
      <c r="GUT120" s="3"/>
      <c r="GUU120" s="3"/>
      <c r="GUV120" s="3"/>
      <c r="GUW120" s="3"/>
      <c r="GUX120" s="3"/>
      <c r="GUY120" s="3"/>
      <c r="GUZ120" s="3"/>
      <c r="GVA120" s="3"/>
      <c r="GVB120" s="3"/>
      <c r="GVC120" s="3"/>
      <c r="GVD120" s="3"/>
      <c r="GVE120" s="3"/>
      <c r="GVF120" s="3"/>
      <c r="GVG120" s="3"/>
      <c r="GVH120" s="3"/>
      <c r="GVI120" s="3"/>
      <c r="GVJ120" s="3"/>
      <c r="GVK120" s="3"/>
      <c r="GVL120" s="3"/>
      <c r="GVM120" s="3"/>
      <c r="GVN120" s="3"/>
      <c r="GVO120" s="3"/>
      <c r="GVP120" s="3"/>
      <c r="GVQ120" s="3"/>
      <c r="GVR120" s="3"/>
      <c r="GVS120" s="3"/>
      <c r="GVT120" s="3"/>
      <c r="GVU120" s="3"/>
      <c r="GVV120" s="3"/>
      <c r="GVW120" s="3"/>
      <c r="GVX120" s="3"/>
      <c r="GVY120" s="3"/>
      <c r="GVZ120" s="3"/>
      <c r="GWA120" s="3"/>
      <c r="GWB120" s="3"/>
      <c r="GWC120" s="3"/>
      <c r="GWD120" s="3"/>
      <c r="GWE120" s="3"/>
      <c r="GWF120" s="3"/>
      <c r="GWG120" s="3"/>
      <c r="GWH120" s="3"/>
      <c r="GWI120" s="3"/>
      <c r="GWJ120" s="3"/>
      <c r="GWK120" s="3"/>
      <c r="GWL120" s="3"/>
      <c r="GWM120" s="3"/>
      <c r="GWN120" s="3"/>
      <c r="GWO120" s="3"/>
      <c r="GWP120" s="3"/>
      <c r="GWQ120" s="3"/>
      <c r="GWR120" s="3"/>
      <c r="GWS120" s="3"/>
      <c r="GWT120" s="3"/>
      <c r="GWU120" s="3"/>
      <c r="GWV120" s="3"/>
      <c r="GWW120" s="3"/>
      <c r="GWX120" s="3"/>
      <c r="GWY120" s="3"/>
      <c r="GWZ120" s="3"/>
      <c r="GXA120" s="3"/>
      <c r="GXB120" s="3"/>
      <c r="GXC120" s="3"/>
      <c r="GXD120" s="3"/>
      <c r="GXE120" s="3"/>
      <c r="GXF120" s="3"/>
      <c r="GXG120" s="3"/>
      <c r="GXH120" s="3"/>
      <c r="GXI120" s="3"/>
      <c r="GXJ120" s="3"/>
      <c r="GXK120" s="3"/>
      <c r="GXL120" s="3"/>
      <c r="GXM120" s="3"/>
      <c r="GXN120" s="3"/>
      <c r="GXO120" s="3"/>
      <c r="GXP120" s="3"/>
      <c r="GXQ120" s="3"/>
      <c r="GXR120" s="3"/>
      <c r="GXS120" s="3"/>
      <c r="GXT120" s="3"/>
      <c r="GXU120" s="3"/>
      <c r="GXV120" s="3"/>
      <c r="GXW120" s="3"/>
      <c r="GXX120" s="3"/>
      <c r="GXY120" s="3"/>
      <c r="GXZ120" s="3"/>
      <c r="GYA120" s="3"/>
      <c r="GYB120" s="3"/>
      <c r="GYC120" s="3"/>
      <c r="GYD120" s="3"/>
      <c r="GYE120" s="3"/>
      <c r="GYF120" s="3"/>
      <c r="GYG120" s="3"/>
      <c r="GYH120" s="3"/>
      <c r="GYI120" s="3"/>
      <c r="GYJ120" s="3"/>
      <c r="GYK120" s="3"/>
      <c r="GYL120" s="3"/>
      <c r="GYM120" s="3"/>
      <c r="GYN120" s="3"/>
      <c r="GYO120" s="3"/>
      <c r="GYP120" s="3"/>
      <c r="GYQ120" s="3"/>
      <c r="GYR120" s="3"/>
      <c r="GYS120" s="3"/>
      <c r="GYT120" s="3"/>
      <c r="GYU120" s="3"/>
      <c r="GYV120" s="3"/>
      <c r="GYW120" s="3"/>
      <c r="GYX120" s="3"/>
      <c r="GYY120" s="3"/>
      <c r="GYZ120" s="3"/>
      <c r="GZA120" s="3"/>
      <c r="GZB120" s="3"/>
      <c r="GZC120" s="3"/>
      <c r="GZD120" s="3"/>
      <c r="GZE120" s="3"/>
      <c r="GZF120" s="3"/>
      <c r="GZG120" s="3"/>
      <c r="GZH120" s="3"/>
      <c r="GZI120" s="3"/>
      <c r="GZJ120" s="3"/>
      <c r="GZK120" s="3"/>
      <c r="GZL120" s="3"/>
      <c r="GZM120" s="3"/>
      <c r="GZN120" s="3"/>
      <c r="GZO120" s="3"/>
      <c r="GZP120" s="3"/>
      <c r="GZQ120" s="3"/>
      <c r="GZR120" s="3"/>
      <c r="GZS120" s="3"/>
      <c r="GZT120" s="3"/>
      <c r="GZU120" s="3"/>
      <c r="GZV120" s="3"/>
      <c r="GZW120" s="3"/>
      <c r="GZX120" s="3"/>
      <c r="GZY120" s="3"/>
      <c r="GZZ120" s="3"/>
      <c r="HAA120" s="3"/>
      <c r="HAB120" s="3"/>
      <c r="HAC120" s="3"/>
      <c r="HAD120" s="3"/>
      <c r="HAE120" s="3"/>
      <c r="HAF120" s="3"/>
      <c r="HAG120" s="3"/>
      <c r="HAH120" s="3"/>
      <c r="HAI120" s="3"/>
      <c r="HAJ120" s="3"/>
      <c r="HAK120" s="3"/>
      <c r="HAL120" s="3"/>
      <c r="HAM120" s="3"/>
      <c r="HAN120" s="3"/>
      <c r="HAO120" s="3"/>
      <c r="HAP120" s="3"/>
      <c r="HAQ120" s="3"/>
      <c r="HAR120" s="3"/>
      <c r="HAS120" s="3"/>
      <c r="HAT120" s="3"/>
      <c r="HAU120" s="3"/>
      <c r="HAV120" s="3"/>
      <c r="HAW120" s="3"/>
      <c r="HAX120" s="3"/>
      <c r="HAY120" s="3"/>
      <c r="HAZ120" s="3"/>
      <c r="HBA120" s="3"/>
      <c r="HBB120" s="3"/>
      <c r="HBC120" s="3"/>
      <c r="HBD120" s="3"/>
      <c r="HBE120" s="3"/>
      <c r="HBF120" s="3"/>
      <c r="HBG120" s="3"/>
      <c r="HBH120" s="3"/>
      <c r="HBI120" s="3"/>
      <c r="HBJ120" s="3"/>
      <c r="HBK120" s="3"/>
      <c r="HBL120" s="3"/>
      <c r="HBM120" s="3"/>
      <c r="HBN120" s="3"/>
      <c r="HBO120" s="3"/>
      <c r="HBP120" s="3"/>
      <c r="HBQ120" s="3"/>
      <c r="HBR120" s="3"/>
      <c r="HBS120" s="3"/>
      <c r="HBT120" s="3"/>
      <c r="HBU120" s="3"/>
      <c r="HBV120" s="3"/>
      <c r="HBW120" s="3"/>
      <c r="HBX120" s="3"/>
      <c r="HBY120" s="3"/>
      <c r="HBZ120" s="3"/>
      <c r="HCA120" s="3"/>
      <c r="HCB120" s="3"/>
      <c r="HCC120" s="3"/>
      <c r="HCD120" s="3"/>
      <c r="HCE120" s="3"/>
      <c r="HCF120" s="3"/>
      <c r="HCG120" s="3"/>
      <c r="HCH120" s="3"/>
      <c r="HCI120" s="3"/>
      <c r="HCJ120" s="3"/>
      <c r="HCK120" s="3"/>
      <c r="HCL120" s="3"/>
      <c r="HCM120" s="3"/>
      <c r="HCN120" s="3"/>
      <c r="HCO120" s="3"/>
      <c r="HCP120" s="3"/>
      <c r="HCQ120" s="3"/>
      <c r="HCR120" s="3"/>
      <c r="HCS120" s="3"/>
      <c r="HCT120" s="3"/>
      <c r="HCU120" s="3"/>
      <c r="HCV120" s="3"/>
      <c r="HCW120" s="3"/>
      <c r="HCX120" s="3"/>
      <c r="HCY120" s="3"/>
      <c r="HCZ120" s="3"/>
      <c r="HDA120" s="3"/>
      <c r="HDB120" s="3"/>
      <c r="HDC120" s="3"/>
      <c r="HDD120" s="3"/>
      <c r="HDE120" s="3"/>
      <c r="HDF120" s="3"/>
      <c r="HDG120" s="3"/>
      <c r="HDH120" s="3"/>
      <c r="HDI120" s="3"/>
      <c r="HDJ120" s="3"/>
      <c r="HDK120" s="3"/>
      <c r="HDL120" s="3"/>
      <c r="HDM120" s="3"/>
      <c r="HDN120" s="3"/>
      <c r="HDO120" s="3"/>
      <c r="HDP120" s="3"/>
      <c r="HDQ120" s="3"/>
      <c r="HDR120" s="3"/>
      <c r="HDS120" s="3"/>
      <c r="HDT120" s="3"/>
      <c r="HDU120" s="3"/>
      <c r="HDV120" s="3"/>
      <c r="HDW120" s="3"/>
      <c r="HDX120" s="3"/>
      <c r="HDY120" s="3"/>
      <c r="HDZ120" s="3"/>
      <c r="HEA120" s="3"/>
      <c r="HEB120" s="3"/>
      <c r="HEC120" s="3"/>
      <c r="HED120" s="3"/>
      <c r="HEE120" s="3"/>
      <c r="HEF120" s="3"/>
      <c r="HEG120" s="3"/>
      <c r="HEH120" s="3"/>
      <c r="HEI120" s="3"/>
      <c r="HEJ120" s="3"/>
      <c r="HEK120" s="3"/>
      <c r="HEL120" s="3"/>
      <c r="HEM120" s="3"/>
      <c r="HEN120" s="3"/>
      <c r="HEO120" s="3"/>
      <c r="HEP120" s="3"/>
      <c r="HEQ120" s="3"/>
      <c r="HER120" s="3"/>
      <c r="HES120" s="3"/>
      <c r="HET120" s="3"/>
      <c r="HEU120" s="3"/>
      <c r="HEV120" s="3"/>
      <c r="HEW120" s="3"/>
      <c r="HEX120" s="3"/>
      <c r="HEY120" s="3"/>
      <c r="HEZ120" s="3"/>
      <c r="HFA120" s="3"/>
      <c r="HFB120" s="3"/>
      <c r="HFC120" s="3"/>
      <c r="HFD120" s="3"/>
      <c r="HFE120" s="3"/>
      <c r="HFF120" s="3"/>
      <c r="HFG120" s="3"/>
      <c r="HFH120" s="3"/>
      <c r="HFI120" s="3"/>
      <c r="HFJ120" s="3"/>
      <c r="HFK120" s="3"/>
      <c r="HFL120" s="3"/>
      <c r="HFM120" s="3"/>
      <c r="HFN120" s="3"/>
      <c r="HFO120" s="3"/>
      <c r="HFP120" s="3"/>
      <c r="HFQ120" s="3"/>
      <c r="HFR120" s="3"/>
      <c r="HFS120" s="3"/>
      <c r="HFT120" s="3"/>
      <c r="HFU120" s="3"/>
      <c r="HFV120" s="3"/>
      <c r="HFW120" s="3"/>
      <c r="HFX120" s="3"/>
      <c r="HFY120" s="3"/>
      <c r="HFZ120" s="3"/>
      <c r="HGA120" s="3"/>
      <c r="HGB120" s="3"/>
      <c r="HGC120" s="3"/>
      <c r="HGD120" s="3"/>
      <c r="HGE120" s="3"/>
      <c r="HGF120" s="3"/>
      <c r="HGG120" s="3"/>
      <c r="HGH120" s="3"/>
      <c r="HGI120" s="3"/>
      <c r="HGJ120" s="3"/>
      <c r="HGK120" s="3"/>
      <c r="HGL120" s="3"/>
      <c r="HGM120" s="3"/>
      <c r="HGN120" s="3"/>
      <c r="HGO120" s="3"/>
      <c r="HGP120" s="3"/>
      <c r="HGQ120" s="3"/>
      <c r="HGR120" s="3"/>
      <c r="HGS120" s="3"/>
      <c r="HGT120" s="3"/>
      <c r="HGU120" s="3"/>
      <c r="HGV120" s="3"/>
      <c r="HGW120" s="3"/>
      <c r="HGX120" s="3"/>
      <c r="HGY120" s="3"/>
      <c r="HGZ120" s="3"/>
      <c r="HHA120" s="3"/>
      <c r="HHB120" s="3"/>
      <c r="HHC120" s="3"/>
      <c r="HHD120" s="3"/>
      <c r="HHE120" s="3"/>
      <c r="HHF120" s="3"/>
      <c r="HHG120" s="3"/>
      <c r="HHH120" s="3"/>
      <c r="HHI120" s="3"/>
      <c r="HHJ120" s="3"/>
      <c r="HHK120" s="3"/>
      <c r="HHL120" s="3"/>
      <c r="HHM120" s="3"/>
      <c r="HHN120" s="3"/>
      <c r="HHO120" s="3"/>
      <c r="HHP120" s="3"/>
      <c r="HHQ120" s="3"/>
      <c r="HHR120" s="3"/>
      <c r="HHS120" s="3"/>
      <c r="HHT120" s="3"/>
      <c r="HHU120" s="3"/>
      <c r="HHV120" s="3"/>
      <c r="HHW120" s="3"/>
      <c r="HHX120" s="3"/>
      <c r="HHY120" s="3"/>
      <c r="HHZ120" s="3"/>
      <c r="HIA120" s="3"/>
      <c r="HIB120" s="3"/>
      <c r="HIC120" s="3"/>
      <c r="HID120" s="3"/>
      <c r="HIE120" s="3"/>
      <c r="HIF120" s="3"/>
      <c r="HIG120" s="3"/>
      <c r="HIH120" s="3"/>
      <c r="HII120" s="3"/>
      <c r="HIJ120" s="3"/>
      <c r="HIK120" s="3"/>
      <c r="HIL120" s="3"/>
      <c r="HIM120" s="3"/>
      <c r="HIN120" s="3"/>
      <c r="HIO120" s="3"/>
      <c r="HIP120" s="3"/>
      <c r="HIQ120" s="3"/>
      <c r="HIR120" s="3"/>
      <c r="HIS120" s="3"/>
      <c r="HIT120" s="3"/>
      <c r="HIU120" s="3"/>
      <c r="HIV120" s="3"/>
      <c r="HIW120" s="3"/>
      <c r="HIX120" s="3"/>
      <c r="HIY120" s="3"/>
      <c r="HIZ120" s="3"/>
      <c r="HJA120" s="3"/>
      <c r="HJB120" s="3"/>
      <c r="HJC120" s="3"/>
      <c r="HJD120" s="3"/>
      <c r="HJE120" s="3"/>
      <c r="HJF120" s="3"/>
      <c r="HJG120" s="3"/>
      <c r="HJH120" s="3"/>
      <c r="HJI120" s="3"/>
      <c r="HJJ120" s="3"/>
      <c r="HJK120" s="3"/>
      <c r="HJL120" s="3"/>
      <c r="HJM120" s="3"/>
      <c r="HJN120" s="3"/>
      <c r="HJO120" s="3"/>
      <c r="HJP120" s="3"/>
      <c r="HJQ120" s="3"/>
      <c r="HJR120" s="3"/>
      <c r="HJS120" s="3"/>
      <c r="HJT120" s="3"/>
      <c r="HJU120" s="3"/>
      <c r="HJV120" s="3"/>
      <c r="HJW120" s="3"/>
      <c r="HJX120" s="3"/>
      <c r="HJY120" s="3"/>
      <c r="HJZ120" s="3"/>
      <c r="HKA120" s="3"/>
      <c r="HKB120" s="3"/>
      <c r="HKC120" s="3"/>
      <c r="HKD120" s="3"/>
      <c r="HKE120" s="3"/>
      <c r="HKF120" s="3"/>
      <c r="HKG120" s="3"/>
      <c r="HKH120" s="3"/>
      <c r="HKI120" s="3"/>
      <c r="HKJ120" s="3"/>
      <c r="HKK120" s="3"/>
      <c r="HKL120" s="3"/>
      <c r="HKM120" s="3"/>
      <c r="HKN120" s="3"/>
      <c r="HKO120" s="3"/>
      <c r="HKP120" s="3"/>
      <c r="HKQ120" s="3"/>
      <c r="HKR120" s="3"/>
      <c r="HKS120" s="3"/>
      <c r="HKT120" s="3"/>
      <c r="HKU120" s="3"/>
      <c r="HKV120" s="3"/>
      <c r="HKW120" s="3"/>
      <c r="HKX120" s="3"/>
      <c r="HKY120" s="3"/>
      <c r="HKZ120" s="3"/>
      <c r="HLA120" s="3"/>
      <c r="HLB120" s="3"/>
      <c r="HLC120" s="3"/>
      <c r="HLD120" s="3"/>
      <c r="HLE120" s="3"/>
      <c r="HLF120" s="3"/>
      <c r="HLG120" s="3"/>
      <c r="HLH120" s="3"/>
      <c r="HLI120" s="3"/>
      <c r="HLJ120" s="3"/>
      <c r="HLK120" s="3"/>
      <c r="HLL120" s="3"/>
      <c r="HLM120" s="3"/>
      <c r="HLN120" s="3"/>
      <c r="HLO120" s="3"/>
      <c r="HLP120" s="3"/>
      <c r="HLQ120" s="3"/>
      <c r="HLR120" s="3"/>
      <c r="HLS120" s="3"/>
      <c r="HLT120" s="3"/>
      <c r="HLU120" s="3"/>
      <c r="HLV120" s="3"/>
      <c r="HLW120" s="3"/>
      <c r="HLX120" s="3"/>
      <c r="HLY120" s="3"/>
      <c r="HLZ120" s="3"/>
      <c r="HMA120" s="3"/>
      <c r="HMB120" s="3"/>
      <c r="HMC120" s="3"/>
      <c r="HMD120" s="3"/>
      <c r="HME120" s="3"/>
      <c r="HMF120" s="3"/>
      <c r="HMG120" s="3"/>
      <c r="HMH120" s="3"/>
      <c r="HMI120" s="3"/>
      <c r="HMJ120" s="3"/>
      <c r="HMK120" s="3"/>
      <c r="HML120" s="3"/>
      <c r="HMM120" s="3"/>
      <c r="HMN120" s="3"/>
      <c r="HMO120" s="3"/>
      <c r="HMP120" s="3"/>
      <c r="HMQ120" s="3"/>
      <c r="HMR120" s="3"/>
      <c r="HMS120" s="3"/>
      <c r="HMT120" s="3"/>
      <c r="HMU120" s="3"/>
      <c r="HMV120" s="3"/>
      <c r="HMW120" s="3"/>
      <c r="HMX120" s="3"/>
      <c r="HMY120" s="3"/>
      <c r="HMZ120" s="3"/>
      <c r="HNA120" s="3"/>
      <c r="HNB120" s="3"/>
      <c r="HNC120" s="3"/>
      <c r="HND120" s="3"/>
      <c r="HNE120" s="3"/>
      <c r="HNF120" s="3"/>
      <c r="HNG120" s="3"/>
      <c r="HNH120" s="3"/>
      <c r="HNI120" s="3"/>
      <c r="HNJ120" s="3"/>
      <c r="HNK120" s="3"/>
      <c r="HNL120" s="3"/>
      <c r="HNM120" s="3"/>
      <c r="HNN120" s="3"/>
      <c r="HNO120" s="3"/>
      <c r="HNP120" s="3"/>
      <c r="HNQ120" s="3"/>
      <c r="HNR120" s="3"/>
      <c r="HNS120" s="3"/>
      <c r="HNT120" s="3"/>
      <c r="HNU120" s="3"/>
      <c r="HNV120" s="3"/>
      <c r="HNW120" s="3"/>
      <c r="HNX120" s="3"/>
      <c r="HNY120" s="3"/>
      <c r="HNZ120" s="3"/>
      <c r="HOA120" s="3"/>
      <c r="HOB120" s="3"/>
      <c r="HOC120" s="3"/>
      <c r="HOD120" s="3"/>
      <c r="HOE120" s="3"/>
      <c r="HOF120" s="3"/>
      <c r="HOG120" s="3"/>
      <c r="HOH120" s="3"/>
      <c r="HOI120" s="3"/>
      <c r="HOJ120" s="3"/>
      <c r="HOK120" s="3"/>
      <c r="HOL120" s="3"/>
      <c r="HOM120" s="3"/>
      <c r="HON120" s="3"/>
      <c r="HOO120" s="3"/>
      <c r="HOP120" s="3"/>
      <c r="HOQ120" s="3"/>
      <c r="HOR120" s="3"/>
      <c r="HOS120" s="3"/>
      <c r="HOT120" s="3"/>
      <c r="HOU120" s="3"/>
      <c r="HOV120" s="3"/>
      <c r="HOW120" s="3"/>
      <c r="HOX120" s="3"/>
      <c r="HOY120" s="3"/>
      <c r="HOZ120" s="3"/>
      <c r="HPA120" s="3"/>
      <c r="HPB120" s="3"/>
      <c r="HPC120" s="3"/>
      <c r="HPD120" s="3"/>
      <c r="HPE120" s="3"/>
      <c r="HPF120" s="3"/>
      <c r="HPG120" s="3"/>
      <c r="HPH120" s="3"/>
      <c r="HPI120" s="3"/>
      <c r="HPJ120" s="3"/>
      <c r="HPK120" s="3"/>
      <c r="HPL120" s="3"/>
      <c r="HPM120" s="3"/>
      <c r="HPN120" s="3"/>
      <c r="HPO120" s="3"/>
      <c r="HPP120" s="3"/>
      <c r="HPQ120" s="3"/>
      <c r="HPR120" s="3"/>
      <c r="HPS120" s="3"/>
      <c r="HPT120" s="3"/>
      <c r="HPU120" s="3"/>
      <c r="HPV120" s="3"/>
      <c r="HPW120" s="3"/>
      <c r="HPX120" s="3"/>
      <c r="HPY120" s="3"/>
      <c r="HPZ120" s="3"/>
      <c r="HQA120" s="3"/>
      <c r="HQB120" s="3"/>
      <c r="HQC120" s="3"/>
      <c r="HQD120" s="3"/>
      <c r="HQE120" s="3"/>
      <c r="HQF120" s="3"/>
      <c r="HQG120" s="3"/>
      <c r="HQH120" s="3"/>
      <c r="HQI120" s="3"/>
      <c r="HQJ120" s="3"/>
      <c r="HQK120" s="3"/>
      <c r="HQL120" s="3"/>
      <c r="HQM120" s="3"/>
      <c r="HQN120" s="3"/>
      <c r="HQO120" s="3"/>
      <c r="HQP120" s="3"/>
      <c r="HQQ120" s="3"/>
      <c r="HQR120" s="3"/>
      <c r="HQS120" s="3"/>
      <c r="HQT120" s="3"/>
      <c r="HQU120" s="3"/>
      <c r="HQV120" s="3"/>
      <c r="HQW120" s="3"/>
      <c r="HQX120" s="3"/>
      <c r="HQY120" s="3"/>
      <c r="HQZ120" s="3"/>
      <c r="HRA120" s="3"/>
      <c r="HRB120" s="3"/>
      <c r="HRC120" s="3"/>
      <c r="HRD120" s="3"/>
      <c r="HRE120" s="3"/>
      <c r="HRF120" s="3"/>
      <c r="HRG120" s="3"/>
      <c r="HRH120" s="3"/>
      <c r="HRI120" s="3"/>
      <c r="HRJ120" s="3"/>
      <c r="HRK120" s="3"/>
      <c r="HRL120" s="3"/>
      <c r="HRM120" s="3"/>
      <c r="HRN120" s="3"/>
      <c r="HRO120" s="3"/>
      <c r="HRP120" s="3"/>
      <c r="HRQ120" s="3"/>
      <c r="HRR120" s="3"/>
      <c r="HRS120" s="3"/>
      <c r="HRT120" s="3"/>
      <c r="HRU120" s="3"/>
      <c r="HRV120" s="3"/>
      <c r="HRW120" s="3"/>
      <c r="HRX120" s="3"/>
      <c r="HRY120" s="3"/>
      <c r="HRZ120" s="3"/>
      <c r="HSA120" s="3"/>
      <c r="HSB120" s="3"/>
      <c r="HSC120" s="3"/>
      <c r="HSD120" s="3"/>
      <c r="HSE120" s="3"/>
      <c r="HSF120" s="3"/>
      <c r="HSG120" s="3"/>
      <c r="HSH120" s="3"/>
      <c r="HSI120" s="3"/>
      <c r="HSJ120" s="3"/>
      <c r="HSK120" s="3"/>
      <c r="HSL120" s="3"/>
      <c r="HSM120" s="3"/>
      <c r="HSN120" s="3"/>
      <c r="HSO120" s="3"/>
      <c r="HSP120" s="3"/>
      <c r="HSQ120" s="3"/>
      <c r="HSR120" s="3"/>
      <c r="HSS120" s="3"/>
      <c r="HST120" s="3"/>
      <c r="HSU120" s="3"/>
      <c r="HSV120" s="3"/>
      <c r="HSW120" s="3"/>
      <c r="HSX120" s="3"/>
      <c r="HSY120" s="3"/>
      <c r="HSZ120" s="3"/>
      <c r="HTA120" s="3"/>
      <c r="HTB120" s="3"/>
      <c r="HTC120" s="3"/>
      <c r="HTD120" s="3"/>
      <c r="HTE120" s="3"/>
      <c r="HTF120" s="3"/>
      <c r="HTG120" s="3"/>
      <c r="HTH120" s="3"/>
      <c r="HTI120" s="3"/>
      <c r="HTJ120" s="3"/>
      <c r="HTK120" s="3"/>
      <c r="HTL120" s="3"/>
      <c r="HTM120" s="3"/>
      <c r="HTN120" s="3"/>
      <c r="HTO120" s="3"/>
      <c r="HTP120" s="3"/>
      <c r="HTQ120" s="3"/>
      <c r="HTR120" s="3"/>
      <c r="HTS120" s="3"/>
      <c r="HTT120" s="3"/>
      <c r="HTU120" s="3"/>
      <c r="HTV120" s="3"/>
      <c r="HTW120" s="3"/>
      <c r="HTX120" s="3"/>
      <c r="HTY120" s="3"/>
      <c r="HTZ120" s="3"/>
      <c r="HUA120" s="3"/>
      <c r="HUB120" s="3"/>
      <c r="HUC120" s="3"/>
      <c r="HUD120" s="3"/>
      <c r="HUE120" s="3"/>
      <c r="HUF120" s="3"/>
      <c r="HUG120" s="3"/>
      <c r="HUH120" s="3"/>
      <c r="HUI120" s="3"/>
      <c r="HUJ120" s="3"/>
      <c r="HUK120" s="3"/>
      <c r="HUL120" s="3"/>
      <c r="HUM120" s="3"/>
      <c r="HUN120" s="3"/>
      <c r="HUO120" s="3"/>
      <c r="HUP120" s="3"/>
      <c r="HUQ120" s="3"/>
      <c r="HUR120" s="3"/>
      <c r="HUS120" s="3"/>
      <c r="HUT120" s="3"/>
      <c r="HUU120" s="3"/>
      <c r="HUV120" s="3"/>
      <c r="HUW120" s="3"/>
      <c r="HUX120" s="3"/>
      <c r="HUY120" s="3"/>
      <c r="HUZ120" s="3"/>
      <c r="HVA120" s="3"/>
      <c r="HVB120" s="3"/>
      <c r="HVC120" s="3"/>
      <c r="HVD120" s="3"/>
      <c r="HVE120" s="3"/>
      <c r="HVF120" s="3"/>
      <c r="HVG120" s="3"/>
      <c r="HVH120" s="3"/>
      <c r="HVI120" s="3"/>
      <c r="HVJ120" s="3"/>
      <c r="HVK120" s="3"/>
      <c r="HVL120" s="3"/>
      <c r="HVM120" s="3"/>
      <c r="HVN120" s="3"/>
      <c r="HVO120" s="3"/>
      <c r="HVP120" s="3"/>
      <c r="HVQ120" s="3"/>
      <c r="HVR120" s="3"/>
      <c r="HVS120" s="3"/>
      <c r="HVT120" s="3"/>
      <c r="HVU120" s="3"/>
      <c r="HVV120" s="3"/>
      <c r="HVW120" s="3"/>
      <c r="HVX120" s="3"/>
      <c r="HVY120" s="3"/>
      <c r="HVZ120" s="3"/>
      <c r="HWA120" s="3"/>
      <c r="HWB120" s="3"/>
      <c r="HWC120" s="3"/>
      <c r="HWD120" s="3"/>
      <c r="HWE120" s="3"/>
      <c r="HWF120" s="3"/>
      <c r="HWG120" s="3"/>
      <c r="HWH120" s="3"/>
      <c r="HWI120" s="3"/>
      <c r="HWJ120" s="3"/>
      <c r="HWK120" s="3"/>
      <c r="HWL120" s="3"/>
      <c r="HWM120" s="3"/>
      <c r="HWN120" s="3"/>
      <c r="HWO120" s="3"/>
      <c r="HWP120" s="3"/>
      <c r="HWQ120" s="3"/>
      <c r="HWR120" s="3"/>
      <c r="HWS120" s="3"/>
      <c r="HWT120" s="3"/>
      <c r="HWU120" s="3"/>
      <c r="HWV120" s="3"/>
      <c r="HWW120" s="3"/>
      <c r="HWX120" s="3"/>
      <c r="HWY120" s="3"/>
      <c r="HWZ120" s="3"/>
      <c r="HXA120" s="3"/>
      <c r="HXB120" s="3"/>
      <c r="HXC120" s="3"/>
      <c r="HXD120" s="3"/>
      <c r="HXE120" s="3"/>
      <c r="HXF120" s="3"/>
      <c r="HXG120" s="3"/>
      <c r="HXH120" s="3"/>
      <c r="HXI120" s="3"/>
      <c r="HXJ120" s="3"/>
      <c r="HXK120" s="3"/>
      <c r="HXL120" s="3"/>
      <c r="HXM120" s="3"/>
      <c r="HXN120" s="3"/>
      <c r="HXO120" s="3"/>
      <c r="HXP120" s="3"/>
      <c r="HXQ120" s="3"/>
      <c r="HXR120" s="3"/>
      <c r="HXS120" s="3"/>
      <c r="HXT120" s="3"/>
      <c r="HXU120" s="3"/>
      <c r="HXV120" s="3"/>
      <c r="HXW120" s="3"/>
      <c r="HXX120" s="3"/>
      <c r="HXY120" s="3"/>
      <c r="HXZ120" s="3"/>
      <c r="HYA120" s="3"/>
      <c r="HYB120" s="3"/>
      <c r="HYC120" s="3"/>
      <c r="HYD120" s="3"/>
      <c r="HYE120" s="3"/>
      <c r="HYF120" s="3"/>
      <c r="HYG120" s="3"/>
      <c r="HYH120" s="3"/>
      <c r="HYI120" s="3"/>
      <c r="HYJ120" s="3"/>
      <c r="HYK120" s="3"/>
      <c r="HYL120" s="3"/>
      <c r="HYM120" s="3"/>
      <c r="HYN120" s="3"/>
      <c r="HYO120" s="3"/>
      <c r="HYP120" s="3"/>
      <c r="HYQ120" s="3"/>
      <c r="HYR120" s="3"/>
      <c r="HYS120" s="3"/>
      <c r="HYT120" s="3"/>
      <c r="HYU120" s="3"/>
      <c r="HYV120" s="3"/>
      <c r="HYW120" s="3"/>
      <c r="HYX120" s="3"/>
      <c r="HYY120" s="3"/>
      <c r="HYZ120" s="3"/>
      <c r="HZA120" s="3"/>
      <c r="HZB120" s="3"/>
      <c r="HZC120" s="3"/>
      <c r="HZD120" s="3"/>
      <c r="HZE120" s="3"/>
      <c r="HZF120" s="3"/>
      <c r="HZG120" s="3"/>
      <c r="HZH120" s="3"/>
      <c r="HZI120" s="3"/>
      <c r="HZJ120" s="3"/>
      <c r="HZK120" s="3"/>
      <c r="HZL120" s="3"/>
      <c r="HZM120" s="3"/>
      <c r="HZN120" s="3"/>
      <c r="HZO120" s="3"/>
      <c r="HZP120" s="3"/>
      <c r="HZQ120" s="3"/>
      <c r="HZR120" s="3"/>
      <c r="HZS120" s="3"/>
      <c r="HZT120" s="3"/>
      <c r="HZU120" s="3"/>
      <c r="HZV120" s="3"/>
      <c r="HZW120" s="3"/>
      <c r="HZX120" s="3"/>
      <c r="HZY120" s="3"/>
      <c r="HZZ120" s="3"/>
      <c r="IAA120" s="3"/>
      <c r="IAB120" s="3"/>
      <c r="IAC120" s="3"/>
      <c r="IAD120" s="3"/>
      <c r="IAE120" s="3"/>
      <c r="IAF120" s="3"/>
      <c r="IAG120" s="3"/>
      <c r="IAH120" s="3"/>
      <c r="IAI120" s="3"/>
      <c r="IAJ120" s="3"/>
      <c r="IAK120" s="3"/>
      <c r="IAL120" s="3"/>
      <c r="IAM120" s="3"/>
      <c r="IAN120" s="3"/>
      <c r="IAO120" s="3"/>
      <c r="IAP120" s="3"/>
      <c r="IAQ120" s="3"/>
      <c r="IAR120" s="3"/>
      <c r="IAS120" s="3"/>
      <c r="IAT120" s="3"/>
      <c r="IAU120" s="3"/>
      <c r="IAV120" s="3"/>
      <c r="IAW120" s="3"/>
      <c r="IAX120" s="3"/>
      <c r="IAY120" s="3"/>
      <c r="IAZ120" s="3"/>
      <c r="IBA120" s="3"/>
      <c r="IBB120" s="3"/>
      <c r="IBC120" s="3"/>
      <c r="IBD120" s="3"/>
      <c r="IBE120" s="3"/>
      <c r="IBF120" s="3"/>
      <c r="IBG120" s="3"/>
      <c r="IBH120" s="3"/>
      <c r="IBI120" s="3"/>
      <c r="IBJ120" s="3"/>
      <c r="IBK120" s="3"/>
      <c r="IBL120" s="3"/>
      <c r="IBM120" s="3"/>
      <c r="IBN120" s="3"/>
      <c r="IBO120" s="3"/>
      <c r="IBP120" s="3"/>
      <c r="IBQ120" s="3"/>
      <c r="IBR120" s="3"/>
      <c r="IBS120" s="3"/>
      <c r="IBT120" s="3"/>
      <c r="IBU120" s="3"/>
      <c r="IBV120" s="3"/>
      <c r="IBW120" s="3"/>
      <c r="IBX120" s="3"/>
      <c r="IBY120" s="3"/>
      <c r="IBZ120" s="3"/>
      <c r="ICA120" s="3"/>
      <c r="ICB120" s="3"/>
      <c r="ICC120" s="3"/>
      <c r="ICD120" s="3"/>
      <c r="ICE120" s="3"/>
      <c r="ICF120" s="3"/>
      <c r="ICG120" s="3"/>
      <c r="ICH120" s="3"/>
      <c r="ICI120" s="3"/>
      <c r="ICJ120" s="3"/>
      <c r="ICK120" s="3"/>
      <c r="ICL120" s="3"/>
      <c r="ICM120" s="3"/>
      <c r="ICN120" s="3"/>
      <c r="ICO120" s="3"/>
      <c r="ICP120" s="3"/>
      <c r="ICQ120" s="3"/>
      <c r="ICR120" s="3"/>
      <c r="ICS120" s="3"/>
      <c r="ICT120" s="3"/>
      <c r="ICU120" s="3"/>
      <c r="ICV120" s="3"/>
      <c r="ICW120" s="3"/>
      <c r="ICX120" s="3"/>
      <c r="ICY120" s="3"/>
      <c r="ICZ120" s="3"/>
      <c r="IDA120" s="3"/>
      <c r="IDB120" s="3"/>
      <c r="IDC120" s="3"/>
      <c r="IDD120" s="3"/>
      <c r="IDE120" s="3"/>
      <c r="IDF120" s="3"/>
      <c r="IDG120" s="3"/>
      <c r="IDH120" s="3"/>
      <c r="IDI120" s="3"/>
      <c r="IDJ120" s="3"/>
      <c r="IDK120" s="3"/>
      <c r="IDL120" s="3"/>
      <c r="IDM120" s="3"/>
      <c r="IDN120" s="3"/>
      <c r="IDO120" s="3"/>
      <c r="IDP120" s="3"/>
      <c r="IDQ120" s="3"/>
      <c r="IDR120" s="3"/>
      <c r="IDS120" s="3"/>
      <c r="IDT120" s="3"/>
      <c r="IDU120" s="3"/>
      <c r="IDV120" s="3"/>
      <c r="IDW120" s="3"/>
      <c r="IDX120" s="3"/>
      <c r="IDY120" s="3"/>
      <c r="IDZ120" s="3"/>
      <c r="IEA120" s="3"/>
      <c r="IEB120" s="3"/>
      <c r="IEC120" s="3"/>
      <c r="IED120" s="3"/>
      <c r="IEE120" s="3"/>
      <c r="IEF120" s="3"/>
      <c r="IEG120" s="3"/>
      <c r="IEH120" s="3"/>
      <c r="IEI120" s="3"/>
      <c r="IEJ120" s="3"/>
      <c r="IEK120" s="3"/>
      <c r="IEL120" s="3"/>
      <c r="IEM120" s="3"/>
      <c r="IEN120" s="3"/>
      <c r="IEO120" s="3"/>
      <c r="IEP120" s="3"/>
      <c r="IEQ120" s="3"/>
      <c r="IER120" s="3"/>
      <c r="IES120" s="3"/>
      <c r="IET120" s="3"/>
      <c r="IEU120" s="3"/>
      <c r="IEV120" s="3"/>
      <c r="IEW120" s="3"/>
      <c r="IEX120" s="3"/>
      <c r="IEY120" s="3"/>
      <c r="IEZ120" s="3"/>
      <c r="IFA120" s="3"/>
      <c r="IFB120" s="3"/>
      <c r="IFC120" s="3"/>
      <c r="IFD120" s="3"/>
      <c r="IFE120" s="3"/>
      <c r="IFF120" s="3"/>
      <c r="IFG120" s="3"/>
      <c r="IFH120" s="3"/>
      <c r="IFI120" s="3"/>
      <c r="IFJ120" s="3"/>
      <c r="IFK120" s="3"/>
      <c r="IFL120" s="3"/>
      <c r="IFM120" s="3"/>
      <c r="IFN120" s="3"/>
      <c r="IFO120" s="3"/>
      <c r="IFP120" s="3"/>
      <c r="IFQ120" s="3"/>
      <c r="IFR120" s="3"/>
      <c r="IFS120" s="3"/>
      <c r="IFT120" s="3"/>
      <c r="IFU120" s="3"/>
      <c r="IFV120" s="3"/>
      <c r="IFW120" s="3"/>
      <c r="IFX120" s="3"/>
      <c r="IFY120" s="3"/>
      <c r="IFZ120" s="3"/>
      <c r="IGA120" s="3"/>
      <c r="IGB120" s="3"/>
      <c r="IGC120" s="3"/>
      <c r="IGD120" s="3"/>
      <c r="IGE120" s="3"/>
      <c r="IGF120" s="3"/>
      <c r="IGG120" s="3"/>
      <c r="IGH120" s="3"/>
      <c r="IGI120" s="3"/>
      <c r="IGJ120" s="3"/>
      <c r="IGK120" s="3"/>
      <c r="IGL120" s="3"/>
      <c r="IGM120" s="3"/>
      <c r="IGN120" s="3"/>
      <c r="IGO120" s="3"/>
      <c r="IGP120" s="3"/>
      <c r="IGQ120" s="3"/>
      <c r="IGR120" s="3"/>
      <c r="IGS120" s="3"/>
      <c r="IGT120" s="3"/>
      <c r="IGU120" s="3"/>
      <c r="IGV120" s="3"/>
      <c r="IGW120" s="3"/>
      <c r="IGX120" s="3"/>
      <c r="IGY120" s="3"/>
      <c r="IGZ120" s="3"/>
      <c r="IHA120" s="3"/>
      <c r="IHB120" s="3"/>
      <c r="IHC120" s="3"/>
      <c r="IHD120" s="3"/>
      <c r="IHE120" s="3"/>
      <c r="IHF120" s="3"/>
      <c r="IHG120" s="3"/>
      <c r="IHH120" s="3"/>
      <c r="IHI120" s="3"/>
      <c r="IHJ120" s="3"/>
      <c r="IHK120" s="3"/>
      <c r="IHL120" s="3"/>
      <c r="IHM120" s="3"/>
      <c r="IHN120" s="3"/>
      <c r="IHO120" s="3"/>
      <c r="IHP120" s="3"/>
      <c r="IHQ120" s="3"/>
      <c r="IHR120" s="3"/>
      <c r="IHS120" s="3"/>
      <c r="IHT120" s="3"/>
      <c r="IHU120" s="3"/>
      <c r="IHV120" s="3"/>
      <c r="IHW120" s="3"/>
      <c r="IHX120" s="3"/>
      <c r="IHY120" s="3"/>
      <c r="IHZ120" s="3"/>
      <c r="IIA120" s="3"/>
      <c r="IIB120" s="3"/>
      <c r="IIC120" s="3"/>
      <c r="IID120" s="3"/>
      <c r="IIE120" s="3"/>
      <c r="IIF120" s="3"/>
      <c r="IIG120" s="3"/>
      <c r="IIH120" s="3"/>
      <c r="III120" s="3"/>
      <c r="IIJ120" s="3"/>
      <c r="IIK120" s="3"/>
      <c r="IIL120" s="3"/>
      <c r="IIM120" s="3"/>
      <c r="IIN120" s="3"/>
      <c r="IIO120" s="3"/>
      <c r="IIP120" s="3"/>
      <c r="IIQ120" s="3"/>
      <c r="IIR120" s="3"/>
      <c r="IIS120" s="3"/>
      <c r="IIT120" s="3"/>
      <c r="IIU120" s="3"/>
      <c r="IIV120" s="3"/>
      <c r="IIW120" s="3"/>
      <c r="IIX120" s="3"/>
      <c r="IIY120" s="3"/>
      <c r="IIZ120" s="3"/>
      <c r="IJA120" s="3"/>
      <c r="IJB120" s="3"/>
      <c r="IJC120" s="3"/>
      <c r="IJD120" s="3"/>
      <c r="IJE120" s="3"/>
      <c r="IJF120" s="3"/>
      <c r="IJG120" s="3"/>
      <c r="IJH120" s="3"/>
      <c r="IJI120" s="3"/>
      <c r="IJJ120" s="3"/>
      <c r="IJK120" s="3"/>
      <c r="IJL120" s="3"/>
      <c r="IJM120" s="3"/>
      <c r="IJN120" s="3"/>
      <c r="IJO120" s="3"/>
      <c r="IJP120" s="3"/>
      <c r="IJQ120" s="3"/>
      <c r="IJR120" s="3"/>
      <c r="IJS120" s="3"/>
      <c r="IJT120" s="3"/>
      <c r="IJU120" s="3"/>
      <c r="IJV120" s="3"/>
      <c r="IJW120" s="3"/>
      <c r="IJX120" s="3"/>
      <c r="IJY120" s="3"/>
      <c r="IJZ120" s="3"/>
      <c r="IKA120" s="3"/>
      <c r="IKB120" s="3"/>
      <c r="IKC120" s="3"/>
      <c r="IKD120" s="3"/>
      <c r="IKE120" s="3"/>
      <c r="IKF120" s="3"/>
      <c r="IKG120" s="3"/>
      <c r="IKH120" s="3"/>
      <c r="IKI120" s="3"/>
      <c r="IKJ120" s="3"/>
      <c r="IKK120" s="3"/>
      <c r="IKL120" s="3"/>
      <c r="IKM120" s="3"/>
      <c r="IKN120" s="3"/>
      <c r="IKO120" s="3"/>
      <c r="IKP120" s="3"/>
      <c r="IKQ120" s="3"/>
      <c r="IKR120" s="3"/>
      <c r="IKS120" s="3"/>
      <c r="IKT120" s="3"/>
      <c r="IKU120" s="3"/>
      <c r="IKV120" s="3"/>
      <c r="IKW120" s="3"/>
      <c r="IKX120" s="3"/>
      <c r="IKY120" s="3"/>
      <c r="IKZ120" s="3"/>
      <c r="ILA120" s="3"/>
      <c r="ILB120" s="3"/>
      <c r="ILC120" s="3"/>
      <c r="ILD120" s="3"/>
      <c r="ILE120" s="3"/>
      <c r="ILF120" s="3"/>
      <c r="ILG120" s="3"/>
      <c r="ILH120" s="3"/>
      <c r="ILI120" s="3"/>
      <c r="ILJ120" s="3"/>
      <c r="ILK120" s="3"/>
      <c r="ILL120" s="3"/>
      <c r="ILM120" s="3"/>
      <c r="ILN120" s="3"/>
      <c r="ILO120" s="3"/>
      <c r="ILP120" s="3"/>
      <c r="ILQ120" s="3"/>
      <c r="ILR120" s="3"/>
      <c r="ILS120" s="3"/>
      <c r="ILT120" s="3"/>
      <c r="ILU120" s="3"/>
      <c r="ILV120" s="3"/>
      <c r="ILW120" s="3"/>
      <c r="ILX120" s="3"/>
      <c r="ILY120" s="3"/>
      <c r="ILZ120" s="3"/>
      <c r="IMA120" s="3"/>
      <c r="IMB120" s="3"/>
      <c r="IMC120" s="3"/>
      <c r="IMD120" s="3"/>
      <c r="IME120" s="3"/>
      <c r="IMF120" s="3"/>
      <c r="IMG120" s="3"/>
      <c r="IMH120" s="3"/>
      <c r="IMI120" s="3"/>
      <c r="IMJ120" s="3"/>
      <c r="IMK120" s="3"/>
      <c r="IML120" s="3"/>
      <c r="IMM120" s="3"/>
      <c r="IMN120" s="3"/>
      <c r="IMO120" s="3"/>
      <c r="IMP120" s="3"/>
      <c r="IMQ120" s="3"/>
      <c r="IMR120" s="3"/>
      <c r="IMS120" s="3"/>
      <c r="IMT120" s="3"/>
      <c r="IMU120" s="3"/>
      <c r="IMV120" s="3"/>
      <c r="IMW120" s="3"/>
      <c r="IMX120" s="3"/>
      <c r="IMY120" s="3"/>
      <c r="IMZ120" s="3"/>
      <c r="INA120" s="3"/>
      <c r="INB120" s="3"/>
      <c r="INC120" s="3"/>
      <c r="IND120" s="3"/>
      <c r="INE120" s="3"/>
      <c r="INF120" s="3"/>
      <c r="ING120" s="3"/>
      <c r="INH120" s="3"/>
      <c r="INI120" s="3"/>
      <c r="INJ120" s="3"/>
      <c r="INK120" s="3"/>
      <c r="INL120" s="3"/>
      <c r="INM120" s="3"/>
      <c r="INN120" s="3"/>
      <c r="INO120" s="3"/>
      <c r="INP120" s="3"/>
      <c r="INQ120" s="3"/>
      <c r="INR120" s="3"/>
      <c r="INS120" s="3"/>
      <c r="INT120" s="3"/>
      <c r="INU120" s="3"/>
      <c r="INV120" s="3"/>
      <c r="INW120" s="3"/>
      <c r="INX120" s="3"/>
      <c r="INY120" s="3"/>
      <c r="INZ120" s="3"/>
      <c r="IOA120" s="3"/>
      <c r="IOB120" s="3"/>
      <c r="IOC120" s="3"/>
      <c r="IOD120" s="3"/>
      <c r="IOE120" s="3"/>
      <c r="IOF120" s="3"/>
      <c r="IOG120" s="3"/>
      <c r="IOH120" s="3"/>
      <c r="IOI120" s="3"/>
      <c r="IOJ120" s="3"/>
      <c r="IOK120" s="3"/>
      <c r="IOL120" s="3"/>
      <c r="IOM120" s="3"/>
      <c r="ION120" s="3"/>
      <c r="IOO120" s="3"/>
      <c r="IOP120" s="3"/>
      <c r="IOQ120" s="3"/>
      <c r="IOR120" s="3"/>
      <c r="IOS120" s="3"/>
      <c r="IOT120" s="3"/>
      <c r="IOU120" s="3"/>
      <c r="IOV120" s="3"/>
      <c r="IOW120" s="3"/>
      <c r="IOX120" s="3"/>
      <c r="IOY120" s="3"/>
      <c r="IOZ120" s="3"/>
      <c r="IPA120" s="3"/>
      <c r="IPB120" s="3"/>
      <c r="IPC120" s="3"/>
      <c r="IPD120" s="3"/>
      <c r="IPE120" s="3"/>
      <c r="IPF120" s="3"/>
      <c r="IPG120" s="3"/>
      <c r="IPH120" s="3"/>
      <c r="IPI120" s="3"/>
      <c r="IPJ120" s="3"/>
      <c r="IPK120" s="3"/>
      <c r="IPL120" s="3"/>
      <c r="IPM120" s="3"/>
      <c r="IPN120" s="3"/>
      <c r="IPO120" s="3"/>
      <c r="IPP120" s="3"/>
      <c r="IPQ120" s="3"/>
      <c r="IPR120" s="3"/>
      <c r="IPS120" s="3"/>
      <c r="IPT120" s="3"/>
      <c r="IPU120" s="3"/>
      <c r="IPV120" s="3"/>
      <c r="IPW120" s="3"/>
      <c r="IPX120" s="3"/>
      <c r="IPY120" s="3"/>
      <c r="IPZ120" s="3"/>
      <c r="IQA120" s="3"/>
      <c r="IQB120" s="3"/>
      <c r="IQC120" s="3"/>
      <c r="IQD120" s="3"/>
      <c r="IQE120" s="3"/>
      <c r="IQF120" s="3"/>
      <c r="IQG120" s="3"/>
      <c r="IQH120" s="3"/>
      <c r="IQI120" s="3"/>
      <c r="IQJ120" s="3"/>
      <c r="IQK120" s="3"/>
      <c r="IQL120" s="3"/>
      <c r="IQM120" s="3"/>
      <c r="IQN120" s="3"/>
      <c r="IQO120" s="3"/>
      <c r="IQP120" s="3"/>
      <c r="IQQ120" s="3"/>
      <c r="IQR120" s="3"/>
      <c r="IQS120" s="3"/>
      <c r="IQT120" s="3"/>
      <c r="IQU120" s="3"/>
      <c r="IQV120" s="3"/>
      <c r="IQW120" s="3"/>
      <c r="IQX120" s="3"/>
      <c r="IQY120" s="3"/>
      <c r="IQZ120" s="3"/>
      <c r="IRA120" s="3"/>
      <c r="IRB120" s="3"/>
      <c r="IRC120" s="3"/>
      <c r="IRD120" s="3"/>
      <c r="IRE120" s="3"/>
      <c r="IRF120" s="3"/>
      <c r="IRG120" s="3"/>
      <c r="IRH120" s="3"/>
      <c r="IRI120" s="3"/>
      <c r="IRJ120" s="3"/>
      <c r="IRK120" s="3"/>
      <c r="IRL120" s="3"/>
      <c r="IRM120" s="3"/>
      <c r="IRN120" s="3"/>
      <c r="IRO120" s="3"/>
      <c r="IRP120" s="3"/>
      <c r="IRQ120" s="3"/>
      <c r="IRR120" s="3"/>
      <c r="IRS120" s="3"/>
      <c r="IRT120" s="3"/>
      <c r="IRU120" s="3"/>
      <c r="IRV120" s="3"/>
      <c r="IRW120" s="3"/>
      <c r="IRX120" s="3"/>
      <c r="IRY120" s="3"/>
      <c r="IRZ120" s="3"/>
      <c r="ISA120" s="3"/>
      <c r="ISB120" s="3"/>
      <c r="ISC120" s="3"/>
      <c r="ISD120" s="3"/>
      <c r="ISE120" s="3"/>
      <c r="ISF120" s="3"/>
      <c r="ISG120" s="3"/>
      <c r="ISH120" s="3"/>
      <c r="ISI120" s="3"/>
      <c r="ISJ120" s="3"/>
      <c r="ISK120" s="3"/>
      <c r="ISL120" s="3"/>
      <c r="ISM120" s="3"/>
      <c r="ISN120" s="3"/>
      <c r="ISO120" s="3"/>
      <c r="ISP120" s="3"/>
      <c r="ISQ120" s="3"/>
      <c r="ISR120" s="3"/>
      <c r="ISS120" s="3"/>
      <c r="IST120" s="3"/>
      <c r="ISU120" s="3"/>
      <c r="ISV120" s="3"/>
      <c r="ISW120" s="3"/>
      <c r="ISX120" s="3"/>
      <c r="ISY120" s="3"/>
      <c r="ISZ120" s="3"/>
      <c r="ITA120" s="3"/>
      <c r="ITB120" s="3"/>
      <c r="ITC120" s="3"/>
      <c r="ITD120" s="3"/>
      <c r="ITE120" s="3"/>
      <c r="ITF120" s="3"/>
      <c r="ITG120" s="3"/>
      <c r="ITH120" s="3"/>
      <c r="ITI120" s="3"/>
      <c r="ITJ120" s="3"/>
      <c r="ITK120" s="3"/>
      <c r="ITL120" s="3"/>
      <c r="ITM120" s="3"/>
      <c r="ITN120" s="3"/>
      <c r="ITO120" s="3"/>
      <c r="ITP120" s="3"/>
      <c r="ITQ120" s="3"/>
      <c r="ITR120" s="3"/>
      <c r="ITS120" s="3"/>
      <c r="ITT120" s="3"/>
      <c r="ITU120" s="3"/>
      <c r="ITV120" s="3"/>
      <c r="ITW120" s="3"/>
      <c r="ITX120" s="3"/>
      <c r="ITY120" s="3"/>
      <c r="ITZ120" s="3"/>
      <c r="IUA120" s="3"/>
      <c r="IUB120" s="3"/>
      <c r="IUC120" s="3"/>
      <c r="IUD120" s="3"/>
      <c r="IUE120" s="3"/>
      <c r="IUF120" s="3"/>
      <c r="IUG120" s="3"/>
      <c r="IUH120" s="3"/>
      <c r="IUI120" s="3"/>
      <c r="IUJ120" s="3"/>
      <c r="IUK120" s="3"/>
      <c r="IUL120" s="3"/>
      <c r="IUM120" s="3"/>
      <c r="IUN120" s="3"/>
      <c r="IUO120" s="3"/>
      <c r="IUP120" s="3"/>
      <c r="IUQ120" s="3"/>
      <c r="IUR120" s="3"/>
      <c r="IUS120" s="3"/>
      <c r="IUT120" s="3"/>
      <c r="IUU120" s="3"/>
      <c r="IUV120" s="3"/>
      <c r="IUW120" s="3"/>
      <c r="IUX120" s="3"/>
      <c r="IUY120" s="3"/>
      <c r="IUZ120" s="3"/>
      <c r="IVA120" s="3"/>
      <c r="IVB120" s="3"/>
      <c r="IVC120" s="3"/>
      <c r="IVD120" s="3"/>
      <c r="IVE120" s="3"/>
      <c r="IVF120" s="3"/>
      <c r="IVG120" s="3"/>
      <c r="IVH120" s="3"/>
      <c r="IVI120" s="3"/>
      <c r="IVJ120" s="3"/>
      <c r="IVK120" s="3"/>
      <c r="IVL120" s="3"/>
      <c r="IVM120" s="3"/>
      <c r="IVN120" s="3"/>
      <c r="IVO120" s="3"/>
      <c r="IVP120" s="3"/>
      <c r="IVQ120" s="3"/>
      <c r="IVR120" s="3"/>
      <c r="IVS120" s="3"/>
      <c r="IVT120" s="3"/>
      <c r="IVU120" s="3"/>
      <c r="IVV120" s="3"/>
      <c r="IVW120" s="3"/>
      <c r="IVX120" s="3"/>
      <c r="IVY120" s="3"/>
      <c r="IVZ120" s="3"/>
      <c r="IWA120" s="3"/>
      <c r="IWB120" s="3"/>
      <c r="IWC120" s="3"/>
      <c r="IWD120" s="3"/>
      <c r="IWE120" s="3"/>
      <c r="IWF120" s="3"/>
      <c r="IWG120" s="3"/>
      <c r="IWH120" s="3"/>
      <c r="IWI120" s="3"/>
      <c r="IWJ120" s="3"/>
      <c r="IWK120" s="3"/>
      <c r="IWL120" s="3"/>
      <c r="IWM120" s="3"/>
      <c r="IWN120" s="3"/>
      <c r="IWO120" s="3"/>
      <c r="IWP120" s="3"/>
      <c r="IWQ120" s="3"/>
      <c r="IWR120" s="3"/>
      <c r="IWS120" s="3"/>
      <c r="IWT120" s="3"/>
      <c r="IWU120" s="3"/>
      <c r="IWV120" s="3"/>
      <c r="IWW120" s="3"/>
      <c r="IWX120" s="3"/>
      <c r="IWY120" s="3"/>
      <c r="IWZ120" s="3"/>
      <c r="IXA120" s="3"/>
      <c r="IXB120" s="3"/>
      <c r="IXC120" s="3"/>
      <c r="IXD120" s="3"/>
      <c r="IXE120" s="3"/>
      <c r="IXF120" s="3"/>
      <c r="IXG120" s="3"/>
      <c r="IXH120" s="3"/>
      <c r="IXI120" s="3"/>
      <c r="IXJ120" s="3"/>
      <c r="IXK120" s="3"/>
      <c r="IXL120" s="3"/>
      <c r="IXM120" s="3"/>
      <c r="IXN120" s="3"/>
      <c r="IXO120" s="3"/>
      <c r="IXP120" s="3"/>
      <c r="IXQ120" s="3"/>
      <c r="IXR120" s="3"/>
      <c r="IXS120" s="3"/>
      <c r="IXT120" s="3"/>
      <c r="IXU120" s="3"/>
      <c r="IXV120" s="3"/>
      <c r="IXW120" s="3"/>
      <c r="IXX120" s="3"/>
      <c r="IXY120" s="3"/>
      <c r="IXZ120" s="3"/>
      <c r="IYA120" s="3"/>
      <c r="IYB120" s="3"/>
      <c r="IYC120" s="3"/>
      <c r="IYD120" s="3"/>
      <c r="IYE120" s="3"/>
      <c r="IYF120" s="3"/>
      <c r="IYG120" s="3"/>
      <c r="IYH120" s="3"/>
      <c r="IYI120" s="3"/>
      <c r="IYJ120" s="3"/>
      <c r="IYK120" s="3"/>
      <c r="IYL120" s="3"/>
      <c r="IYM120" s="3"/>
      <c r="IYN120" s="3"/>
      <c r="IYO120" s="3"/>
      <c r="IYP120" s="3"/>
      <c r="IYQ120" s="3"/>
      <c r="IYR120" s="3"/>
      <c r="IYS120" s="3"/>
      <c r="IYT120" s="3"/>
      <c r="IYU120" s="3"/>
      <c r="IYV120" s="3"/>
      <c r="IYW120" s="3"/>
      <c r="IYX120" s="3"/>
      <c r="IYY120" s="3"/>
      <c r="IYZ120" s="3"/>
      <c r="IZA120" s="3"/>
      <c r="IZB120" s="3"/>
      <c r="IZC120" s="3"/>
      <c r="IZD120" s="3"/>
      <c r="IZE120" s="3"/>
      <c r="IZF120" s="3"/>
      <c r="IZG120" s="3"/>
      <c r="IZH120" s="3"/>
      <c r="IZI120" s="3"/>
      <c r="IZJ120" s="3"/>
      <c r="IZK120" s="3"/>
      <c r="IZL120" s="3"/>
      <c r="IZM120" s="3"/>
      <c r="IZN120" s="3"/>
      <c r="IZO120" s="3"/>
      <c r="IZP120" s="3"/>
      <c r="IZQ120" s="3"/>
      <c r="IZR120" s="3"/>
      <c r="IZS120" s="3"/>
      <c r="IZT120" s="3"/>
      <c r="IZU120" s="3"/>
      <c r="IZV120" s="3"/>
      <c r="IZW120" s="3"/>
      <c r="IZX120" s="3"/>
      <c r="IZY120" s="3"/>
      <c r="IZZ120" s="3"/>
      <c r="JAA120" s="3"/>
      <c r="JAB120" s="3"/>
      <c r="JAC120" s="3"/>
      <c r="JAD120" s="3"/>
      <c r="JAE120" s="3"/>
      <c r="JAF120" s="3"/>
      <c r="JAG120" s="3"/>
      <c r="JAH120" s="3"/>
      <c r="JAI120" s="3"/>
      <c r="JAJ120" s="3"/>
      <c r="JAK120" s="3"/>
      <c r="JAL120" s="3"/>
      <c r="JAM120" s="3"/>
      <c r="JAN120" s="3"/>
      <c r="JAO120" s="3"/>
      <c r="JAP120" s="3"/>
      <c r="JAQ120" s="3"/>
      <c r="JAR120" s="3"/>
      <c r="JAS120" s="3"/>
      <c r="JAT120" s="3"/>
      <c r="JAU120" s="3"/>
      <c r="JAV120" s="3"/>
      <c r="JAW120" s="3"/>
      <c r="JAX120" s="3"/>
      <c r="JAY120" s="3"/>
      <c r="JAZ120" s="3"/>
      <c r="JBA120" s="3"/>
      <c r="JBB120" s="3"/>
      <c r="JBC120" s="3"/>
      <c r="JBD120" s="3"/>
      <c r="JBE120" s="3"/>
      <c r="JBF120" s="3"/>
      <c r="JBG120" s="3"/>
      <c r="JBH120" s="3"/>
      <c r="JBI120" s="3"/>
      <c r="JBJ120" s="3"/>
      <c r="JBK120" s="3"/>
      <c r="JBL120" s="3"/>
      <c r="JBM120" s="3"/>
      <c r="JBN120" s="3"/>
      <c r="JBO120" s="3"/>
      <c r="JBP120" s="3"/>
      <c r="JBQ120" s="3"/>
      <c r="JBR120" s="3"/>
      <c r="JBS120" s="3"/>
      <c r="JBT120" s="3"/>
      <c r="JBU120" s="3"/>
      <c r="JBV120" s="3"/>
      <c r="JBW120" s="3"/>
      <c r="JBX120" s="3"/>
      <c r="JBY120" s="3"/>
      <c r="JBZ120" s="3"/>
      <c r="JCA120" s="3"/>
      <c r="JCB120" s="3"/>
      <c r="JCC120" s="3"/>
      <c r="JCD120" s="3"/>
      <c r="JCE120" s="3"/>
      <c r="JCF120" s="3"/>
      <c r="JCG120" s="3"/>
      <c r="JCH120" s="3"/>
      <c r="JCI120" s="3"/>
      <c r="JCJ120" s="3"/>
      <c r="JCK120" s="3"/>
      <c r="JCL120" s="3"/>
      <c r="JCM120" s="3"/>
      <c r="JCN120" s="3"/>
      <c r="JCO120" s="3"/>
      <c r="JCP120" s="3"/>
      <c r="JCQ120" s="3"/>
      <c r="JCR120" s="3"/>
      <c r="JCS120" s="3"/>
      <c r="JCT120" s="3"/>
      <c r="JCU120" s="3"/>
      <c r="JCV120" s="3"/>
      <c r="JCW120" s="3"/>
      <c r="JCX120" s="3"/>
      <c r="JCY120" s="3"/>
      <c r="JCZ120" s="3"/>
      <c r="JDA120" s="3"/>
      <c r="JDB120" s="3"/>
      <c r="JDC120" s="3"/>
      <c r="JDD120" s="3"/>
      <c r="JDE120" s="3"/>
      <c r="JDF120" s="3"/>
      <c r="JDG120" s="3"/>
      <c r="JDH120" s="3"/>
      <c r="JDI120" s="3"/>
      <c r="JDJ120" s="3"/>
      <c r="JDK120" s="3"/>
      <c r="JDL120" s="3"/>
      <c r="JDM120" s="3"/>
      <c r="JDN120" s="3"/>
      <c r="JDO120" s="3"/>
      <c r="JDP120" s="3"/>
      <c r="JDQ120" s="3"/>
      <c r="JDR120" s="3"/>
      <c r="JDS120" s="3"/>
      <c r="JDT120" s="3"/>
      <c r="JDU120" s="3"/>
      <c r="JDV120" s="3"/>
      <c r="JDW120" s="3"/>
      <c r="JDX120" s="3"/>
      <c r="JDY120" s="3"/>
      <c r="JDZ120" s="3"/>
      <c r="JEA120" s="3"/>
      <c r="JEB120" s="3"/>
      <c r="JEC120" s="3"/>
      <c r="JED120" s="3"/>
      <c r="JEE120" s="3"/>
      <c r="JEF120" s="3"/>
      <c r="JEG120" s="3"/>
      <c r="JEH120" s="3"/>
      <c r="JEI120" s="3"/>
      <c r="JEJ120" s="3"/>
      <c r="JEK120" s="3"/>
      <c r="JEL120" s="3"/>
      <c r="JEM120" s="3"/>
      <c r="JEN120" s="3"/>
      <c r="JEO120" s="3"/>
      <c r="JEP120" s="3"/>
      <c r="JEQ120" s="3"/>
      <c r="JER120" s="3"/>
      <c r="JES120" s="3"/>
      <c r="JET120" s="3"/>
      <c r="JEU120" s="3"/>
      <c r="JEV120" s="3"/>
      <c r="JEW120" s="3"/>
      <c r="JEX120" s="3"/>
      <c r="JEY120" s="3"/>
      <c r="JEZ120" s="3"/>
      <c r="JFA120" s="3"/>
      <c r="JFB120" s="3"/>
      <c r="JFC120" s="3"/>
      <c r="JFD120" s="3"/>
      <c r="JFE120" s="3"/>
      <c r="JFF120" s="3"/>
      <c r="JFG120" s="3"/>
      <c r="JFH120" s="3"/>
      <c r="JFI120" s="3"/>
      <c r="JFJ120" s="3"/>
      <c r="JFK120" s="3"/>
      <c r="JFL120" s="3"/>
      <c r="JFM120" s="3"/>
      <c r="JFN120" s="3"/>
      <c r="JFO120" s="3"/>
      <c r="JFP120" s="3"/>
      <c r="JFQ120" s="3"/>
      <c r="JFR120" s="3"/>
      <c r="JFS120" s="3"/>
      <c r="JFT120" s="3"/>
      <c r="JFU120" s="3"/>
      <c r="JFV120" s="3"/>
      <c r="JFW120" s="3"/>
      <c r="JFX120" s="3"/>
      <c r="JFY120" s="3"/>
      <c r="JFZ120" s="3"/>
      <c r="JGA120" s="3"/>
      <c r="JGB120" s="3"/>
      <c r="JGC120" s="3"/>
      <c r="JGD120" s="3"/>
      <c r="JGE120" s="3"/>
      <c r="JGF120" s="3"/>
      <c r="JGG120" s="3"/>
      <c r="JGH120" s="3"/>
      <c r="JGI120" s="3"/>
      <c r="JGJ120" s="3"/>
      <c r="JGK120" s="3"/>
      <c r="JGL120" s="3"/>
      <c r="JGM120" s="3"/>
      <c r="JGN120" s="3"/>
      <c r="JGO120" s="3"/>
      <c r="JGP120" s="3"/>
      <c r="JGQ120" s="3"/>
      <c r="JGR120" s="3"/>
      <c r="JGS120" s="3"/>
      <c r="JGT120" s="3"/>
      <c r="JGU120" s="3"/>
      <c r="JGV120" s="3"/>
      <c r="JGW120" s="3"/>
      <c r="JGX120" s="3"/>
      <c r="JGY120" s="3"/>
      <c r="JGZ120" s="3"/>
      <c r="JHA120" s="3"/>
      <c r="JHB120" s="3"/>
      <c r="JHC120" s="3"/>
      <c r="JHD120" s="3"/>
      <c r="JHE120" s="3"/>
      <c r="JHF120" s="3"/>
      <c r="JHG120" s="3"/>
      <c r="JHH120" s="3"/>
      <c r="JHI120" s="3"/>
      <c r="JHJ120" s="3"/>
      <c r="JHK120" s="3"/>
      <c r="JHL120" s="3"/>
      <c r="JHM120" s="3"/>
      <c r="JHN120" s="3"/>
      <c r="JHO120" s="3"/>
      <c r="JHP120" s="3"/>
      <c r="JHQ120" s="3"/>
      <c r="JHR120" s="3"/>
      <c r="JHS120" s="3"/>
      <c r="JHT120" s="3"/>
      <c r="JHU120" s="3"/>
      <c r="JHV120" s="3"/>
      <c r="JHW120" s="3"/>
      <c r="JHX120" s="3"/>
      <c r="JHY120" s="3"/>
      <c r="JHZ120" s="3"/>
      <c r="JIA120" s="3"/>
      <c r="JIB120" s="3"/>
      <c r="JIC120" s="3"/>
      <c r="JID120" s="3"/>
      <c r="JIE120" s="3"/>
      <c r="JIF120" s="3"/>
      <c r="JIG120" s="3"/>
      <c r="JIH120" s="3"/>
      <c r="JII120" s="3"/>
      <c r="JIJ120" s="3"/>
      <c r="JIK120" s="3"/>
      <c r="JIL120" s="3"/>
      <c r="JIM120" s="3"/>
      <c r="JIN120" s="3"/>
      <c r="JIO120" s="3"/>
      <c r="JIP120" s="3"/>
      <c r="JIQ120" s="3"/>
      <c r="JIR120" s="3"/>
      <c r="JIS120" s="3"/>
      <c r="JIT120" s="3"/>
      <c r="JIU120" s="3"/>
      <c r="JIV120" s="3"/>
      <c r="JIW120" s="3"/>
      <c r="JIX120" s="3"/>
      <c r="JIY120" s="3"/>
      <c r="JIZ120" s="3"/>
      <c r="JJA120" s="3"/>
      <c r="JJB120" s="3"/>
      <c r="JJC120" s="3"/>
      <c r="JJD120" s="3"/>
      <c r="JJE120" s="3"/>
      <c r="JJF120" s="3"/>
      <c r="JJG120" s="3"/>
      <c r="JJH120" s="3"/>
      <c r="JJI120" s="3"/>
      <c r="JJJ120" s="3"/>
      <c r="JJK120" s="3"/>
      <c r="JJL120" s="3"/>
      <c r="JJM120" s="3"/>
      <c r="JJN120" s="3"/>
      <c r="JJO120" s="3"/>
      <c r="JJP120" s="3"/>
      <c r="JJQ120" s="3"/>
      <c r="JJR120" s="3"/>
      <c r="JJS120" s="3"/>
      <c r="JJT120" s="3"/>
      <c r="JJU120" s="3"/>
      <c r="JJV120" s="3"/>
      <c r="JJW120" s="3"/>
      <c r="JJX120" s="3"/>
      <c r="JJY120" s="3"/>
      <c r="JJZ120" s="3"/>
      <c r="JKA120" s="3"/>
      <c r="JKB120" s="3"/>
      <c r="JKC120" s="3"/>
      <c r="JKD120" s="3"/>
      <c r="JKE120" s="3"/>
      <c r="JKF120" s="3"/>
      <c r="JKG120" s="3"/>
      <c r="JKH120" s="3"/>
      <c r="JKI120" s="3"/>
      <c r="JKJ120" s="3"/>
      <c r="JKK120" s="3"/>
      <c r="JKL120" s="3"/>
      <c r="JKM120" s="3"/>
      <c r="JKN120" s="3"/>
      <c r="JKO120" s="3"/>
      <c r="JKP120" s="3"/>
      <c r="JKQ120" s="3"/>
      <c r="JKR120" s="3"/>
      <c r="JKS120" s="3"/>
      <c r="JKT120" s="3"/>
      <c r="JKU120" s="3"/>
      <c r="JKV120" s="3"/>
      <c r="JKW120" s="3"/>
      <c r="JKX120" s="3"/>
      <c r="JKY120" s="3"/>
      <c r="JKZ120" s="3"/>
      <c r="JLA120" s="3"/>
      <c r="JLB120" s="3"/>
      <c r="JLC120" s="3"/>
      <c r="JLD120" s="3"/>
      <c r="JLE120" s="3"/>
      <c r="JLF120" s="3"/>
      <c r="JLG120" s="3"/>
      <c r="JLH120" s="3"/>
      <c r="JLI120" s="3"/>
      <c r="JLJ120" s="3"/>
      <c r="JLK120" s="3"/>
      <c r="JLL120" s="3"/>
      <c r="JLM120" s="3"/>
      <c r="JLN120" s="3"/>
      <c r="JLO120" s="3"/>
      <c r="JLP120" s="3"/>
      <c r="JLQ120" s="3"/>
      <c r="JLR120" s="3"/>
      <c r="JLS120" s="3"/>
      <c r="JLT120" s="3"/>
      <c r="JLU120" s="3"/>
      <c r="JLV120" s="3"/>
      <c r="JLW120" s="3"/>
      <c r="JLX120" s="3"/>
      <c r="JLY120" s="3"/>
      <c r="JLZ120" s="3"/>
      <c r="JMA120" s="3"/>
      <c r="JMB120" s="3"/>
      <c r="JMC120" s="3"/>
      <c r="JMD120" s="3"/>
      <c r="JME120" s="3"/>
      <c r="JMF120" s="3"/>
      <c r="JMG120" s="3"/>
      <c r="JMH120" s="3"/>
      <c r="JMI120" s="3"/>
      <c r="JMJ120" s="3"/>
      <c r="JMK120" s="3"/>
      <c r="JML120" s="3"/>
      <c r="JMM120" s="3"/>
      <c r="JMN120" s="3"/>
      <c r="JMO120" s="3"/>
      <c r="JMP120" s="3"/>
      <c r="JMQ120" s="3"/>
      <c r="JMR120" s="3"/>
      <c r="JMS120" s="3"/>
      <c r="JMT120" s="3"/>
      <c r="JMU120" s="3"/>
      <c r="JMV120" s="3"/>
      <c r="JMW120" s="3"/>
      <c r="JMX120" s="3"/>
      <c r="JMY120" s="3"/>
      <c r="JMZ120" s="3"/>
      <c r="JNA120" s="3"/>
      <c r="JNB120" s="3"/>
      <c r="JNC120" s="3"/>
      <c r="JND120" s="3"/>
      <c r="JNE120" s="3"/>
      <c r="JNF120" s="3"/>
      <c r="JNG120" s="3"/>
      <c r="JNH120" s="3"/>
      <c r="JNI120" s="3"/>
      <c r="JNJ120" s="3"/>
      <c r="JNK120" s="3"/>
      <c r="JNL120" s="3"/>
      <c r="JNM120" s="3"/>
      <c r="JNN120" s="3"/>
      <c r="JNO120" s="3"/>
      <c r="JNP120" s="3"/>
      <c r="JNQ120" s="3"/>
      <c r="JNR120" s="3"/>
      <c r="JNS120" s="3"/>
      <c r="JNT120" s="3"/>
      <c r="JNU120" s="3"/>
      <c r="JNV120" s="3"/>
      <c r="JNW120" s="3"/>
      <c r="JNX120" s="3"/>
      <c r="JNY120" s="3"/>
      <c r="JNZ120" s="3"/>
      <c r="JOA120" s="3"/>
      <c r="JOB120" s="3"/>
      <c r="JOC120" s="3"/>
      <c r="JOD120" s="3"/>
      <c r="JOE120" s="3"/>
      <c r="JOF120" s="3"/>
      <c r="JOG120" s="3"/>
      <c r="JOH120" s="3"/>
      <c r="JOI120" s="3"/>
      <c r="JOJ120" s="3"/>
      <c r="JOK120" s="3"/>
      <c r="JOL120" s="3"/>
      <c r="JOM120" s="3"/>
      <c r="JON120" s="3"/>
      <c r="JOO120" s="3"/>
      <c r="JOP120" s="3"/>
      <c r="JOQ120" s="3"/>
      <c r="JOR120" s="3"/>
      <c r="JOS120" s="3"/>
      <c r="JOT120" s="3"/>
      <c r="JOU120" s="3"/>
      <c r="JOV120" s="3"/>
      <c r="JOW120" s="3"/>
      <c r="JOX120" s="3"/>
      <c r="JOY120" s="3"/>
      <c r="JOZ120" s="3"/>
      <c r="JPA120" s="3"/>
      <c r="JPB120" s="3"/>
      <c r="JPC120" s="3"/>
      <c r="JPD120" s="3"/>
      <c r="JPE120" s="3"/>
      <c r="JPF120" s="3"/>
      <c r="JPG120" s="3"/>
      <c r="JPH120" s="3"/>
      <c r="JPI120" s="3"/>
      <c r="JPJ120" s="3"/>
      <c r="JPK120" s="3"/>
      <c r="JPL120" s="3"/>
      <c r="JPM120" s="3"/>
      <c r="JPN120" s="3"/>
      <c r="JPO120" s="3"/>
      <c r="JPP120" s="3"/>
      <c r="JPQ120" s="3"/>
      <c r="JPR120" s="3"/>
      <c r="JPS120" s="3"/>
      <c r="JPT120" s="3"/>
      <c r="JPU120" s="3"/>
      <c r="JPV120" s="3"/>
      <c r="JPW120" s="3"/>
      <c r="JPX120" s="3"/>
      <c r="JPY120" s="3"/>
      <c r="JPZ120" s="3"/>
      <c r="JQA120" s="3"/>
      <c r="JQB120" s="3"/>
      <c r="JQC120" s="3"/>
      <c r="JQD120" s="3"/>
      <c r="JQE120" s="3"/>
      <c r="JQF120" s="3"/>
      <c r="JQG120" s="3"/>
      <c r="JQH120" s="3"/>
      <c r="JQI120" s="3"/>
      <c r="JQJ120" s="3"/>
      <c r="JQK120" s="3"/>
      <c r="JQL120" s="3"/>
      <c r="JQM120" s="3"/>
      <c r="JQN120" s="3"/>
      <c r="JQO120" s="3"/>
      <c r="JQP120" s="3"/>
      <c r="JQQ120" s="3"/>
      <c r="JQR120" s="3"/>
      <c r="JQS120" s="3"/>
      <c r="JQT120" s="3"/>
      <c r="JQU120" s="3"/>
      <c r="JQV120" s="3"/>
      <c r="JQW120" s="3"/>
      <c r="JQX120" s="3"/>
      <c r="JQY120" s="3"/>
      <c r="JQZ120" s="3"/>
      <c r="JRA120" s="3"/>
      <c r="JRB120" s="3"/>
      <c r="JRC120" s="3"/>
      <c r="JRD120" s="3"/>
      <c r="JRE120" s="3"/>
      <c r="JRF120" s="3"/>
      <c r="JRG120" s="3"/>
      <c r="JRH120" s="3"/>
      <c r="JRI120" s="3"/>
      <c r="JRJ120" s="3"/>
      <c r="JRK120" s="3"/>
      <c r="JRL120" s="3"/>
      <c r="JRM120" s="3"/>
      <c r="JRN120" s="3"/>
      <c r="JRO120" s="3"/>
      <c r="JRP120" s="3"/>
      <c r="JRQ120" s="3"/>
      <c r="JRR120" s="3"/>
      <c r="JRS120" s="3"/>
      <c r="JRT120" s="3"/>
      <c r="JRU120" s="3"/>
      <c r="JRV120" s="3"/>
      <c r="JRW120" s="3"/>
      <c r="JRX120" s="3"/>
      <c r="JRY120" s="3"/>
      <c r="JRZ120" s="3"/>
      <c r="JSA120" s="3"/>
      <c r="JSB120" s="3"/>
      <c r="JSC120" s="3"/>
      <c r="JSD120" s="3"/>
      <c r="JSE120" s="3"/>
      <c r="JSF120" s="3"/>
      <c r="JSG120" s="3"/>
      <c r="JSH120" s="3"/>
      <c r="JSI120" s="3"/>
      <c r="JSJ120" s="3"/>
      <c r="JSK120" s="3"/>
      <c r="JSL120" s="3"/>
      <c r="JSM120" s="3"/>
      <c r="JSN120" s="3"/>
      <c r="JSO120" s="3"/>
      <c r="JSP120" s="3"/>
      <c r="JSQ120" s="3"/>
      <c r="JSR120" s="3"/>
      <c r="JSS120" s="3"/>
      <c r="JST120" s="3"/>
      <c r="JSU120" s="3"/>
      <c r="JSV120" s="3"/>
      <c r="JSW120" s="3"/>
      <c r="JSX120" s="3"/>
      <c r="JSY120" s="3"/>
      <c r="JSZ120" s="3"/>
      <c r="JTA120" s="3"/>
      <c r="JTB120" s="3"/>
      <c r="JTC120" s="3"/>
      <c r="JTD120" s="3"/>
      <c r="JTE120" s="3"/>
      <c r="JTF120" s="3"/>
      <c r="JTG120" s="3"/>
      <c r="JTH120" s="3"/>
      <c r="JTI120" s="3"/>
      <c r="JTJ120" s="3"/>
      <c r="JTK120" s="3"/>
      <c r="JTL120" s="3"/>
      <c r="JTM120" s="3"/>
      <c r="JTN120" s="3"/>
      <c r="JTO120" s="3"/>
      <c r="JTP120" s="3"/>
      <c r="JTQ120" s="3"/>
      <c r="JTR120" s="3"/>
      <c r="JTS120" s="3"/>
      <c r="JTT120" s="3"/>
      <c r="JTU120" s="3"/>
      <c r="JTV120" s="3"/>
      <c r="JTW120" s="3"/>
      <c r="JTX120" s="3"/>
      <c r="JTY120" s="3"/>
      <c r="JTZ120" s="3"/>
      <c r="JUA120" s="3"/>
      <c r="JUB120" s="3"/>
      <c r="JUC120" s="3"/>
      <c r="JUD120" s="3"/>
      <c r="JUE120" s="3"/>
      <c r="JUF120" s="3"/>
      <c r="JUG120" s="3"/>
      <c r="JUH120" s="3"/>
      <c r="JUI120" s="3"/>
      <c r="JUJ120" s="3"/>
      <c r="JUK120" s="3"/>
      <c r="JUL120" s="3"/>
      <c r="JUM120" s="3"/>
      <c r="JUN120" s="3"/>
      <c r="JUO120" s="3"/>
      <c r="JUP120" s="3"/>
      <c r="JUQ120" s="3"/>
      <c r="JUR120" s="3"/>
      <c r="JUS120" s="3"/>
      <c r="JUT120" s="3"/>
      <c r="JUU120" s="3"/>
      <c r="JUV120" s="3"/>
      <c r="JUW120" s="3"/>
      <c r="JUX120" s="3"/>
      <c r="JUY120" s="3"/>
      <c r="JUZ120" s="3"/>
      <c r="JVA120" s="3"/>
      <c r="JVB120" s="3"/>
      <c r="JVC120" s="3"/>
      <c r="JVD120" s="3"/>
      <c r="JVE120" s="3"/>
      <c r="JVF120" s="3"/>
      <c r="JVG120" s="3"/>
      <c r="JVH120" s="3"/>
      <c r="JVI120" s="3"/>
      <c r="JVJ120" s="3"/>
      <c r="JVK120" s="3"/>
      <c r="JVL120" s="3"/>
      <c r="JVM120" s="3"/>
      <c r="JVN120" s="3"/>
      <c r="JVO120" s="3"/>
      <c r="JVP120" s="3"/>
      <c r="JVQ120" s="3"/>
      <c r="JVR120" s="3"/>
      <c r="JVS120" s="3"/>
      <c r="JVT120" s="3"/>
      <c r="JVU120" s="3"/>
      <c r="JVV120" s="3"/>
      <c r="JVW120" s="3"/>
      <c r="JVX120" s="3"/>
      <c r="JVY120" s="3"/>
      <c r="JVZ120" s="3"/>
      <c r="JWA120" s="3"/>
      <c r="JWB120" s="3"/>
      <c r="JWC120" s="3"/>
      <c r="JWD120" s="3"/>
      <c r="JWE120" s="3"/>
      <c r="JWF120" s="3"/>
      <c r="JWG120" s="3"/>
      <c r="JWH120" s="3"/>
      <c r="JWI120" s="3"/>
      <c r="JWJ120" s="3"/>
      <c r="JWK120" s="3"/>
      <c r="JWL120" s="3"/>
      <c r="JWM120" s="3"/>
      <c r="JWN120" s="3"/>
      <c r="JWO120" s="3"/>
      <c r="JWP120" s="3"/>
      <c r="JWQ120" s="3"/>
      <c r="JWR120" s="3"/>
      <c r="JWS120" s="3"/>
      <c r="JWT120" s="3"/>
      <c r="JWU120" s="3"/>
      <c r="JWV120" s="3"/>
      <c r="JWW120" s="3"/>
      <c r="JWX120" s="3"/>
      <c r="JWY120" s="3"/>
      <c r="JWZ120" s="3"/>
      <c r="JXA120" s="3"/>
      <c r="JXB120" s="3"/>
      <c r="JXC120" s="3"/>
      <c r="JXD120" s="3"/>
      <c r="JXE120" s="3"/>
      <c r="JXF120" s="3"/>
      <c r="JXG120" s="3"/>
      <c r="JXH120" s="3"/>
      <c r="JXI120" s="3"/>
      <c r="JXJ120" s="3"/>
      <c r="JXK120" s="3"/>
      <c r="JXL120" s="3"/>
      <c r="JXM120" s="3"/>
      <c r="JXN120" s="3"/>
      <c r="JXO120" s="3"/>
      <c r="JXP120" s="3"/>
      <c r="JXQ120" s="3"/>
      <c r="JXR120" s="3"/>
      <c r="JXS120" s="3"/>
      <c r="JXT120" s="3"/>
      <c r="JXU120" s="3"/>
      <c r="JXV120" s="3"/>
      <c r="JXW120" s="3"/>
      <c r="JXX120" s="3"/>
      <c r="JXY120" s="3"/>
      <c r="JXZ120" s="3"/>
      <c r="JYA120" s="3"/>
      <c r="JYB120" s="3"/>
      <c r="JYC120" s="3"/>
      <c r="JYD120" s="3"/>
      <c r="JYE120" s="3"/>
      <c r="JYF120" s="3"/>
      <c r="JYG120" s="3"/>
      <c r="JYH120" s="3"/>
      <c r="JYI120" s="3"/>
      <c r="JYJ120" s="3"/>
      <c r="JYK120" s="3"/>
      <c r="JYL120" s="3"/>
      <c r="JYM120" s="3"/>
      <c r="JYN120" s="3"/>
      <c r="JYO120" s="3"/>
      <c r="JYP120" s="3"/>
      <c r="JYQ120" s="3"/>
      <c r="JYR120" s="3"/>
      <c r="JYS120" s="3"/>
      <c r="JYT120" s="3"/>
      <c r="JYU120" s="3"/>
      <c r="JYV120" s="3"/>
      <c r="JYW120" s="3"/>
      <c r="JYX120" s="3"/>
      <c r="JYY120" s="3"/>
      <c r="JYZ120" s="3"/>
      <c r="JZA120" s="3"/>
      <c r="JZB120" s="3"/>
      <c r="JZC120" s="3"/>
      <c r="JZD120" s="3"/>
      <c r="JZE120" s="3"/>
      <c r="JZF120" s="3"/>
      <c r="JZG120" s="3"/>
      <c r="JZH120" s="3"/>
      <c r="JZI120" s="3"/>
      <c r="JZJ120" s="3"/>
      <c r="JZK120" s="3"/>
      <c r="JZL120" s="3"/>
      <c r="JZM120" s="3"/>
      <c r="JZN120" s="3"/>
      <c r="JZO120" s="3"/>
      <c r="JZP120" s="3"/>
      <c r="JZQ120" s="3"/>
      <c r="JZR120" s="3"/>
      <c r="JZS120" s="3"/>
      <c r="JZT120" s="3"/>
      <c r="JZU120" s="3"/>
      <c r="JZV120" s="3"/>
      <c r="JZW120" s="3"/>
      <c r="JZX120" s="3"/>
      <c r="JZY120" s="3"/>
      <c r="JZZ120" s="3"/>
      <c r="KAA120" s="3"/>
      <c r="KAB120" s="3"/>
      <c r="KAC120" s="3"/>
      <c r="KAD120" s="3"/>
      <c r="KAE120" s="3"/>
      <c r="KAF120" s="3"/>
      <c r="KAG120" s="3"/>
      <c r="KAH120" s="3"/>
      <c r="KAI120" s="3"/>
      <c r="KAJ120" s="3"/>
      <c r="KAK120" s="3"/>
      <c r="KAL120" s="3"/>
      <c r="KAM120" s="3"/>
      <c r="KAN120" s="3"/>
      <c r="KAO120" s="3"/>
      <c r="KAP120" s="3"/>
      <c r="KAQ120" s="3"/>
      <c r="KAR120" s="3"/>
      <c r="KAS120" s="3"/>
      <c r="KAT120" s="3"/>
      <c r="KAU120" s="3"/>
      <c r="KAV120" s="3"/>
      <c r="KAW120" s="3"/>
      <c r="KAX120" s="3"/>
      <c r="KAY120" s="3"/>
      <c r="KAZ120" s="3"/>
      <c r="KBA120" s="3"/>
      <c r="KBB120" s="3"/>
      <c r="KBC120" s="3"/>
      <c r="KBD120" s="3"/>
      <c r="KBE120" s="3"/>
      <c r="KBF120" s="3"/>
      <c r="KBG120" s="3"/>
      <c r="KBH120" s="3"/>
      <c r="KBI120" s="3"/>
      <c r="KBJ120" s="3"/>
      <c r="KBK120" s="3"/>
      <c r="KBL120" s="3"/>
      <c r="KBM120" s="3"/>
      <c r="KBN120" s="3"/>
      <c r="KBO120" s="3"/>
      <c r="KBP120" s="3"/>
      <c r="KBQ120" s="3"/>
      <c r="KBR120" s="3"/>
      <c r="KBS120" s="3"/>
      <c r="KBT120" s="3"/>
      <c r="KBU120" s="3"/>
      <c r="KBV120" s="3"/>
      <c r="KBW120" s="3"/>
      <c r="KBX120" s="3"/>
      <c r="KBY120" s="3"/>
      <c r="KBZ120" s="3"/>
      <c r="KCA120" s="3"/>
      <c r="KCB120" s="3"/>
      <c r="KCC120" s="3"/>
      <c r="KCD120" s="3"/>
      <c r="KCE120" s="3"/>
      <c r="KCF120" s="3"/>
      <c r="KCG120" s="3"/>
      <c r="KCH120" s="3"/>
      <c r="KCI120" s="3"/>
      <c r="KCJ120" s="3"/>
      <c r="KCK120" s="3"/>
      <c r="KCL120" s="3"/>
      <c r="KCM120" s="3"/>
      <c r="KCN120" s="3"/>
      <c r="KCO120" s="3"/>
      <c r="KCP120" s="3"/>
      <c r="KCQ120" s="3"/>
      <c r="KCR120" s="3"/>
      <c r="KCS120" s="3"/>
      <c r="KCT120" s="3"/>
      <c r="KCU120" s="3"/>
      <c r="KCV120" s="3"/>
      <c r="KCW120" s="3"/>
      <c r="KCX120" s="3"/>
      <c r="KCY120" s="3"/>
      <c r="KCZ120" s="3"/>
      <c r="KDA120" s="3"/>
      <c r="KDB120" s="3"/>
      <c r="KDC120" s="3"/>
      <c r="KDD120" s="3"/>
      <c r="KDE120" s="3"/>
      <c r="KDF120" s="3"/>
      <c r="KDG120" s="3"/>
      <c r="KDH120" s="3"/>
      <c r="KDI120" s="3"/>
      <c r="KDJ120" s="3"/>
      <c r="KDK120" s="3"/>
      <c r="KDL120" s="3"/>
      <c r="KDM120" s="3"/>
      <c r="KDN120" s="3"/>
      <c r="KDO120" s="3"/>
      <c r="KDP120" s="3"/>
      <c r="KDQ120" s="3"/>
      <c r="KDR120" s="3"/>
      <c r="KDS120" s="3"/>
      <c r="KDT120" s="3"/>
      <c r="KDU120" s="3"/>
      <c r="KDV120" s="3"/>
      <c r="KDW120" s="3"/>
      <c r="KDX120" s="3"/>
      <c r="KDY120" s="3"/>
      <c r="KDZ120" s="3"/>
      <c r="KEA120" s="3"/>
      <c r="KEB120" s="3"/>
      <c r="KEC120" s="3"/>
      <c r="KED120" s="3"/>
      <c r="KEE120" s="3"/>
      <c r="KEF120" s="3"/>
      <c r="KEG120" s="3"/>
      <c r="KEH120" s="3"/>
      <c r="KEI120" s="3"/>
      <c r="KEJ120" s="3"/>
      <c r="KEK120" s="3"/>
      <c r="KEL120" s="3"/>
      <c r="KEM120" s="3"/>
      <c r="KEN120" s="3"/>
      <c r="KEO120" s="3"/>
      <c r="KEP120" s="3"/>
      <c r="KEQ120" s="3"/>
      <c r="KER120" s="3"/>
      <c r="KES120" s="3"/>
      <c r="KET120" s="3"/>
      <c r="KEU120" s="3"/>
      <c r="KEV120" s="3"/>
      <c r="KEW120" s="3"/>
      <c r="KEX120" s="3"/>
      <c r="KEY120" s="3"/>
      <c r="KEZ120" s="3"/>
      <c r="KFA120" s="3"/>
      <c r="KFB120" s="3"/>
      <c r="KFC120" s="3"/>
      <c r="KFD120" s="3"/>
      <c r="KFE120" s="3"/>
      <c r="KFF120" s="3"/>
      <c r="KFG120" s="3"/>
      <c r="KFH120" s="3"/>
      <c r="KFI120" s="3"/>
      <c r="KFJ120" s="3"/>
      <c r="KFK120" s="3"/>
      <c r="KFL120" s="3"/>
      <c r="KFM120" s="3"/>
      <c r="KFN120" s="3"/>
      <c r="KFO120" s="3"/>
      <c r="KFP120" s="3"/>
      <c r="KFQ120" s="3"/>
      <c r="KFR120" s="3"/>
      <c r="KFS120" s="3"/>
      <c r="KFT120" s="3"/>
      <c r="KFU120" s="3"/>
      <c r="KFV120" s="3"/>
      <c r="KFW120" s="3"/>
      <c r="KFX120" s="3"/>
      <c r="KFY120" s="3"/>
      <c r="KFZ120" s="3"/>
      <c r="KGA120" s="3"/>
      <c r="KGB120" s="3"/>
      <c r="KGC120" s="3"/>
      <c r="KGD120" s="3"/>
      <c r="KGE120" s="3"/>
      <c r="KGF120" s="3"/>
      <c r="KGG120" s="3"/>
      <c r="KGH120" s="3"/>
      <c r="KGI120" s="3"/>
      <c r="KGJ120" s="3"/>
      <c r="KGK120" s="3"/>
      <c r="KGL120" s="3"/>
      <c r="KGM120" s="3"/>
      <c r="KGN120" s="3"/>
      <c r="KGO120" s="3"/>
      <c r="KGP120" s="3"/>
      <c r="KGQ120" s="3"/>
      <c r="KGR120" s="3"/>
      <c r="KGS120" s="3"/>
      <c r="KGT120" s="3"/>
      <c r="KGU120" s="3"/>
      <c r="KGV120" s="3"/>
      <c r="KGW120" s="3"/>
      <c r="KGX120" s="3"/>
      <c r="KGY120" s="3"/>
      <c r="KGZ120" s="3"/>
      <c r="KHA120" s="3"/>
      <c r="KHB120" s="3"/>
      <c r="KHC120" s="3"/>
      <c r="KHD120" s="3"/>
      <c r="KHE120" s="3"/>
      <c r="KHF120" s="3"/>
      <c r="KHG120" s="3"/>
      <c r="KHH120" s="3"/>
      <c r="KHI120" s="3"/>
      <c r="KHJ120" s="3"/>
      <c r="KHK120" s="3"/>
      <c r="KHL120" s="3"/>
      <c r="KHM120" s="3"/>
      <c r="KHN120" s="3"/>
      <c r="KHO120" s="3"/>
      <c r="KHP120" s="3"/>
      <c r="KHQ120" s="3"/>
      <c r="KHR120" s="3"/>
      <c r="KHS120" s="3"/>
      <c r="KHT120" s="3"/>
      <c r="KHU120" s="3"/>
      <c r="KHV120" s="3"/>
      <c r="KHW120" s="3"/>
      <c r="KHX120" s="3"/>
      <c r="KHY120" s="3"/>
      <c r="KHZ120" s="3"/>
      <c r="KIA120" s="3"/>
      <c r="KIB120" s="3"/>
      <c r="KIC120" s="3"/>
      <c r="KID120" s="3"/>
      <c r="KIE120" s="3"/>
      <c r="KIF120" s="3"/>
      <c r="KIG120" s="3"/>
      <c r="KIH120" s="3"/>
      <c r="KII120" s="3"/>
      <c r="KIJ120" s="3"/>
      <c r="KIK120" s="3"/>
      <c r="KIL120" s="3"/>
      <c r="KIM120" s="3"/>
      <c r="KIN120" s="3"/>
      <c r="KIO120" s="3"/>
      <c r="KIP120" s="3"/>
      <c r="KIQ120" s="3"/>
      <c r="KIR120" s="3"/>
      <c r="KIS120" s="3"/>
      <c r="KIT120" s="3"/>
      <c r="KIU120" s="3"/>
      <c r="KIV120" s="3"/>
      <c r="KIW120" s="3"/>
      <c r="KIX120" s="3"/>
      <c r="KIY120" s="3"/>
      <c r="KIZ120" s="3"/>
      <c r="KJA120" s="3"/>
      <c r="KJB120" s="3"/>
      <c r="KJC120" s="3"/>
      <c r="KJD120" s="3"/>
      <c r="KJE120" s="3"/>
      <c r="KJF120" s="3"/>
      <c r="KJG120" s="3"/>
      <c r="KJH120" s="3"/>
      <c r="KJI120" s="3"/>
      <c r="KJJ120" s="3"/>
      <c r="KJK120" s="3"/>
      <c r="KJL120" s="3"/>
      <c r="KJM120" s="3"/>
      <c r="KJN120" s="3"/>
      <c r="KJO120" s="3"/>
      <c r="KJP120" s="3"/>
      <c r="KJQ120" s="3"/>
      <c r="KJR120" s="3"/>
      <c r="KJS120" s="3"/>
      <c r="KJT120" s="3"/>
      <c r="KJU120" s="3"/>
      <c r="KJV120" s="3"/>
      <c r="KJW120" s="3"/>
      <c r="KJX120" s="3"/>
      <c r="KJY120" s="3"/>
      <c r="KJZ120" s="3"/>
      <c r="KKA120" s="3"/>
      <c r="KKB120" s="3"/>
      <c r="KKC120" s="3"/>
      <c r="KKD120" s="3"/>
      <c r="KKE120" s="3"/>
      <c r="KKF120" s="3"/>
      <c r="KKG120" s="3"/>
      <c r="KKH120" s="3"/>
      <c r="KKI120" s="3"/>
      <c r="KKJ120" s="3"/>
      <c r="KKK120" s="3"/>
      <c r="KKL120" s="3"/>
      <c r="KKM120" s="3"/>
      <c r="KKN120" s="3"/>
      <c r="KKO120" s="3"/>
      <c r="KKP120" s="3"/>
      <c r="KKQ120" s="3"/>
      <c r="KKR120" s="3"/>
      <c r="KKS120" s="3"/>
      <c r="KKT120" s="3"/>
      <c r="KKU120" s="3"/>
      <c r="KKV120" s="3"/>
      <c r="KKW120" s="3"/>
      <c r="KKX120" s="3"/>
      <c r="KKY120" s="3"/>
      <c r="KKZ120" s="3"/>
      <c r="KLA120" s="3"/>
      <c r="KLB120" s="3"/>
      <c r="KLC120" s="3"/>
      <c r="KLD120" s="3"/>
      <c r="KLE120" s="3"/>
      <c r="KLF120" s="3"/>
      <c r="KLG120" s="3"/>
      <c r="KLH120" s="3"/>
      <c r="KLI120" s="3"/>
      <c r="KLJ120" s="3"/>
      <c r="KLK120" s="3"/>
      <c r="KLL120" s="3"/>
      <c r="KLM120" s="3"/>
      <c r="KLN120" s="3"/>
      <c r="KLO120" s="3"/>
      <c r="KLP120" s="3"/>
      <c r="KLQ120" s="3"/>
      <c r="KLR120" s="3"/>
      <c r="KLS120" s="3"/>
      <c r="KLT120" s="3"/>
      <c r="KLU120" s="3"/>
      <c r="KLV120" s="3"/>
      <c r="KLW120" s="3"/>
      <c r="KLX120" s="3"/>
      <c r="KLY120" s="3"/>
      <c r="KLZ120" s="3"/>
      <c r="KMA120" s="3"/>
      <c r="KMB120" s="3"/>
      <c r="KMC120" s="3"/>
      <c r="KMD120" s="3"/>
      <c r="KME120" s="3"/>
      <c r="KMF120" s="3"/>
      <c r="KMG120" s="3"/>
      <c r="KMH120" s="3"/>
      <c r="KMI120" s="3"/>
      <c r="KMJ120" s="3"/>
      <c r="KMK120" s="3"/>
      <c r="KML120" s="3"/>
      <c r="KMM120" s="3"/>
      <c r="KMN120" s="3"/>
      <c r="KMO120" s="3"/>
      <c r="KMP120" s="3"/>
      <c r="KMQ120" s="3"/>
      <c r="KMR120" s="3"/>
      <c r="KMS120" s="3"/>
      <c r="KMT120" s="3"/>
      <c r="KMU120" s="3"/>
      <c r="KMV120" s="3"/>
      <c r="KMW120" s="3"/>
      <c r="KMX120" s="3"/>
      <c r="KMY120" s="3"/>
      <c r="KMZ120" s="3"/>
      <c r="KNA120" s="3"/>
      <c r="KNB120" s="3"/>
      <c r="KNC120" s="3"/>
      <c r="KND120" s="3"/>
      <c r="KNE120" s="3"/>
      <c r="KNF120" s="3"/>
      <c r="KNG120" s="3"/>
      <c r="KNH120" s="3"/>
      <c r="KNI120" s="3"/>
      <c r="KNJ120" s="3"/>
      <c r="KNK120" s="3"/>
      <c r="KNL120" s="3"/>
      <c r="KNM120" s="3"/>
      <c r="KNN120" s="3"/>
      <c r="KNO120" s="3"/>
      <c r="KNP120" s="3"/>
      <c r="KNQ120" s="3"/>
      <c r="KNR120" s="3"/>
      <c r="KNS120" s="3"/>
      <c r="KNT120" s="3"/>
      <c r="KNU120" s="3"/>
      <c r="KNV120" s="3"/>
      <c r="KNW120" s="3"/>
      <c r="KNX120" s="3"/>
      <c r="KNY120" s="3"/>
      <c r="KNZ120" s="3"/>
      <c r="KOA120" s="3"/>
      <c r="KOB120" s="3"/>
      <c r="KOC120" s="3"/>
      <c r="KOD120" s="3"/>
      <c r="KOE120" s="3"/>
      <c r="KOF120" s="3"/>
      <c r="KOG120" s="3"/>
      <c r="KOH120" s="3"/>
      <c r="KOI120" s="3"/>
      <c r="KOJ120" s="3"/>
      <c r="KOK120" s="3"/>
      <c r="KOL120" s="3"/>
      <c r="KOM120" s="3"/>
      <c r="KON120" s="3"/>
      <c r="KOO120" s="3"/>
      <c r="KOP120" s="3"/>
      <c r="KOQ120" s="3"/>
      <c r="KOR120" s="3"/>
      <c r="KOS120" s="3"/>
      <c r="KOT120" s="3"/>
      <c r="KOU120" s="3"/>
      <c r="KOV120" s="3"/>
      <c r="KOW120" s="3"/>
      <c r="KOX120" s="3"/>
      <c r="KOY120" s="3"/>
      <c r="KOZ120" s="3"/>
      <c r="KPA120" s="3"/>
      <c r="KPB120" s="3"/>
      <c r="KPC120" s="3"/>
      <c r="KPD120" s="3"/>
      <c r="KPE120" s="3"/>
      <c r="KPF120" s="3"/>
      <c r="KPG120" s="3"/>
      <c r="KPH120" s="3"/>
      <c r="KPI120" s="3"/>
      <c r="KPJ120" s="3"/>
      <c r="KPK120" s="3"/>
      <c r="KPL120" s="3"/>
      <c r="KPM120" s="3"/>
      <c r="KPN120" s="3"/>
      <c r="KPO120" s="3"/>
      <c r="KPP120" s="3"/>
      <c r="KPQ120" s="3"/>
      <c r="KPR120" s="3"/>
      <c r="KPS120" s="3"/>
      <c r="KPT120" s="3"/>
      <c r="KPU120" s="3"/>
      <c r="KPV120" s="3"/>
      <c r="KPW120" s="3"/>
      <c r="KPX120" s="3"/>
      <c r="KPY120" s="3"/>
      <c r="KPZ120" s="3"/>
      <c r="KQA120" s="3"/>
      <c r="KQB120" s="3"/>
      <c r="KQC120" s="3"/>
      <c r="KQD120" s="3"/>
      <c r="KQE120" s="3"/>
      <c r="KQF120" s="3"/>
      <c r="KQG120" s="3"/>
      <c r="KQH120" s="3"/>
      <c r="KQI120" s="3"/>
      <c r="KQJ120" s="3"/>
      <c r="KQK120" s="3"/>
      <c r="KQL120" s="3"/>
      <c r="KQM120" s="3"/>
      <c r="KQN120" s="3"/>
      <c r="KQO120" s="3"/>
      <c r="KQP120" s="3"/>
      <c r="KQQ120" s="3"/>
      <c r="KQR120" s="3"/>
      <c r="KQS120" s="3"/>
      <c r="KQT120" s="3"/>
      <c r="KQU120" s="3"/>
      <c r="KQV120" s="3"/>
      <c r="KQW120" s="3"/>
      <c r="KQX120" s="3"/>
      <c r="KQY120" s="3"/>
      <c r="KQZ120" s="3"/>
      <c r="KRA120" s="3"/>
      <c r="KRB120" s="3"/>
      <c r="KRC120" s="3"/>
      <c r="KRD120" s="3"/>
      <c r="KRE120" s="3"/>
      <c r="KRF120" s="3"/>
      <c r="KRG120" s="3"/>
      <c r="KRH120" s="3"/>
      <c r="KRI120" s="3"/>
      <c r="KRJ120" s="3"/>
      <c r="KRK120" s="3"/>
      <c r="KRL120" s="3"/>
      <c r="KRM120" s="3"/>
      <c r="KRN120" s="3"/>
      <c r="KRO120" s="3"/>
      <c r="KRP120" s="3"/>
      <c r="KRQ120" s="3"/>
      <c r="KRR120" s="3"/>
      <c r="KRS120" s="3"/>
      <c r="KRT120" s="3"/>
      <c r="KRU120" s="3"/>
      <c r="KRV120" s="3"/>
      <c r="KRW120" s="3"/>
      <c r="KRX120" s="3"/>
      <c r="KRY120" s="3"/>
      <c r="KRZ120" s="3"/>
      <c r="KSA120" s="3"/>
      <c r="KSB120" s="3"/>
      <c r="KSC120" s="3"/>
      <c r="KSD120" s="3"/>
      <c r="KSE120" s="3"/>
      <c r="KSF120" s="3"/>
      <c r="KSG120" s="3"/>
      <c r="KSH120" s="3"/>
      <c r="KSI120" s="3"/>
      <c r="KSJ120" s="3"/>
      <c r="KSK120" s="3"/>
      <c r="KSL120" s="3"/>
      <c r="KSM120" s="3"/>
      <c r="KSN120" s="3"/>
      <c r="KSO120" s="3"/>
      <c r="KSP120" s="3"/>
      <c r="KSQ120" s="3"/>
      <c r="KSR120" s="3"/>
      <c r="KSS120" s="3"/>
      <c r="KST120" s="3"/>
      <c r="KSU120" s="3"/>
      <c r="KSV120" s="3"/>
      <c r="KSW120" s="3"/>
      <c r="KSX120" s="3"/>
      <c r="KSY120" s="3"/>
      <c r="KSZ120" s="3"/>
      <c r="KTA120" s="3"/>
      <c r="KTB120" s="3"/>
      <c r="KTC120" s="3"/>
      <c r="KTD120" s="3"/>
      <c r="KTE120" s="3"/>
      <c r="KTF120" s="3"/>
      <c r="KTG120" s="3"/>
      <c r="KTH120" s="3"/>
      <c r="KTI120" s="3"/>
      <c r="KTJ120" s="3"/>
      <c r="KTK120" s="3"/>
      <c r="KTL120" s="3"/>
      <c r="KTM120" s="3"/>
      <c r="KTN120" s="3"/>
      <c r="KTO120" s="3"/>
      <c r="KTP120" s="3"/>
      <c r="KTQ120" s="3"/>
      <c r="KTR120" s="3"/>
      <c r="KTS120" s="3"/>
      <c r="KTT120" s="3"/>
      <c r="KTU120" s="3"/>
      <c r="KTV120" s="3"/>
      <c r="KTW120" s="3"/>
      <c r="KTX120" s="3"/>
      <c r="KTY120" s="3"/>
      <c r="KTZ120" s="3"/>
      <c r="KUA120" s="3"/>
      <c r="KUB120" s="3"/>
      <c r="KUC120" s="3"/>
      <c r="KUD120" s="3"/>
      <c r="KUE120" s="3"/>
      <c r="KUF120" s="3"/>
      <c r="KUG120" s="3"/>
      <c r="KUH120" s="3"/>
      <c r="KUI120" s="3"/>
      <c r="KUJ120" s="3"/>
      <c r="KUK120" s="3"/>
      <c r="KUL120" s="3"/>
      <c r="KUM120" s="3"/>
      <c r="KUN120" s="3"/>
      <c r="KUO120" s="3"/>
      <c r="KUP120" s="3"/>
      <c r="KUQ120" s="3"/>
      <c r="KUR120" s="3"/>
      <c r="KUS120" s="3"/>
      <c r="KUT120" s="3"/>
      <c r="KUU120" s="3"/>
      <c r="KUV120" s="3"/>
      <c r="KUW120" s="3"/>
      <c r="KUX120" s="3"/>
      <c r="KUY120" s="3"/>
      <c r="KUZ120" s="3"/>
      <c r="KVA120" s="3"/>
      <c r="KVB120" s="3"/>
      <c r="KVC120" s="3"/>
      <c r="KVD120" s="3"/>
      <c r="KVE120" s="3"/>
      <c r="KVF120" s="3"/>
      <c r="KVG120" s="3"/>
      <c r="KVH120" s="3"/>
      <c r="KVI120" s="3"/>
      <c r="KVJ120" s="3"/>
      <c r="KVK120" s="3"/>
      <c r="KVL120" s="3"/>
      <c r="KVM120" s="3"/>
      <c r="KVN120" s="3"/>
      <c r="KVO120" s="3"/>
      <c r="KVP120" s="3"/>
      <c r="KVQ120" s="3"/>
      <c r="KVR120" s="3"/>
      <c r="KVS120" s="3"/>
      <c r="KVT120" s="3"/>
      <c r="KVU120" s="3"/>
      <c r="KVV120" s="3"/>
      <c r="KVW120" s="3"/>
      <c r="KVX120" s="3"/>
      <c r="KVY120" s="3"/>
      <c r="KVZ120" s="3"/>
      <c r="KWA120" s="3"/>
      <c r="KWB120" s="3"/>
      <c r="KWC120" s="3"/>
      <c r="KWD120" s="3"/>
      <c r="KWE120" s="3"/>
      <c r="KWF120" s="3"/>
      <c r="KWG120" s="3"/>
      <c r="KWH120" s="3"/>
      <c r="KWI120" s="3"/>
      <c r="KWJ120" s="3"/>
      <c r="KWK120" s="3"/>
      <c r="KWL120" s="3"/>
      <c r="KWM120" s="3"/>
      <c r="KWN120" s="3"/>
      <c r="KWO120" s="3"/>
      <c r="KWP120" s="3"/>
      <c r="KWQ120" s="3"/>
      <c r="KWR120" s="3"/>
      <c r="KWS120" s="3"/>
      <c r="KWT120" s="3"/>
      <c r="KWU120" s="3"/>
      <c r="KWV120" s="3"/>
      <c r="KWW120" s="3"/>
      <c r="KWX120" s="3"/>
      <c r="KWY120" s="3"/>
      <c r="KWZ120" s="3"/>
      <c r="KXA120" s="3"/>
      <c r="KXB120" s="3"/>
      <c r="KXC120" s="3"/>
      <c r="KXD120" s="3"/>
      <c r="KXE120" s="3"/>
      <c r="KXF120" s="3"/>
      <c r="KXG120" s="3"/>
      <c r="KXH120" s="3"/>
      <c r="KXI120" s="3"/>
      <c r="KXJ120" s="3"/>
      <c r="KXK120" s="3"/>
      <c r="KXL120" s="3"/>
      <c r="KXM120" s="3"/>
      <c r="KXN120" s="3"/>
      <c r="KXO120" s="3"/>
      <c r="KXP120" s="3"/>
      <c r="KXQ120" s="3"/>
      <c r="KXR120" s="3"/>
      <c r="KXS120" s="3"/>
      <c r="KXT120" s="3"/>
      <c r="KXU120" s="3"/>
      <c r="KXV120" s="3"/>
      <c r="KXW120" s="3"/>
      <c r="KXX120" s="3"/>
      <c r="KXY120" s="3"/>
      <c r="KXZ120" s="3"/>
      <c r="KYA120" s="3"/>
      <c r="KYB120" s="3"/>
      <c r="KYC120" s="3"/>
      <c r="KYD120" s="3"/>
      <c r="KYE120" s="3"/>
      <c r="KYF120" s="3"/>
      <c r="KYG120" s="3"/>
      <c r="KYH120" s="3"/>
      <c r="KYI120" s="3"/>
      <c r="KYJ120" s="3"/>
      <c r="KYK120" s="3"/>
      <c r="KYL120" s="3"/>
      <c r="KYM120" s="3"/>
      <c r="KYN120" s="3"/>
      <c r="KYO120" s="3"/>
      <c r="KYP120" s="3"/>
      <c r="KYQ120" s="3"/>
      <c r="KYR120" s="3"/>
      <c r="KYS120" s="3"/>
      <c r="KYT120" s="3"/>
      <c r="KYU120" s="3"/>
      <c r="KYV120" s="3"/>
      <c r="KYW120" s="3"/>
      <c r="KYX120" s="3"/>
      <c r="KYY120" s="3"/>
      <c r="KYZ120" s="3"/>
      <c r="KZA120" s="3"/>
      <c r="KZB120" s="3"/>
      <c r="KZC120" s="3"/>
      <c r="KZD120" s="3"/>
      <c r="KZE120" s="3"/>
      <c r="KZF120" s="3"/>
      <c r="KZG120" s="3"/>
      <c r="KZH120" s="3"/>
      <c r="KZI120" s="3"/>
      <c r="KZJ120" s="3"/>
      <c r="KZK120" s="3"/>
      <c r="KZL120" s="3"/>
      <c r="KZM120" s="3"/>
      <c r="KZN120" s="3"/>
      <c r="KZO120" s="3"/>
      <c r="KZP120" s="3"/>
      <c r="KZQ120" s="3"/>
      <c r="KZR120" s="3"/>
      <c r="KZS120" s="3"/>
      <c r="KZT120" s="3"/>
      <c r="KZU120" s="3"/>
      <c r="KZV120" s="3"/>
      <c r="KZW120" s="3"/>
      <c r="KZX120" s="3"/>
      <c r="KZY120" s="3"/>
      <c r="KZZ120" s="3"/>
      <c r="LAA120" s="3"/>
      <c r="LAB120" s="3"/>
      <c r="LAC120" s="3"/>
      <c r="LAD120" s="3"/>
      <c r="LAE120" s="3"/>
      <c r="LAF120" s="3"/>
      <c r="LAG120" s="3"/>
      <c r="LAH120" s="3"/>
      <c r="LAI120" s="3"/>
      <c r="LAJ120" s="3"/>
      <c r="LAK120" s="3"/>
      <c r="LAL120" s="3"/>
      <c r="LAM120" s="3"/>
      <c r="LAN120" s="3"/>
      <c r="LAO120" s="3"/>
      <c r="LAP120" s="3"/>
      <c r="LAQ120" s="3"/>
      <c r="LAR120" s="3"/>
      <c r="LAS120" s="3"/>
      <c r="LAT120" s="3"/>
      <c r="LAU120" s="3"/>
      <c r="LAV120" s="3"/>
      <c r="LAW120" s="3"/>
      <c r="LAX120" s="3"/>
      <c r="LAY120" s="3"/>
      <c r="LAZ120" s="3"/>
      <c r="LBA120" s="3"/>
      <c r="LBB120" s="3"/>
      <c r="LBC120" s="3"/>
      <c r="LBD120" s="3"/>
      <c r="LBE120" s="3"/>
      <c r="LBF120" s="3"/>
      <c r="LBG120" s="3"/>
      <c r="LBH120" s="3"/>
      <c r="LBI120" s="3"/>
      <c r="LBJ120" s="3"/>
      <c r="LBK120" s="3"/>
      <c r="LBL120" s="3"/>
      <c r="LBM120" s="3"/>
      <c r="LBN120" s="3"/>
      <c r="LBO120" s="3"/>
      <c r="LBP120" s="3"/>
      <c r="LBQ120" s="3"/>
      <c r="LBR120" s="3"/>
      <c r="LBS120" s="3"/>
      <c r="LBT120" s="3"/>
      <c r="LBU120" s="3"/>
      <c r="LBV120" s="3"/>
      <c r="LBW120" s="3"/>
      <c r="LBX120" s="3"/>
      <c r="LBY120" s="3"/>
      <c r="LBZ120" s="3"/>
      <c r="LCA120" s="3"/>
      <c r="LCB120" s="3"/>
      <c r="LCC120" s="3"/>
      <c r="LCD120" s="3"/>
      <c r="LCE120" s="3"/>
      <c r="LCF120" s="3"/>
      <c r="LCG120" s="3"/>
      <c r="LCH120" s="3"/>
      <c r="LCI120" s="3"/>
      <c r="LCJ120" s="3"/>
      <c r="LCK120" s="3"/>
      <c r="LCL120" s="3"/>
      <c r="LCM120" s="3"/>
      <c r="LCN120" s="3"/>
      <c r="LCO120" s="3"/>
      <c r="LCP120" s="3"/>
      <c r="LCQ120" s="3"/>
      <c r="LCR120" s="3"/>
      <c r="LCS120" s="3"/>
      <c r="LCT120" s="3"/>
      <c r="LCU120" s="3"/>
      <c r="LCV120" s="3"/>
      <c r="LCW120" s="3"/>
      <c r="LCX120" s="3"/>
      <c r="LCY120" s="3"/>
      <c r="LCZ120" s="3"/>
      <c r="LDA120" s="3"/>
      <c r="LDB120" s="3"/>
      <c r="LDC120" s="3"/>
      <c r="LDD120" s="3"/>
      <c r="LDE120" s="3"/>
      <c r="LDF120" s="3"/>
      <c r="LDG120" s="3"/>
      <c r="LDH120" s="3"/>
      <c r="LDI120" s="3"/>
      <c r="LDJ120" s="3"/>
      <c r="LDK120" s="3"/>
      <c r="LDL120" s="3"/>
      <c r="LDM120" s="3"/>
      <c r="LDN120" s="3"/>
      <c r="LDO120" s="3"/>
      <c r="LDP120" s="3"/>
      <c r="LDQ120" s="3"/>
      <c r="LDR120" s="3"/>
      <c r="LDS120" s="3"/>
      <c r="LDT120" s="3"/>
      <c r="LDU120" s="3"/>
      <c r="LDV120" s="3"/>
      <c r="LDW120" s="3"/>
      <c r="LDX120" s="3"/>
      <c r="LDY120" s="3"/>
      <c r="LDZ120" s="3"/>
      <c r="LEA120" s="3"/>
      <c r="LEB120" s="3"/>
      <c r="LEC120" s="3"/>
      <c r="LED120" s="3"/>
      <c r="LEE120" s="3"/>
      <c r="LEF120" s="3"/>
      <c r="LEG120" s="3"/>
      <c r="LEH120" s="3"/>
      <c r="LEI120" s="3"/>
      <c r="LEJ120" s="3"/>
      <c r="LEK120" s="3"/>
      <c r="LEL120" s="3"/>
      <c r="LEM120" s="3"/>
      <c r="LEN120" s="3"/>
      <c r="LEO120" s="3"/>
      <c r="LEP120" s="3"/>
      <c r="LEQ120" s="3"/>
      <c r="LER120" s="3"/>
      <c r="LES120" s="3"/>
      <c r="LET120" s="3"/>
      <c r="LEU120" s="3"/>
      <c r="LEV120" s="3"/>
      <c r="LEW120" s="3"/>
      <c r="LEX120" s="3"/>
      <c r="LEY120" s="3"/>
      <c r="LEZ120" s="3"/>
      <c r="LFA120" s="3"/>
      <c r="LFB120" s="3"/>
      <c r="LFC120" s="3"/>
      <c r="LFD120" s="3"/>
      <c r="LFE120" s="3"/>
      <c r="LFF120" s="3"/>
      <c r="LFG120" s="3"/>
      <c r="LFH120" s="3"/>
      <c r="LFI120" s="3"/>
      <c r="LFJ120" s="3"/>
      <c r="LFK120" s="3"/>
      <c r="LFL120" s="3"/>
      <c r="LFM120" s="3"/>
      <c r="LFN120" s="3"/>
      <c r="LFO120" s="3"/>
      <c r="LFP120" s="3"/>
      <c r="LFQ120" s="3"/>
      <c r="LFR120" s="3"/>
      <c r="LFS120" s="3"/>
      <c r="LFT120" s="3"/>
      <c r="LFU120" s="3"/>
      <c r="LFV120" s="3"/>
      <c r="LFW120" s="3"/>
      <c r="LFX120" s="3"/>
      <c r="LFY120" s="3"/>
      <c r="LFZ120" s="3"/>
      <c r="LGA120" s="3"/>
      <c r="LGB120" s="3"/>
      <c r="LGC120" s="3"/>
      <c r="LGD120" s="3"/>
      <c r="LGE120" s="3"/>
      <c r="LGF120" s="3"/>
      <c r="LGG120" s="3"/>
      <c r="LGH120" s="3"/>
      <c r="LGI120" s="3"/>
      <c r="LGJ120" s="3"/>
      <c r="LGK120" s="3"/>
      <c r="LGL120" s="3"/>
      <c r="LGM120" s="3"/>
      <c r="LGN120" s="3"/>
      <c r="LGO120" s="3"/>
      <c r="LGP120" s="3"/>
      <c r="LGQ120" s="3"/>
      <c r="LGR120" s="3"/>
      <c r="LGS120" s="3"/>
      <c r="LGT120" s="3"/>
      <c r="LGU120" s="3"/>
      <c r="LGV120" s="3"/>
      <c r="LGW120" s="3"/>
      <c r="LGX120" s="3"/>
      <c r="LGY120" s="3"/>
      <c r="LGZ120" s="3"/>
      <c r="LHA120" s="3"/>
      <c r="LHB120" s="3"/>
      <c r="LHC120" s="3"/>
      <c r="LHD120" s="3"/>
      <c r="LHE120" s="3"/>
      <c r="LHF120" s="3"/>
      <c r="LHG120" s="3"/>
      <c r="LHH120" s="3"/>
      <c r="LHI120" s="3"/>
      <c r="LHJ120" s="3"/>
      <c r="LHK120" s="3"/>
      <c r="LHL120" s="3"/>
      <c r="LHM120" s="3"/>
      <c r="LHN120" s="3"/>
      <c r="LHO120" s="3"/>
      <c r="LHP120" s="3"/>
      <c r="LHQ120" s="3"/>
      <c r="LHR120" s="3"/>
      <c r="LHS120" s="3"/>
      <c r="LHT120" s="3"/>
      <c r="LHU120" s="3"/>
      <c r="LHV120" s="3"/>
      <c r="LHW120" s="3"/>
      <c r="LHX120" s="3"/>
      <c r="LHY120" s="3"/>
      <c r="LHZ120" s="3"/>
      <c r="LIA120" s="3"/>
      <c r="LIB120" s="3"/>
      <c r="LIC120" s="3"/>
      <c r="LID120" s="3"/>
      <c r="LIE120" s="3"/>
      <c r="LIF120" s="3"/>
      <c r="LIG120" s="3"/>
      <c r="LIH120" s="3"/>
      <c r="LII120" s="3"/>
      <c r="LIJ120" s="3"/>
      <c r="LIK120" s="3"/>
      <c r="LIL120" s="3"/>
      <c r="LIM120" s="3"/>
      <c r="LIN120" s="3"/>
      <c r="LIO120" s="3"/>
      <c r="LIP120" s="3"/>
      <c r="LIQ120" s="3"/>
      <c r="LIR120" s="3"/>
      <c r="LIS120" s="3"/>
      <c r="LIT120" s="3"/>
      <c r="LIU120" s="3"/>
      <c r="LIV120" s="3"/>
      <c r="LIW120" s="3"/>
      <c r="LIX120" s="3"/>
      <c r="LIY120" s="3"/>
      <c r="LIZ120" s="3"/>
      <c r="LJA120" s="3"/>
      <c r="LJB120" s="3"/>
      <c r="LJC120" s="3"/>
      <c r="LJD120" s="3"/>
      <c r="LJE120" s="3"/>
      <c r="LJF120" s="3"/>
      <c r="LJG120" s="3"/>
      <c r="LJH120" s="3"/>
      <c r="LJI120" s="3"/>
      <c r="LJJ120" s="3"/>
      <c r="LJK120" s="3"/>
      <c r="LJL120" s="3"/>
      <c r="LJM120" s="3"/>
      <c r="LJN120" s="3"/>
      <c r="LJO120" s="3"/>
      <c r="LJP120" s="3"/>
      <c r="LJQ120" s="3"/>
      <c r="LJR120" s="3"/>
      <c r="LJS120" s="3"/>
      <c r="LJT120" s="3"/>
      <c r="LJU120" s="3"/>
      <c r="LJV120" s="3"/>
      <c r="LJW120" s="3"/>
      <c r="LJX120" s="3"/>
      <c r="LJY120" s="3"/>
      <c r="LJZ120" s="3"/>
      <c r="LKA120" s="3"/>
      <c r="LKB120" s="3"/>
      <c r="LKC120" s="3"/>
      <c r="LKD120" s="3"/>
      <c r="LKE120" s="3"/>
      <c r="LKF120" s="3"/>
      <c r="LKG120" s="3"/>
      <c r="LKH120" s="3"/>
      <c r="LKI120" s="3"/>
      <c r="LKJ120" s="3"/>
      <c r="LKK120" s="3"/>
      <c r="LKL120" s="3"/>
      <c r="LKM120" s="3"/>
      <c r="LKN120" s="3"/>
      <c r="LKO120" s="3"/>
      <c r="LKP120" s="3"/>
      <c r="LKQ120" s="3"/>
      <c r="LKR120" s="3"/>
      <c r="LKS120" s="3"/>
      <c r="LKT120" s="3"/>
      <c r="LKU120" s="3"/>
      <c r="LKV120" s="3"/>
      <c r="LKW120" s="3"/>
      <c r="LKX120" s="3"/>
      <c r="LKY120" s="3"/>
      <c r="LKZ120" s="3"/>
      <c r="LLA120" s="3"/>
      <c r="LLB120" s="3"/>
      <c r="LLC120" s="3"/>
      <c r="LLD120" s="3"/>
      <c r="LLE120" s="3"/>
      <c r="LLF120" s="3"/>
      <c r="LLG120" s="3"/>
      <c r="LLH120" s="3"/>
      <c r="LLI120" s="3"/>
      <c r="LLJ120" s="3"/>
      <c r="LLK120" s="3"/>
      <c r="LLL120" s="3"/>
      <c r="LLM120" s="3"/>
      <c r="LLN120" s="3"/>
      <c r="LLO120" s="3"/>
      <c r="LLP120" s="3"/>
      <c r="LLQ120" s="3"/>
      <c r="LLR120" s="3"/>
      <c r="LLS120" s="3"/>
      <c r="LLT120" s="3"/>
      <c r="LLU120" s="3"/>
      <c r="LLV120" s="3"/>
      <c r="LLW120" s="3"/>
      <c r="LLX120" s="3"/>
      <c r="LLY120" s="3"/>
      <c r="LLZ120" s="3"/>
      <c r="LMA120" s="3"/>
      <c r="LMB120" s="3"/>
      <c r="LMC120" s="3"/>
      <c r="LMD120" s="3"/>
      <c r="LME120" s="3"/>
      <c r="LMF120" s="3"/>
      <c r="LMG120" s="3"/>
      <c r="LMH120" s="3"/>
      <c r="LMI120" s="3"/>
      <c r="LMJ120" s="3"/>
      <c r="LMK120" s="3"/>
      <c r="LML120" s="3"/>
      <c r="LMM120" s="3"/>
      <c r="LMN120" s="3"/>
      <c r="LMO120" s="3"/>
      <c r="LMP120" s="3"/>
      <c r="LMQ120" s="3"/>
      <c r="LMR120" s="3"/>
      <c r="LMS120" s="3"/>
      <c r="LMT120" s="3"/>
      <c r="LMU120" s="3"/>
      <c r="LMV120" s="3"/>
      <c r="LMW120" s="3"/>
      <c r="LMX120" s="3"/>
      <c r="LMY120" s="3"/>
      <c r="LMZ120" s="3"/>
      <c r="LNA120" s="3"/>
      <c r="LNB120" s="3"/>
      <c r="LNC120" s="3"/>
      <c r="LND120" s="3"/>
      <c r="LNE120" s="3"/>
      <c r="LNF120" s="3"/>
      <c r="LNG120" s="3"/>
      <c r="LNH120" s="3"/>
      <c r="LNI120" s="3"/>
      <c r="LNJ120" s="3"/>
      <c r="LNK120" s="3"/>
      <c r="LNL120" s="3"/>
      <c r="LNM120" s="3"/>
      <c r="LNN120" s="3"/>
      <c r="LNO120" s="3"/>
      <c r="LNP120" s="3"/>
      <c r="LNQ120" s="3"/>
      <c r="LNR120" s="3"/>
      <c r="LNS120" s="3"/>
      <c r="LNT120" s="3"/>
      <c r="LNU120" s="3"/>
      <c r="LNV120" s="3"/>
      <c r="LNW120" s="3"/>
      <c r="LNX120" s="3"/>
      <c r="LNY120" s="3"/>
      <c r="LNZ120" s="3"/>
      <c r="LOA120" s="3"/>
      <c r="LOB120" s="3"/>
      <c r="LOC120" s="3"/>
      <c r="LOD120" s="3"/>
      <c r="LOE120" s="3"/>
      <c r="LOF120" s="3"/>
      <c r="LOG120" s="3"/>
      <c r="LOH120" s="3"/>
      <c r="LOI120" s="3"/>
      <c r="LOJ120" s="3"/>
      <c r="LOK120" s="3"/>
      <c r="LOL120" s="3"/>
      <c r="LOM120" s="3"/>
      <c r="LON120" s="3"/>
      <c r="LOO120" s="3"/>
      <c r="LOP120" s="3"/>
      <c r="LOQ120" s="3"/>
      <c r="LOR120" s="3"/>
      <c r="LOS120" s="3"/>
      <c r="LOT120" s="3"/>
      <c r="LOU120" s="3"/>
      <c r="LOV120" s="3"/>
      <c r="LOW120" s="3"/>
      <c r="LOX120" s="3"/>
      <c r="LOY120" s="3"/>
      <c r="LOZ120" s="3"/>
      <c r="LPA120" s="3"/>
      <c r="LPB120" s="3"/>
      <c r="LPC120" s="3"/>
      <c r="LPD120" s="3"/>
      <c r="LPE120" s="3"/>
      <c r="LPF120" s="3"/>
      <c r="LPG120" s="3"/>
      <c r="LPH120" s="3"/>
      <c r="LPI120" s="3"/>
      <c r="LPJ120" s="3"/>
      <c r="LPK120" s="3"/>
      <c r="LPL120" s="3"/>
      <c r="LPM120" s="3"/>
      <c r="LPN120" s="3"/>
      <c r="LPO120" s="3"/>
      <c r="LPP120" s="3"/>
      <c r="LPQ120" s="3"/>
      <c r="LPR120" s="3"/>
      <c r="LPS120" s="3"/>
      <c r="LPT120" s="3"/>
      <c r="LPU120" s="3"/>
      <c r="LPV120" s="3"/>
      <c r="LPW120" s="3"/>
      <c r="LPX120" s="3"/>
      <c r="LPY120" s="3"/>
      <c r="LPZ120" s="3"/>
      <c r="LQA120" s="3"/>
      <c r="LQB120" s="3"/>
      <c r="LQC120" s="3"/>
      <c r="LQD120" s="3"/>
      <c r="LQE120" s="3"/>
      <c r="LQF120" s="3"/>
      <c r="LQG120" s="3"/>
      <c r="LQH120" s="3"/>
      <c r="LQI120" s="3"/>
      <c r="LQJ120" s="3"/>
      <c r="LQK120" s="3"/>
      <c r="LQL120" s="3"/>
      <c r="LQM120" s="3"/>
      <c r="LQN120" s="3"/>
      <c r="LQO120" s="3"/>
      <c r="LQP120" s="3"/>
      <c r="LQQ120" s="3"/>
      <c r="LQR120" s="3"/>
      <c r="LQS120" s="3"/>
      <c r="LQT120" s="3"/>
      <c r="LQU120" s="3"/>
      <c r="LQV120" s="3"/>
      <c r="LQW120" s="3"/>
      <c r="LQX120" s="3"/>
      <c r="LQY120" s="3"/>
      <c r="LQZ120" s="3"/>
      <c r="LRA120" s="3"/>
      <c r="LRB120" s="3"/>
      <c r="LRC120" s="3"/>
      <c r="LRD120" s="3"/>
      <c r="LRE120" s="3"/>
      <c r="LRF120" s="3"/>
      <c r="LRG120" s="3"/>
      <c r="LRH120" s="3"/>
      <c r="LRI120" s="3"/>
      <c r="LRJ120" s="3"/>
      <c r="LRK120" s="3"/>
      <c r="LRL120" s="3"/>
      <c r="LRM120" s="3"/>
      <c r="LRN120" s="3"/>
      <c r="LRO120" s="3"/>
      <c r="LRP120" s="3"/>
      <c r="LRQ120" s="3"/>
      <c r="LRR120" s="3"/>
      <c r="LRS120" s="3"/>
      <c r="LRT120" s="3"/>
      <c r="LRU120" s="3"/>
      <c r="LRV120" s="3"/>
      <c r="LRW120" s="3"/>
      <c r="LRX120" s="3"/>
      <c r="LRY120" s="3"/>
      <c r="LRZ120" s="3"/>
      <c r="LSA120" s="3"/>
      <c r="LSB120" s="3"/>
      <c r="LSC120" s="3"/>
      <c r="LSD120" s="3"/>
      <c r="LSE120" s="3"/>
      <c r="LSF120" s="3"/>
      <c r="LSG120" s="3"/>
      <c r="LSH120" s="3"/>
      <c r="LSI120" s="3"/>
      <c r="LSJ120" s="3"/>
      <c r="LSK120" s="3"/>
      <c r="LSL120" s="3"/>
      <c r="LSM120" s="3"/>
      <c r="LSN120" s="3"/>
      <c r="LSO120" s="3"/>
      <c r="LSP120" s="3"/>
      <c r="LSQ120" s="3"/>
      <c r="LSR120" s="3"/>
      <c r="LSS120" s="3"/>
      <c r="LST120" s="3"/>
      <c r="LSU120" s="3"/>
      <c r="LSV120" s="3"/>
      <c r="LSW120" s="3"/>
      <c r="LSX120" s="3"/>
      <c r="LSY120" s="3"/>
      <c r="LSZ120" s="3"/>
      <c r="LTA120" s="3"/>
      <c r="LTB120" s="3"/>
      <c r="LTC120" s="3"/>
      <c r="LTD120" s="3"/>
      <c r="LTE120" s="3"/>
      <c r="LTF120" s="3"/>
      <c r="LTG120" s="3"/>
      <c r="LTH120" s="3"/>
      <c r="LTI120" s="3"/>
      <c r="LTJ120" s="3"/>
      <c r="LTK120" s="3"/>
      <c r="LTL120" s="3"/>
      <c r="LTM120" s="3"/>
      <c r="LTN120" s="3"/>
      <c r="LTO120" s="3"/>
      <c r="LTP120" s="3"/>
      <c r="LTQ120" s="3"/>
      <c r="LTR120" s="3"/>
      <c r="LTS120" s="3"/>
      <c r="LTT120" s="3"/>
      <c r="LTU120" s="3"/>
      <c r="LTV120" s="3"/>
      <c r="LTW120" s="3"/>
      <c r="LTX120" s="3"/>
      <c r="LTY120" s="3"/>
      <c r="LTZ120" s="3"/>
      <c r="LUA120" s="3"/>
      <c r="LUB120" s="3"/>
      <c r="LUC120" s="3"/>
      <c r="LUD120" s="3"/>
      <c r="LUE120" s="3"/>
      <c r="LUF120" s="3"/>
      <c r="LUG120" s="3"/>
      <c r="LUH120" s="3"/>
      <c r="LUI120" s="3"/>
      <c r="LUJ120" s="3"/>
      <c r="LUK120" s="3"/>
      <c r="LUL120" s="3"/>
      <c r="LUM120" s="3"/>
      <c r="LUN120" s="3"/>
      <c r="LUO120" s="3"/>
      <c r="LUP120" s="3"/>
      <c r="LUQ120" s="3"/>
      <c r="LUR120" s="3"/>
      <c r="LUS120" s="3"/>
      <c r="LUT120" s="3"/>
      <c r="LUU120" s="3"/>
      <c r="LUV120" s="3"/>
      <c r="LUW120" s="3"/>
      <c r="LUX120" s="3"/>
      <c r="LUY120" s="3"/>
      <c r="LUZ120" s="3"/>
      <c r="LVA120" s="3"/>
      <c r="LVB120" s="3"/>
      <c r="LVC120" s="3"/>
      <c r="LVD120" s="3"/>
      <c r="LVE120" s="3"/>
      <c r="LVF120" s="3"/>
      <c r="LVG120" s="3"/>
      <c r="LVH120" s="3"/>
      <c r="LVI120" s="3"/>
      <c r="LVJ120" s="3"/>
      <c r="LVK120" s="3"/>
      <c r="LVL120" s="3"/>
      <c r="LVM120" s="3"/>
      <c r="LVN120" s="3"/>
      <c r="LVO120" s="3"/>
      <c r="LVP120" s="3"/>
      <c r="LVQ120" s="3"/>
      <c r="LVR120" s="3"/>
      <c r="LVS120" s="3"/>
      <c r="LVT120" s="3"/>
      <c r="LVU120" s="3"/>
      <c r="LVV120" s="3"/>
      <c r="LVW120" s="3"/>
      <c r="LVX120" s="3"/>
      <c r="LVY120" s="3"/>
      <c r="LVZ120" s="3"/>
      <c r="LWA120" s="3"/>
      <c r="LWB120" s="3"/>
      <c r="LWC120" s="3"/>
      <c r="LWD120" s="3"/>
      <c r="LWE120" s="3"/>
      <c r="LWF120" s="3"/>
      <c r="LWG120" s="3"/>
      <c r="LWH120" s="3"/>
      <c r="LWI120" s="3"/>
      <c r="LWJ120" s="3"/>
      <c r="LWK120" s="3"/>
      <c r="LWL120" s="3"/>
      <c r="LWM120" s="3"/>
      <c r="LWN120" s="3"/>
      <c r="LWO120" s="3"/>
      <c r="LWP120" s="3"/>
      <c r="LWQ120" s="3"/>
      <c r="LWR120" s="3"/>
      <c r="LWS120" s="3"/>
      <c r="LWT120" s="3"/>
      <c r="LWU120" s="3"/>
      <c r="LWV120" s="3"/>
      <c r="LWW120" s="3"/>
      <c r="LWX120" s="3"/>
      <c r="LWY120" s="3"/>
      <c r="LWZ120" s="3"/>
      <c r="LXA120" s="3"/>
      <c r="LXB120" s="3"/>
      <c r="LXC120" s="3"/>
      <c r="LXD120" s="3"/>
      <c r="LXE120" s="3"/>
      <c r="LXF120" s="3"/>
      <c r="LXG120" s="3"/>
      <c r="LXH120" s="3"/>
      <c r="LXI120" s="3"/>
      <c r="LXJ120" s="3"/>
      <c r="LXK120" s="3"/>
      <c r="LXL120" s="3"/>
      <c r="LXM120" s="3"/>
      <c r="LXN120" s="3"/>
      <c r="LXO120" s="3"/>
      <c r="LXP120" s="3"/>
      <c r="LXQ120" s="3"/>
      <c r="LXR120" s="3"/>
      <c r="LXS120" s="3"/>
      <c r="LXT120" s="3"/>
      <c r="LXU120" s="3"/>
      <c r="LXV120" s="3"/>
      <c r="LXW120" s="3"/>
      <c r="LXX120" s="3"/>
      <c r="LXY120" s="3"/>
      <c r="LXZ120" s="3"/>
      <c r="LYA120" s="3"/>
      <c r="LYB120" s="3"/>
      <c r="LYC120" s="3"/>
      <c r="LYD120" s="3"/>
      <c r="LYE120" s="3"/>
      <c r="LYF120" s="3"/>
      <c r="LYG120" s="3"/>
      <c r="LYH120" s="3"/>
      <c r="LYI120" s="3"/>
      <c r="LYJ120" s="3"/>
      <c r="LYK120" s="3"/>
      <c r="LYL120" s="3"/>
      <c r="LYM120" s="3"/>
      <c r="LYN120" s="3"/>
      <c r="LYO120" s="3"/>
      <c r="LYP120" s="3"/>
      <c r="LYQ120" s="3"/>
      <c r="LYR120" s="3"/>
      <c r="LYS120" s="3"/>
      <c r="LYT120" s="3"/>
      <c r="LYU120" s="3"/>
      <c r="LYV120" s="3"/>
      <c r="LYW120" s="3"/>
      <c r="LYX120" s="3"/>
      <c r="LYY120" s="3"/>
      <c r="LYZ120" s="3"/>
      <c r="LZA120" s="3"/>
      <c r="LZB120" s="3"/>
      <c r="LZC120" s="3"/>
      <c r="LZD120" s="3"/>
      <c r="LZE120" s="3"/>
      <c r="LZF120" s="3"/>
      <c r="LZG120" s="3"/>
      <c r="LZH120" s="3"/>
      <c r="LZI120" s="3"/>
      <c r="LZJ120" s="3"/>
      <c r="LZK120" s="3"/>
      <c r="LZL120" s="3"/>
      <c r="LZM120" s="3"/>
      <c r="LZN120" s="3"/>
      <c r="LZO120" s="3"/>
      <c r="LZP120" s="3"/>
      <c r="LZQ120" s="3"/>
      <c r="LZR120" s="3"/>
      <c r="LZS120" s="3"/>
      <c r="LZT120" s="3"/>
      <c r="LZU120" s="3"/>
      <c r="LZV120" s="3"/>
      <c r="LZW120" s="3"/>
      <c r="LZX120" s="3"/>
      <c r="LZY120" s="3"/>
      <c r="LZZ120" s="3"/>
      <c r="MAA120" s="3"/>
      <c r="MAB120" s="3"/>
      <c r="MAC120" s="3"/>
      <c r="MAD120" s="3"/>
      <c r="MAE120" s="3"/>
      <c r="MAF120" s="3"/>
      <c r="MAG120" s="3"/>
      <c r="MAH120" s="3"/>
      <c r="MAI120" s="3"/>
      <c r="MAJ120" s="3"/>
      <c r="MAK120" s="3"/>
      <c r="MAL120" s="3"/>
      <c r="MAM120" s="3"/>
      <c r="MAN120" s="3"/>
      <c r="MAO120" s="3"/>
      <c r="MAP120" s="3"/>
      <c r="MAQ120" s="3"/>
      <c r="MAR120" s="3"/>
      <c r="MAS120" s="3"/>
      <c r="MAT120" s="3"/>
      <c r="MAU120" s="3"/>
      <c r="MAV120" s="3"/>
      <c r="MAW120" s="3"/>
      <c r="MAX120" s="3"/>
      <c r="MAY120" s="3"/>
      <c r="MAZ120" s="3"/>
      <c r="MBA120" s="3"/>
      <c r="MBB120" s="3"/>
      <c r="MBC120" s="3"/>
      <c r="MBD120" s="3"/>
      <c r="MBE120" s="3"/>
      <c r="MBF120" s="3"/>
      <c r="MBG120" s="3"/>
      <c r="MBH120" s="3"/>
      <c r="MBI120" s="3"/>
      <c r="MBJ120" s="3"/>
      <c r="MBK120" s="3"/>
      <c r="MBL120" s="3"/>
      <c r="MBM120" s="3"/>
      <c r="MBN120" s="3"/>
      <c r="MBO120" s="3"/>
      <c r="MBP120" s="3"/>
      <c r="MBQ120" s="3"/>
      <c r="MBR120" s="3"/>
      <c r="MBS120" s="3"/>
      <c r="MBT120" s="3"/>
      <c r="MBU120" s="3"/>
      <c r="MBV120" s="3"/>
      <c r="MBW120" s="3"/>
      <c r="MBX120" s="3"/>
      <c r="MBY120" s="3"/>
      <c r="MBZ120" s="3"/>
      <c r="MCA120" s="3"/>
      <c r="MCB120" s="3"/>
      <c r="MCC120" s="3"/>
      <c r="MCD120" s="3"/>
      <c r="MCE120" s="3"/>
      <c r="MCF120" s="3"/>
      <c r="MCG120" s="3"/>
      <c r="MCH120" s="3"/>
      <c r="MCI120" s="3"/>
      <c r="MCJ120" s="3"/>
      <c r="MCK120" s="3"/>
      <c r="MCL120" s="3"/>
      <c r="MCM120" s="3"/>
      <c r="MCN120" s="3"/>
      <c r="MCO120" s="3"/>
      <c r="MCP120" s="3"/>
      <c r="MCQ120" s="3"/>
      <c r="MCR120" s="3"/>
      <c r="MCS120" s="3"/>
      <c r="MCT120" s="3"/>
      <c r="MCU120" s="3"/>
      <c r="MCV120" s="3"/>
      <c r="MCW120" s="3"/>
      <c r="MCX120" s="3"/>
      <c r="MCY120" s="3"/>
      <c r="MCZ120" s="3"/>
      <c r="MDA120" s="3"/>
      <c r="MDB120" s="3"/>
      <c r="MDC120" s="3"/>
      <c r="MDD120" s="3"/>
      <c r="MDE120" s="3"/>
      <c r="MDF120" s="3"/>
      <c r="MDG120" s="3"/>
      <c r="MDH120" s="3"/>
      <c r="MDI120" s="3"/>
      <c r="MDJ120" s="3"/>
      <c r="MDK120" s="3"/>
      <c r="MDL120" s="3"/>
      <c r="MDM120" s="3"/>
      <c r="MDN120" s="3"/>
      <c r="MDO120" s="3"/>
      <c r="MDP120" s="3"/>
      <c r="MDQ120" s="3"/>
      <c r="MDR120" s="3"/>
      <c r="MDS120" s="3"/>
      <c r="MDT120" s="3"/>
      <c r="MDU120" s="3"/>
      <c r="MDV120" s="3"/>
      <c r="MDW120" s="3"/>
      <c r="MDX120" s="3"/>
      <c r="MDY120" s="3"/>
      <c r="MDZ120" s="3"/>
      <c r="MEA120" s="3"/>
      <c r="MEB120" s="3"/>
      <c r="MEC120" s="3"/>
      <c r="MED120" s="3"/>
      <c r="MEE120" s="3"/>
      <c r="MEF120" s="3"/>
      <c r="MEG120" s="3"/>
      <c r="MEH120" s="3"/>
      <c r="MEI120" s="3"/>
      <c r="MEJ120" s="3"/>
      <c r="MEK120" s="3"/>
      <c r="MEL120" s="3"/>
      <c r="MEM120" s="3"/>
      <c r="MEN120" s="3"/>
      <c r="MEO120" s="3"/>
      <c r="MEP120" s="3"/>
      <c r="MEQ120" s="3"/>
      <c r="MER120" s="3"/>
      <c r="MES120" s="3"/>
      <c r="MET120" s="3"/>
      <c r="MEU120" s="3"/>
      <c r="MEV120" s="3"/>
      <c r="MEW120" s="3"/>
      <c r="MEX120" s="3"/>
      <c r="MEY120" s="3"/>
      <c r="MEZ120" s="3"/>
      <c r="MFA120" s="3"/>
      <c r="MFB120" s="3"/>
      <c r="MFC120" s="3"/>
      <c r="MFD120" s="3"/>
      <c r="MFE120" s="3"/>
      <c r="MFF120" s="3"/>
      <c r="MFG120" s="3"/>
      <c r="MFH120" s="3"/>
      <c r="MFI120" s="3"/>
      <c r="MFJ120" s="3"/>
      <c r="MFK120" s="3"/>
      <c r="MFL120" s="3"/>
      <c r="MFM120" s="3"/>
      <c r="MFN120" s="3"/>
      <c r="MFO120" s="3"/>
      <c r="MFP120" s="3"/>
      <c r="MFQ120" s="3"/>
      <c r="MFR120" s="3"/>
      <c r="MFS120" s="3"/>
      <c r="MFT120" s="3"/>
      <c r="MFU120" s="3"/>
      <c r="MFV120" s="3"/>
      <c r="MFW120" s="3"/>
      <c r="MFX120" s="3"/>
      <c r="MFY120" s="3"/>
      <c r="MFZ120" s="3"/>
      <c r="MGA120" s="3"/>
      <c r="MGB120" s="3"/>
      <c r="MGC120" s="3"/>
      <c r="MGD120" s="3"/>
      <c r="MGE120" s="3"/>
      <c r="MGF120" s="3"/>
      <c r="MGG120" s="3"/>
      <c r="MGH120" s="3"/>
      <c r="MGI120" s="3"/>
      <c r="MGJ120" s="3"/>
      <c r="MGK120" s="3"/>
      <c r="MGL120" s="3"/>
      <c r="MGM120" s="3"/>
      <c r="MGN120" s="3"/>
      <c r="MGO120" s="3"/>
      <c r="MGP120" s="3"/>
      <c r="MGQ120" s="3"/>
      <c r="MGR120" s="3"/>
      <c r="MGS120" s="3"/>
      <c r="MGT120" s="3"/>
      <c r="MGU120" s="3"/>
      <c r="MGV120" s="3"/>
      <c r="MGW120" s="3"/>
      <c r="MGX120" s="3"/>
      <c r="MGY120" s="3"/>
      <c r="MGZ120" s="3"/>
      <c r="MHA120" s="3"/>
      <c r="MHB120" s="3"/>
      <c r="MHC120" s="3"/>
      <c r="MHD120" s="3"/>
      <c r="MHE120" s="3"/>
      <c r="MHF120" s="3"/>
      <c r="MHG120" s="3"/>
      <c r="MHH120" s="3"/>
      <c r="MHI120" s="3"/>
      <c r="MHJ120" s="3"/>
      <c r="MHK120" s="3"/>
      <c r="MHL120" s="3"/>
      <c r="MHM120" s="3"/>
      <c r="MHN120" s="3"/>
      <c r="MHO120" s="3"/>
      <c r="MHP120" s="3"/>
      <c r="MHQ120" s="3"/>
      <c r="MHR120" s="3"/>
      <c r="MHS120" s="3"/>
      <c r="MHT120" s="3"/>
      <c r="MHU120" s="3"/>
      <c r="MHV120" s="3"/>
      <c r="MHW120" s="3"/>
      <c r="MHX120" s="3"/>
      <c r="MHY120" s="3"/>
      <c r="MHZ120" s="3"/>
      <c r="MIA120" s="3"/>
      <c r="MIB120" s="3"/>
      <c r="MIC120" s="3"/>
      <c r="MID120" s="3"/>
      <c r="MIE120" s="3"/>
      <c r="MIF120" s="3"/>
      <c r="MIG120" s="3"/>
      <c r="MIH120" s="3"/>
      <c r="MII120" s="3"/>
      <c r="MIJ120" s="3"/>
      <c r="MIK120" s="3"/>
      <c r="MIL120" s="3"/>
      <c r="MIM120" s="3"/>
      <c r="MIN120" s="3"/>
      <c r="MIO120" s="3"/>
      <c r="MIP120" s="3"/>
      <c r="MIQ120" s="3"/>
      <c r="MIR120" s="3"/>
      <c r="MIS120" s="3"/>
      <c r="MIT120" s="3"/>
      <c r="MIU120" s="3"/>
      <c r="MIV120" s="3"/>
      <c r="MIW120" s="3"/>
      <c r="MIX120" s="3"/>
      <c r="MIY120" s="3"/>
      <c r="MIZ120" s="3"/>
      <c r="MJA120" s="3"/>
      <c r="MJB120" s="3"/>
      <c r="MJC120" s="3"/>
      <c r="MJD120" s="3"/>
      <c r="MJE120" s="3"/>
      <c r="MJF120" s="3"/>
      <c r="MJG120" s="3"/>
      <c r="MJH120" s="3"/>
      <c r="MJI120" s="3"/>
      <c r="MJJ120" s="3"/>
      <c r="MJK120" s="3"/>
      <c r="MJL120" s="3"/>
      <c r="MJM120" s="3"/>
      <c r="MJN120" s="3"/>
      <c r="MJO120" s="3"/>
      <c r="MJP120" s="3"/>
      <c r="MJQ120" s="3"/>
      <c r="MJR120" s="3"/>
      <c r="MJS120" s="3"/>
      <c r="MJT120" s="3"/>
      <c r="MJU120" s="3"/>
      <c r="MJV120" s="3"/>
      <c r="MJW120" s="3"/>
      <c r="MJX120" s="3"/>
      <c r="MJY120" s="3"/>
      <c r="MJZ120" s="3"/>
      <c r="MKA120" s="3"/>
      <c r="MKB120" s="3"/>
      <c r="MKC120" s="3"/>
      <c r="MKD120" s="3"/>
      <c r="MKE120" s="3"/>
      <c r="MKF120" s="3"/>
      <c r="MKG120" s="3"/>
      <c r="MKH120" s="3"/>
      <c r="MKI120" s="3"/>
      <c r="MKJ120" s="3"/>
      <c r="MKK120" s="3"/>
      <c r="MKL120" s="3"/>
      <c r="MKM120" s="3"/>
      <c r="MKN120" s="3"/>
      <c r="MKO120" s="3"/>
      <c r="MKP120" s="3"/>
      <c r="MKQ120" s="3"/>
      <c r="MKR120" s="3"/>
      <c r="MKS120" s="3"/>
      <c r="MKT120" s="3"/>
      <c r="MKU120" s="3"/>
      <c r="MKV120" s="3"/>
      <c r="MKW120" s="3"/>
      <c r="MKX120" s="3"/>
      <c r="MKY120" s="3"/>
      <c r="MKZ120" s="3"/>
      <c r="MLA120" s="3"/>
      <c r="MLB120" s="3"/>
      <c r="MLC120" s="3"/>
      <c r="MLD120" s="3"/>
      <c r="MLE120" s="3"/>
      <c r="MLF120" s="3"/>
      <c r="MLG120" s="3"/>
      <c r="MLH120" s="3"/>
      <c r="MLI120" s="3"/>
      <c r="MLJ120" s="3"/>
      <c r="MLK120" s="3"/>
      <c r="MLL120" s="3"/>
      <c r="MLM120" s="3"/>
      <c r="MLN120" s="3"/>
      <c r="MLO120" s="3"/>
      <c r="MLP120" s="3"/>
      <c r="MLQ120" s="3"/>
      <c r="MLR120" s="3"/>
      <c r="MLS120" s="3"/>
      <c r="MLT120" s="3"/>
      <c r="MLU120" s="3"/>
      <c r="MLV120" s="3"/>
      <c r="MLW120" s="3"/>
      <c r="MLX120" s="3"/>
      <c r="MLY120" s="3"/>
      <c r="MLZ120" s="3"/>
      <c r="MMA120" s="3"/>
      <c r="MMB120" s="3"/>
      <c r="MMC120" s="3"/>
      <c r="MMD120" s="3"/>
      <c r="MME120" s="3"/>
      <c r="MMF120" s="3"/>
      <c r="MMG120" s="3"/>
      <c r="MMH120" s="3"/>
      <c r="MMI120" s="3"/>
      <c r="MMJ120" s="3"/>
      <c r="MMK120" s="3"/>
      <c r="MML120" s="3"/>
      <c r="MMM120" s="3"/>
      <c r="MMN120" s="3"/>
      <c r="MMO120" s="3"/>
      <c r="MMP120" s="3"/>
      <c r="MMQ120" s="3"/>
      <c r="MMR120" s="3"/>
      <c r="MMS120" s="3"/>
      <c r="MMT120" s="3"/>
      <c r="MMU120" s="3"/>
      <c r="MMV120" s="3"/>
      <c r="MMW120" s="3"/>
      <c r="MMX120" s="3"/>
      <c r="MMY120" s="3"/>
      <c r="MMZ120" s="3"/>
      <c r="MNA120" s="3"/>
      <c r="MNB120" s="3"/>
      <c r="MNC120" s="3"/>
      <c r="MND120" s="3"/>
      <c r="MNE120" s="3"/>
      <c r="MNF120" s="3"/>
      <c r="MNG120" s="3"/>
      <c r="MNH120" s="3"/>
      <c r="MNI120" s="3"/>
      <c r="MNJ120" s="3"/>
      <c r="MNK120" s="3"/>
      <c r="MNL120" s="3"/>
      <c r="MNM120" s="3"/>
      <c r="MNN120" s="3"/>
      <c r="MNO120" s="3"/>
      <c r="MNP120" s="3"/>
      <c r="MNQ120" s="3"/>
      <c r="MNR120" s="3"/>
      <c r="MNS120" s="3"/>
      <c r="MNT120" s="3"/>
      <c r="MNU120" s="3"/>
      <c r="MNV120" s="3"/>
      <c r="MNW120" s="3"/>
      <c r="MNX120" s="3"/>
      <c r="MNY120" s="3"/>
      <c r="MNZ120" s="3"/>
      <c r="MOA120" s="3"/>
      <c r="MOB120" s="3"/>
      <c r="MOC120" s="3"/>
      <c r="MOD120" s="3"/>
      <c r="MOE120" s="3"/>
      <c r="MOF120" s="3"/>
      <c r="MOG120" s="3"/>
      <c r="MOH120" s="3"/>
      <c r="MOI120" s="3"/>
      <c r="MOJ120" s="3"/>
      <c r="MOK120" s="3"/>
      <c r="MOL120" s="3"/>
      <c r="MOM120" s="3"/>
      <c r="MON120" s="3"/>
      <c r="MOO120" s="3"/>
      <c r="MOP120" s="3"/>
      <c r="MOQ120" s="3"/>
      <c r="MOR120" s="3"/>
      <c r="MOS120" s="3"/>
      <c r="MOT120" s="3"/>
      <c r="MOU120" s="3"/>
      <c r="MOV120" s="3"/>
      <c r="MOW120" s="3"/>
      <c r="MOX120" s="3"/>
      <c r="MOY120" s="3"/>
      <c r="MOZ120" s="3"/>
      <c r="MPA120" s="3"/>
      <c r="MPB120" s="3"/>
      <c r="MPC120" s="3"/>
      <c r="MPD120" s="3"/>
      <c r="MPE120" s="3"/>
      <c r="MPF120" s="3"/>
      <c r="MPG120" s="3"/>
      <c r="MPH120" s="3"/>
      <c r="MPI120" s="3"/>
      <c r="MPJ120" s="3"/>
      <c r="MPK120" s="3"/>
      <c r="MPL120" s="3"/>
      <c r="MPM120" s="3"/>
      <c r="MPN120" s="3"/>
      <c r="MPO120" s="3"/>
      <c r="MPP120" s="3"/>
      <c r="MPQ120" s="3"/>
      <c r="MPR120" s="3"/>
      <c r="MPS120" s="3"/>
      <c r="MPT120" s="3"/>
      <c r="MPU120" s="3"/>
      <c r="MPV120" s="3"/>
      <c r="MPW120" s="3"/>
      <c r="MPX120" s="3"/>
      <c r="MPY120" s="3"/>
      <c r="MPZ120" s="3"/>
      <c r="MQA120" s="3"/>
      <c r="MQB120" s="3"/>
      <c r="MQC120" s="3"/>
      <c r="MQD120" s="3"/>
      <c r="MQE120" s="3"/>
      <c r="MQF120" s="3"/>
      <c r="MQG120" s="3"/>
      <c r="MQH120" s="3"/>
      <c r="MQI120" s="3"/>
      <c r="MQJ120" s="3"/>
      <c r="MQK120" s="3"/>
      <c r="MQL120" s="3"/>
      <c r="MQM120" s="3"/>
      <c r="MQN120" s="3"/>
      <c r="MQO120" s="3"/>
      <c r="MQP120" s="3"/>
      <c r="MQQ120" s="3"/>
      <c r="MQR120" s="3"/>
      <c r="MQS120" s="3"/>
      <c r="MQT120" s="3"/>
      <c r="MQU120" s="3"/>
      <c r="MQV120" s="3"/>
      <c r="MQW120" s="3"/>
      <c r="MQX120" s="3"/>
      <c r="MQY120" s="3"/>
      <c r="MQZ120" s="3"/>
      <c r="MRA120" s="3"/>
      <c r="MRB120" s="3"/>
      <c r="MRC120" s="3"/>
      <c r="MRD120" s="3"/>
      <c r="MRE120" s="3"/>
      <c r="MRF120" s="3"/>
      <c r="MRG120" s="3"/>
      <c r="MRH120" s="3"/>
      <c r="MRI120" s="3"/>
      <c r="MRJ120" s="3"/>
      <c r="MRK120" s="3"/>
      <c r="MRL120" s="3"/>
      <c r="MRM120" s="3"/>
      <c r="MRN120" s="3"/>
      <c r="MRO120" s="3"/>
      <c r="MRP120" s="3"/>
      <c r="MRQ120" s="3"/>
      <c r="MRR120" s="3"/>
      <c r="MRS120" s="3"/>
      <c r="MRT120" s="3"/>
      <c r="MRU120" s="3"/>
      <c r="MRV120" s="3"/>
      <c r="MRW120" s="3"/>
      <c r="MRX120" s="3"/>
      <c r="MRY120" s="3"/>
      <c r="MRZ120" s="3"/>
      <c r="MSA120" s="3"/>
      <c r="MSB120" s="3"/>
      <c r="MSC120" s="3"/>
      <c r="MSD120" s="3"/>
      <c r="MSE120" s="3"/>
      <c r="MSF120" s="3"/>
      <c r="MSG120" s="3"/>
      <c r="MSH120" s="3"/>
      <c r="MSI120" s="3"/>
      <c r="MSJ120" s="3"/>
      <c r="MSK120" s="3"/>
      <c r="MSL120" s="3"/>
      <c r="MSM120" s="3"/>
      <c r="MSN120" s="3"/>
      <c r="MSO120" s="3"/>
      <c r="MSP120" s="3"/>
      <c r="MSQ120" s="3"/>
      <c r="MSR120" s="3"/>
      <c r="MSS120" s="3"/>
      <c r="MST120" s="3"/>
      <c r="MSU120" s="3"/>
      <c r="MSV120" s="3"/>
      <c r="MSW120" s="3"/>
      <c r="MSX120" s="3"/>
      <c r="MSY120" s="3"/>
      <c r="MSZ120" s="3"/>
      <c r="MTA120" s="3"/>
      <c r="MTB120" s="3"/>
      <c r="MTC120" s="3"/>
      <c r="MTD120" s="3"/>
      <c r="MTE120" s="3"/>
      <c r="MTF120" s="3"/>
      <c r="MTG120" s="3"/>
      <c r="MTH120" s="3"/>
      <c r="MTI120" s="3"/>
      <c r="MTJ120" s="3"/>
      <c r="MTK120" s="3"/>
      <c r="MTL120" s="3"/>
      <c r="MTM120" s="3"/>
      <c r="MTN120" s="3"/>
      <c r="MTO120" s="3"/>
      <c r="MTP120" s="3"/>
      <c r="MTQ120" s="3"/>
      <c r="MTR120" s="3"/>
      <c r="MTS120" s="3"/>
      <c r="MTT120" s="3"/>
      <c r="MTU120" s="3"/>
      <c r="MTV120" s="3"/>
      <c r="MTW120" s="3"/>
      <c r="MTX120" s="3"/>
      <c r="MTY120" s="3"/>
      <c r="MTZ120" s="3"/>
      <c r="MUA120" s="3"/>
      <c r="MUB120" s="3"/>
      <c r="MUC120" s="3"/>
      <c r="MUD120" s="3"/>
      <c r="MUE120" s="3"/>
      <c r="MUF120" s="3"/>
      <c r="MUG120" s="3"/>
      <c r="MUH120" s="3"/>
      <c r="MUI120" s="3"/>
      <c r="MUJ120" s="3"/>
      <c r="MUK120" s="3"/>
      <c r="MUL120" s="3"/>
      <c r="MUM120" s="3"/>
      <c r="MUN120" s="3"/>
      <c r="MUO120" s="3"/>
      <c r="MUP120" s="3"/>
      <c r="MUQ120" s="3"/>
      <c r="MUR120" s="3"/>
      <c r="MUS120" s="3"/>
      <c r="MUT120" s="3"/>
      <c r="MUU120" s="3"/>
      <c r="MUV120" s="3"/>
      <c r="MUW120" s="3"/>
      <c r="MUX120" s="3"/>
      <c r="MUY120" s="3"/>
      <c r="MUZ120" s="3"/>
      <c r="MVA120" s="3"/>
      <c r="MVB120" s="3"/>
      <c r="MVC120" s="3"/>
      <c r="MVD120" s="3"/>
      <c r="MVE120" s="3"/>
      <c r="MVF120" s="3"/>
      <c r="MVG120" s="3"/>
      <c r="MVH120" s="3"/>
      <c r="MVI120" s="3"/>
      <c r="MVJ120" s="3"/>
      <c r="MVK120" s="3"/>
      <c r="MVL120" s="3"/>
      <c r="MVM120" s="3"/>
      <c r="MVN120" s="3"/>
      <c r="MVO120" s="3"/>
      <c r="MVP120" s="3"/>
      <c r="MVQ120" s="3"/>
      <c r="MVR120" s="3"/>
      <c r="MVS120" s="3"/>
      <c r="MVT120" s="3"/>
      <c r="MVU120" s="3"/>
      <c r="MVV120" s="3"/>
      <c r="MVW120" s="3"/>
      <c r="MVX120" s="3"/>
      <c r="MVY120" s="3"/>
      <c r="MVZ120" s="3"/>
      <c r="MWA120" s="3"/>
      <c r="MWB120" s="3"/>
      <c r="MWC120" s="3"/>
      <c r="MWD120" s="3"/>
      <c r="MWE120" s="3"/>
      <c r="MWF120" s="3"/>
      <c r="MWG120" s="3"/>
      <c r="MWH120" s="3"/>
      <c r="MWI120" s="3"/>
      <c r="MWJ120" s="3"/>
      <c r="MWK120" s="3"/>
      <c r="MWL120" s="3"/>
      <c r="MWM120" s="3"/>
      <c r="MWN120" s="3"/>
      <c r="MWO120" s="3"/>
      <c r="MWP120" s="3"/>
      <c r="MWQ120" s="3"/>
      <c r="MWR120" s="3"/>
      <c r="MWS120" s="3"/>
      <c r="MWT120" s="3"/>
      <c r="MWU120" s="3"/>
      <c r="MWV120" s="3"/>
      <c r="MWW120" s="3"/>
      <c r="MWX120" s="3"/>
      <c r="MWY120" s="3"/>
      <c r="MWZ120" s="3"/>
      <c r="MXA120" s="3"/>
      <c r="MXB120" s="3"/>
      <c r="MXC120" s="3"/>
      <c r="MXD120" s="3"/>
      <c r="MXE120" s="3"/>
      <c r="MXF120" s="3"/>
      <c r="MXG120" s="3"/>
      <c r="MXH120" s="3"/>
      <c r="MXI120" s="3"/>
      <c r="MXJ120" s="3"/>
      <c r="MXK120" s="3"/>
      <c r="MXL120" s="3"/>
      <c r="MXM120" s="3"/>
      <c r="MXN120" s="3"/>
      <c r="MXO120" s="3"/>
      <c r="MXP120" s="3"/>
      <c r="MXQ120" s="3"/>
      <c r="MXR120" s="3"/>
      <c r="MXS120" s="3"/>
      <c r="MXT120" s="3"/>
      <c r="MXU120" s="3"/>
      <c r="MXV120" s="3"/>
      <c r="MXW120" s="3"/>
      <c r="MXX120" s="3"/>
      <c r="MXY120" s="3"/>
      <c r="MXZ120" s="3"/>
      <c r="MYA120" s="3"/>
      <c r="MYB120" s="3"/>
      <c r="MYC120" s="3"/>
      <c r="MYD120" s="3"/>
      <c r="MYE120" s="3"/>
      <c r="MYF120" s="3"/>
      <c r="MYG120" s="3"/>
      <c r="MYH120" s="3"/>
      <c r="MYI120" s="3"/>
      <c r="MYJ120" s="3"/>
      <c r="MYK120" s="3"/>
      <c r="MYL120" s="3"/>
      <c r="MYM120" s="3"/>
      <c r="MYN120" s="3"/>
      <c r="MYO120" s="3"/>
      <c r="MYP120" s="3"/>
      <c r="MYQ120" s="3"/>
      <c r="MYR120" s="3"/>
      <c r="MYS120" s="3"/>
      <c r="MYT120" s="3"/>
      <c r="MYU120" s="3"/>
      <c r="MYV120" s="3"/>
      <c r="MYW120" s="3"/>
      <c r="MYX120" s="3"/>
      <c r="MYY120" s="3"/>
      <c r="MYZ120" s="3"/>
      <c r="MZA120" s="3"/>
      <c r="MZB120" s="3"/>
      <c r="MZC120" s="3"/>
      <c r="MZD120" s="3"/>
      <c r="MZE120" s="3"/>
      <c r="MZF120" s="3"/>
      <c r="MZG120" s="3"/>
      <c r="MZH120" s="3"/>
      <c r="MZI120" s="3"/>
      <c r="MZJ120" s="3"/>
      <c r="MZK120" s="3"/>
      <c r="MZL120" s="3"/>
      <c r="MZM120" s="3"/>
      <c r="MZN120" s="3"/>
      <c r="MZO120" s="3"/>
      <c r="MZP120" s="3"/>
      <c r="MZQ120" s="3"/>
      <c r="MZR120" s="3"/>
      <c r="MZS120" s="3"/>
      <c r="MZT120" s="3"/>
      <c r="MZU120" s="3"/>
      <c r="MZV120" s="3"/>
      <c r="MZW120" s="3"/>
      <c r="MZX120" s="3"/>
      <c r="MZY120" s="3"/>
      <c r="MZZ120" s="3"/>
      <c r="NAA120" s="3"/>
      <c r="NAB120" s="3"/>
      <c r="NAC120" s="3"/>
      <c r="NAD120" s="3"/>
      <c r="NAE120" s="3"/>
      <c r="NAF120" s="3"/>
      <c r="NAG120" s="3"/>
      <c r="NAH120" s="3"/>
      <c r="NAI120" s="3"/>
      <c r="NAJ120" s="3"/>
      <c r="NAK120" s="3"/>
      <c r="NAL120" s="3"/>
      <c r="NAM120" s="3"/>
      <c r="NAN120" s="3"/>
      <c r="NAO120" s="3"/>
      <c r="NAP120" s="3"/>
      <c r="NAQ120" s="3"/>
      <c r="NAR120" s="3"/>
      <c r="NAS120" s="3"/>
      <c r="NAT120" s="3"/>
      <c r="NAU120" s="3"/>
      <c r="NAV120" s="3"/>
      <c r="NAW120" s="3"/>
      <c r="NAX120" s="3"/>
      <c r="NAY120" s="3"/>
      <c r="NAZ120" s="3"/>
      <c r="NBA120" s="3"/>
      <c r="NBB120" s="3"/>
      <c r="NBC120" s="3"/>
      <c r="NBD120" s="3"/>
      <c r="NBE120" s="3"/>
      <c r="NBF120" s="3"/>
      <c r="NBG120" s="3"/>
      <c r="NBH120" s="3"/>
      <c r="NBI120" s="3"/>
      <c r="NBJ120" s="3"/>
      <c r="NBK120" s="3"/>
      <c r="NBL120" s="3"/>
      <c r="NBM120" s="3"/>
      <c r="NBN120" s="3"/>
      <c r="NBO120" s="3"/>
      <c r="NBP120" s="3"/>
      <c r="NBQ120" s="3"/>
      <c r="NBR120" s="3"/>
      <c r="NBS120" s="3"/>
      <c r="NBT120" s="3"/>
      <c r="NBU120" s="3"/>
      <c r="NBV120" s="3"/>
      <c r="NBW120" s="3"/>
      <c r="NBX120" s="3"/>
      <c r="NBY120" s="3"/>
      <c r="NBZ120" s="3"/>
      <c r="NCA120" s="3"/>
      <c r="NCB120" s="3"/>
      <c r="NCC120" s="3"/>
      <c r="NCD120" s="3"/>
      <c r="NCE120" s="3"/>
      <c r="NCF120" s="3"/>
      <c r="NCG120" s="3"/>
      <c r="NCH120" s="3"/>
      <c r="NCI120" s="3"/>
      <c r="NCJ120" s="3"/>
      <c r="NCK120" s="3"/>
      <c r="NCL120" s="3"/>
      <c r="NCM120" s="3"/>
      <c r="NCN120" s="3"/>
      <c r="NCO120" s="3"/>
      <c r="NCP120" s="3"/>
      <c r="NCQ120" s="3"/>
      <c r="NCR120" s="3"/>
      <c r="NCS120" s="3"/>
      <c r="NCT120" s="3"/>
      <c r="NCU120" s="3"/>
      <c r="NCV120" s="3"/>
      <c r="NCW120" s="3"/>
      <c r="NCX120" s="3"/>
      <c r="NCY120" s="3"/>
      <c r="NCZ120" s="3"/>
      <c r="NDA120" s="3"/>
      <c r="NDB120" s="3"/>
      <c r="NDC120" s="3"/>
      <c r="NDD120" s="3"/>
      <c r="NDE120" s="3"/>
      <c r="NDF120" s="3"/>
      <c r="NDG120" s="3"/>
      <c r="NDH120" s="3"/>
      <c r="NDI120" s="3"/>
      <c r="NDJ120" s="3"/>
      <c r="NDK120" s="3"/>
      <c r="NDL120" s="3"/>
      <c r="NDM120" s="3"/>
      <c r="NDN120" s="3"/>
      <c r="NDO120" s="3"/>
      <c r="NDP120" s="3"/>
      <c r="NDQ120" s="3"/>
      <c r="NDR120" s="3"/>
      <c r="NDS120" s="3"/>
      <c r="NDT120" s="3"/>
      <c r="NDU120" s="3"/>
      <c r="NDV120" s="3"/>
      <c r="NDW120" s="3"/>
      <c r="NDX120" s="3"/>
      <c r="NDY120" s="3"/>
      <c r="NDZ120" s="3"/>
      <c r="NEA120" s="3"/>
      <c r="NEB120" s="3"/>
      <c r="NEC120" s="3"/>
      <c r="NED120" s="3"/>
      <c r="NEE120" s="3"/>
      <c r="NEF120" s="3"/>
      <c r="NEG120" s="3"/>
      <c r="NEH120" s="3"/>
      <c r="NEI120" s="3"/>
      <c r="NEJ120" s="3"/>
      <c r="NEK120" s="3"/>
      <c r="NEL120" s="3"/>
      <c r="NEM120" s="3"/>
      <c r="NEN120" s="3"/>
      <c r="NEO120" s="3"/>
      <c r="NEP120" s="3"/>
      <c r="NEQ120" s="3"/>
      <c r="NER120" s="3"/>
      <c r="NES120" s="3"/>
      <c r="NET120" s="3"/>
      <c r="NEU120" s="3"/>
      <c r="NEV120" s="3"/>
      <c r="NEW120" s="3"/>
      <c r="NEX120" s="3"/>
      <c r="NEY120" s="3"/>
      <c r="NEZ120" s="3"/>
      <c r="NFA120" s="3"/>
      <c r="NFB120" s="3"/>
      <c r="NFC120" s="3"/>
      <c r="NFD120" s="3"/>
      <c r="NFE120" s="3"/>
      <c r="NFF120" s="3"/>
      <c r="NFG120" s="3"/>
      <c r="NFH120" s="3"/>
      <c r="NFI120" s="3"/>
      <c r="NFJ120" s="3"/>
      <c r="NFK120" s="3"/>
      <c r="NFL120" s="3"/>
      <c r="NFM120" s="3"/>
      <c r="NFN120" s="3"/>
      <c r="NFO120" s="3"/>
      <c r="NFP120" s="3"/>
      <c r="NFQ120" s="3"/>
      <c r="NFR120" s="3"/>
      <c r="NFS120" s="3"/>
      <c r="NFT120" s="3"/>
      <c r="NFU120" s="3"/>
      <c r="NFV120" s="3"/>
      <c r="NFW120" s="3"/>
      <c r="NFX120" s="3"/>
      <c r="NFY120" s="3"/>
      <c r="NFZ120" s="3"/>
      <c r="NGA120" s="3"/>
      <c r="NGB120" s="3"/>
      <c r="NGC120" s="3"/>
      <c r="NGD120" s="3"/>
      <c r="NGE120" s="3"/>
      <c r="NGF120" s="3"/>
      <c r="NGG120" s="3"/>
      <c r="NGH120" s="3"/>
      <c r="NGI120" s="3"/>
      <c r="NGJ120" s="3"/>
      <c r="NGK120" s="3"/>
      <c r="NGL120" s="3"/>
      <c r="NGM120" s="3"/>
      <c r="NGN120" s="3"/>
      <c r="NGO120" s="3"/>
      <c r="NGP120" s="3"/>
      <c r="NGQ120" s="3"/>
      <c r="NGR120" s="3"/>
      <c r="NGS120" s="3"/>
      <c r="NGT120" s="3"/>
      <c r="NGU120" s="3"/>
      <c r="NGV120" s="3"/>
      <c r="NGW120" s="3"/>
      <c r="NGX120" s="3"/>
      <c r="NGY120" s="3"/>
      <c r="NGZ120" s="3"/>
      <c r="NHA120" s="3"/>
      <c r="NHB120" s="3"/>
      <c r="NHC120" s="3"/>
      <c r="NHD120" s="3"/>
      <c r="NHE120" s="3"/>
      <c r="NHF120" s="3"/>
      <c r="NHG120" s="3"/>
      <c r="NHH120" s="3"/>
      <c r="NHI120" s="3"/>
      <c r="NHJ120" s="3"/>
      <c r="NHK120" s="3"/>
      <c r="NHL120" s="3"/>
      <c r="NHM120" s="3"/>
      <c r="NHN120" s="3"/>
      <c r="NHO120" s="3"/>
      <c r="NHP120" s="3"/>
      <c r="NHQ120" s="3"/>
      <c r="NHR120" s="3"/>
      <c r="NHS120" s="3"/>
      <c r="NHT120" s="3"/>
      <c r="NHU120" s="3"/>
      <c r="NHV120" s="3"/>
      <c r="NHW120" s="3"/>
      <c r="NHX120" s="3"/>
      <c r="NHY120" s="3"/>
      <c r="NHZ120" s="3"/>
      <c r="NIA120" s="3"/>
      <c r="NIB120" s="3"/>
      <c r="NIC120" s="3"/>
      <c r="NID120" s="3"/>
      <c r="NIE120" s="3"/>
      <c r="NIF120" s="3"/>
      <c r="NIG120" s="3"/>
      <c r="NIH120" s="3"/>
      <c r="NII120" s="3"/>
      <c r="NIJ120" s="3"/>
      <c r="NIK120" s="3"/>
      <c r="NIL120" s="3"/>
      <c r="NIM120" s="3"/>
      <c r="NIN120" s="3"/>
      <c r="NIO120" s="3"/>
      <c r="NIP120" s="3"/>
      <c r="NIQ120" s="3"/>
      <c r="NIR120" s="3"/>
      <c r="NIS120" s="3"/>
      <c r="NIT120" s="3"/>
      <c r="NIU120" s="3"/>
      <c r="NIV120" s="3"/>
      <c r="NIW120" s="3"/>
      <c r="NIX120" s="3"/>
      <c r="NIY120" s="3"/>
      <c r="NIZ120" s="3"/>
      <c r="NJA120" s="3"/>
      <c r="NJB120" s="3"/>
      <c r="NJC120" s="3"/>
      <c r="NJD120" s="3"/>
      <c r="NJE120" s="3"/>
      <c r="NJF120" s="3"/>
      <c r="NJG120" s="3"/>
      <c r="NJH120" s="3"/>
      <c r="NJI120" s="3"/>
      <c r="NJJ120" s="3"/>
      <c r="NJK120" s="3"/>
      <c r="NJL120" s="3"/>
      <c r="NJM120" s="3"/>
      <c r="NJN120" s="3"/>
      <c r="NJO120" s="3"/>
      <c r="NJP120" s="3"/>
      <c r="NJQ120" s="3"/>
      <c r="NJR120" s="3"/>
      <c r="NJS120" s="3"/>
      <c r="NJT120" s="3"/>
      <c r="NJU120" s="3"/>
      <c r="NJV120" s="3"/>
      <c r="NJW120" s="3"/>
      <c r="NJX120" s="3"/>
      <c r="NJY120" s="3"/>
      <c r="NJZ120" s="3"/>
      <c r="NKA120" s="3"/>
      <c r="NKB120" s="3"/>
      <c r="NKC120" s="3"/>
      <c r="NKD120" s="3"/>
      <c r="NKE120" s="3"/>
      <c r="NKF120" s="3"/>
      <c r="NKG120" s="3"/>
      <c r="NKH120" s="3"/>
      <c r="NKI120" s="3"/>
      <c r="NKJ120" s="3"/>
      <c r="NKK120" s="3"/>
      <c r="NKL120" s="3"/>
      <c r="NKM120" s="3"/>
      <c r="NKN120" s="3"/>
      <c r="NKO120" s="3"/>
      <c r="NKP120" s="3"/>
      <c r="NKQ120" s="3"/>
      <c r="NKR120" s="3"/>
      <c r="NKS120" s="3"/>
      <c r="NKT120" s="3"/>
      <c r="NKU120" s="3"/>
      <c r="NKV120" s="3"/>
      <c r="NKW120" s="3"/>
      <c r="NKX120" s="3"/>
      <c r="NKY120" s="3"/>
      <c r="NKZ120" s="3"/>
      <c r="NLA120" s="3"/>
      <c r="NLB120" s="3"/>
      <c r="NLC120" s="3"/>
      <c r="NLD120" s="3"/>
      <c r="NLE120" s="3"/>
      <c r="NLF120" s="3"/>
      <c r="NLG120" s="3"/>
      <c r="NLH120" s="3"/>
      <c r="NLI120" s="3"/>
      <c r="NLJ120" s="3"/>
      <c r="NLK120" s="3"/>
      <c r="NLL120" s="3"/>
      <c r="NLM120" s="3"/>
      <c r="NLN120" s="3"/>
      <c r="NLO120" s="3"/>
      <c r="NLP120" s="3"/>
      <c r="NLQ120" s="3"/>
      <c r="NLR120" s="3"/>
      <c r="NLS120" s="3"/>
      <c r="NLT120" s="3"/>
      <c r="NLU120" s="3"/>
      <c r="NLV120" s="3"/>
      <c r="NLW120" s="3"/>
      <c r="NLX120" s="3"/>
      <c r="NLY120" s="3"/>
      <c r="NLZ120" s="3"/>
      <c r="NMA120" s="3"/>
      <c r="NMB120" s="3"/>
      <c r="NMC120" s="3"/>
      <c r="NMD120" s="3"/>
      <c r="NME120" s="3"/>
      <c r="NMF120" s="3"/>
      <c r="NMG120" s="3"/>
      <c r="NMH120" s="3"/>
      <c r="NMI120" s="3"/>
      <c r="NMJ120" s="3"/>
      <c r="NMK120" s="3"/>
      <c r="NML120" s="3"/>
      <c r="NMM120" s="3"/>
      <c r="NMN120" s="3"/>
      <c r="NMO120" s="3"/>
      <c r="NMP120" s="3"/>
      <c r="NMQ120" s="3"/>
      <c r="NMR120" s="3"/>
      <c r="NMS120" s="3"/>
      <c r="NMT120" s="3"/>
      <c r="NMU120" s="3"/>
      <c r="NMV120" s="3"/>
      <c r="NMW120" s="3"/>
      <c r="NMX120" s="3"/>
      <c r="NMY120" s="3"/>
      <c r="NMZ120" s="3"/>
      <c r="NNA120" s="3"/>
      <c r="NNB120" s="3"/>
      <c r="NNC120" s="3"/>
      <c r="NND120" s="3"/>
      <c r="NNE120" s="3"/>
      <c r="NNF120" s="3"/>
      <c r="NNG120" s="3"/>
      <c r="NNH120" s="3"/>
      <c r="NNI120" s="3"/>
      <c r="NNJ120" s="3"/>
      <c r="NNK120" s="3"/>
      <c r="NNL120" s="3"/>
      <c r="NNM120" s="3"/>
      <c r="NNN120" s="3"/>
      <c r="NNO120" s="3"/>
      <c r="NNP120" s="3"/>
      <c r="NNQ120" s="3"/>
      <c r="NNR120" s="3"/>
      <c r="NNS120" s="3"/>
      <c r="NNT120" s="3"/>
      <c r="NNU120" s="3"/>
      <c r="NNV120" s="3"/>
      <c r="NNW120" s="3"/>
      <c r="NNX120" s="3"/>
      <c r="NNY120" s="3"/>
      <c r="NNZ120" s="3"/>
      <c r="NOA120" s="3"/>
      <c r="NOB120" s="3"/>
      <c r="NOC120" s="3"/>
      <c r="NOD120" s="3"/>
      <c r="NOE120" s="3"/>
      <c r="NOF120" s="3"/>
      <c r="NOG120" s="3"/>
      <c r="NOH120" s="3"/>
      <c r="NOI120" s="3"/>
      <c r="NOJ120" s="3"/>
      <c r="NOK120" s="3"/>
      <c r="NOL120" s="3"/>
      <c r="NOM120" s="3"/>
      <c r="NON120" s="3"/>
      <c r="NOO120" s="3"/>
      <c r="NOP120" s="3"/>
      <c r="NOQ120" s="3"/>
      <c r="NOR120" s="3"/>
      <c r="NOS120" s="3"/>
      <c r="NOT120" s="3"/>
      <c r="NOU120" s="3"/>
      <c r="NOV120" s="3"/>
      <c r="NOW120" s="3"/>
      <c r="NOX120" s="3"/>
      <c r="NOY120" s="3"/>
      <c r="NOZ120" s="3"/>
      <c r="NPA120" s="3"/>
      <c r="NPB120" s="3"/>
      <c r="NPC120" s="3"/>
      <c r="NPD120" s="3"/>
      <c r="NPE120" s="3"/>
      <c r="NPF120" s="3"/>
      <c r="NPG120" s="3"/>
      <c r="NPH120" s="3"/>
      <c r="NPI120" s="3"/>
      <c r="NPJ120" s="3"/>
      <c r="NPK120" s="3"/>
      <c r="NPL120" s="3"/>
      <c r="NPM120" s="3"/>
      <c r="NPN120" s="3"/>
      <c r="NPO120" s="3"/>
      <c r="NPP120" s="3"/>
      <c r="NPQ120" s="3"/>
      <c r="NPR120" s="3"/>
      <c r="NPS120" s="3"/>
      <c r="NPT120" s="3"/>
      <c r="NPU120" s="3"/>
      <c r="NPV120" s="3"/>
      <c r="NPW120" s="3"/>
      <c r="NPX120" s="3"/>
      <c r="NPY120" s="3"/>
      <c r="NPZ120" s="3"/>
      <c r="NQA120" s="3"/>
      <c r="NQB120" s="3"/>
      <c r="NQC120" s="3"/>
      <c r="NQD120" s="3"/>
      <c r="NQE120" s="3"/>
      <c r="NQF120" s="3"/>
      <c r="NQG120" s="3"/>
      <c r="NQH120" s="3"/>
      <c r="NQI120" s="3"/>
      <c r="NQJ120" s="3"/>
      <c r="NQK120" s="3"/>
      <c r="NQL120" s="3"/>
      <c r="NQM120" s="3"/>
      <c r="NQN120" s="3"/>
      <c r="NQO120" s="3"/>
      <c r="NQP120" s="3"/>
      <c r="NQQ120" s="3"/>
      <c r="NQR120" s="3"/>
      <c r="NQS120" s="3"/>
      <c r="NQT120" s="3"/>
      <c r="NQU120" s="3"/>
      <c r="NQV120" s="3"/>
      <c r="NQW120" s="3"/>
      <c r="NQX120" s="3"/>
      <c r="NQY120" s="3"/>
      <c r="NQZ120" s="3"/>
      <c r="NRA120" s="3"/>
      <c r="NRB120" s="3"/>
      <c r="NRC120" s="3"/>
      <c r="NRD120" s="3"/>
      <c r="NRE120" s="3"/>
      <c r="NRF120" s="3"/>
      <c r="NRG120" s="3"/>
      <c r="NRH120" s="3"/>
      <c r="NRI120" s="3"/>
      <c r="NRJ120" s="3"/>
      <c r="NRK120" s="3"/>
      <c r="NRL120" s="3"/>
      <c r="NRM120" s="3"/>
      <c r="NRN120" s="3"/>
      <c r="NRO120" s="3"/>
      <c r="NRP120" s="3"/>
      <c r="NRQ120" s="3"/>
      <c r="NRR120" s="3"/>
      <c r="NRS120" s="3"/>
      <c r="NRT120" s="3"/>
      <c r="NRU120" s="3"/>
      <c r="NRV120" s="3"/>
      <c r="NRW120" s="3"/>
      <c r="NRX120" s="3"/>
      <c r="NRY120" s="3"/>
      <c r="NRZ120" s="3"/>
      <c r="NSA120" s="3"/>
      <c r="NSB120" s="3"/>
      <c r="NSC120" s="3"/>
      <c r="NSD120" s="3"/>
      <c r="NSE120" s="3"/>
      <c r="NSF120" s="3"/>
      <c r="NSG120" s="3"/>
      <c r="NSH120" s="3"/>
      <c r="NSI120" s="3"/>
      <c r="NSJ120" s="3"/>
      <c r="NSK120" s="3"/>
      <c r="NSL120" s="3"/>
      <c r="NSM120" s="3"/>
      <c r="NSN120" s="3"/>
      <c r="NSO120" s="3"/>
      <c r="NSP120" s="3"/>
      <c r="NSQ120" s="3"/>
      <c r="NSR120" s="3"/>
      <c r="NSS120" s="3"/>
      <c r="NST120" s="3"/>
      <c r="NSU120" s="3"/>
      <c r="NSV120" s="3"/>
      <c r="NSW120" s="3"/>
      <c r="NSX120" s="3"/>
      <c r="NSY120" s="3"/>
      <c r="NSZ120" s="3"/>
      <c r="NTA120" s="3"/>
      <c r="NTB120" s="3"/>
      <c r="NTC120" s="3"/>
      <c r="NTD120" s="3"/>
      <c r="NTE120" s="3"/>
      <c r="NTF120" s="3"/>
      <c r="NTG120" s="3"/>
      <c r="NTH120" s="3"/>
      <c r="NTI120" s="3"/>
      <c r="NTJ120" s="3"/>
      <c r="NTK120" s="3"/>
      <c r="NTL120" s="3"/>
      <c r="NTM120" s="3"/>
      <c r="NTN120" s="3"/>
      <c r="NTO120" s="3"/>
      <c r="NTP120" s="3"/>
      <c r="NTQ120" s="3"/>
      <c r="NTR120" s="3"/>
      <c r="NTS120" s="3"/>
      <c r="NTT120" s="3"/>
      <c r="NTU120" s="3"/>
      <c r="NTV120" s="3"/>
      <c r="NTW120" s="3"/>
      <c r="NTX120" s="3"/>
      <c r="NTY120" s="3"/>
      <c r="NTZ120" s="3"/>
      <c r="NUA120" s="3"/>
      <c r="NUB120" s="3"/>
      <c r="NUC120" s="3"/>
      <c r="NUD120" s="3"/>
      <c r="NUE120" s="3"/>
      <c r="NUF120" s="3"/>
      <c r="NUG120" s="3"/>
      <c r="NUH120" s="3"/>
      <c r="NUI120" s="3"/>
      <c r="NUJ120" s="3"/>
      <c r="NUK120" s="3"/>
      <c r="NUL120" s="3"/>
      <c r="NUM120" s="3"/>
      <c r="NUN120" s="3"/>
      <c r="NUO120" s="3"/>
      <c r="NUP120" s="3"/>
      <c r="NUQ120" s="3"/>
      <c r="NUR120" s="3"/>
      <c r="NUS120" s="3"/>
      <c r="NUT120" s="3"/>
      <c r="NUU120" s="3"/>
      <c r="NUV120" s="3"/>
      <c r="NUW120" s="3"/>
      <c r="NUX120" s="3"/>
      <c r="NUY120" s="3"/>
      <c r="NUZ120" s="3"/>
      <c r="NVA120" s="3"/>
      <c r="NVB120" s="3"/>
      <c r="NVC120" s="3"/>
      <c r="NVD120" s="3"/>
      <c r="NVE120" s="3"/>
      <c r="NVF120" s="3"/>
      <c r="NVG120" s="3"/>
      <c r="NVH120" s="3"/>
      <c r="NVI120" s="3"/>
      <c r="NVJ120" s="3"/>
      <c r="NVK120" s="3"/>
      <c r="NVL120" s="3"/>
      <c r="NVM120" s="3"/>
      <c r="NVN120" s="3"/>
      <c r="NVO120" s="3"/>
      <c r="NVP120" s="3"/>
      <c r="NVQ120" s="3"/>
      <c r="NVR120" s="3"/>
      <c r="NVS120" s="3"/>
      <c r="NVT120" s="3"/>
      <c r="NVU120" s="3"/>
      <c r="NVV120" s="3"/>
      <c r="NVW120" s="3"/>
      <c r="NVX120" s="3"/>
      <c r="NVY120" s="3"/>
      <c r="NVZ120" s="3"/>
      <c r="NWA120" s="3"/>
      <c r="NWB120" s="3"/>
      <c r="NWC120" s="3"/>
      <c r="NWD120" s="3"/>
      <c r="NWE120" s="3"/>
      <c r="NWF120" s="3"/>
      <c r="NWG120" s="3"/>
      <c r="NWH120" s="3"/>
      <c r="NWI120" s="3"/>
      <c r="NWJ120" s="3"/>
      <c r="NWK120" s="3"/>
      <c r="NWL120" s="3"/>
      <c r="NWM120" s="3"/>
      <c r="NWN120" s="3"/>
      <c r="NWO120" s="3"/>
      <c r="NWP120" s="3"/>
      <c r="NWQ120" s="3"/>
      <c r="NWR120" s="3"/>
      <c r="NWS120" s="3"/>
      <c r="NWT120" s="3"/>
      <c r="NWU120" s="3"/>
      <c r="NWV120" s="3"/>
      <c r="NWW120" s="3"/>
      <c r="NWX120" s="3"/>
      <c r="NWY120" s="3"/>
      <c r="NWZ120" s="3"/>
      <c r="NXA120" s="3"/>
      <c r="NXB120" s="3"/>
      <c r="NXC120" s="3"/>
      <c r="NXD120" s="3"/>
      <c r="NXE120" s="3"/>
      <c r="NXF120" s="3"/>
      <c r="NXG120" s="3"/>
      <c r="NXH120" s="3"/>
      <c r="NXI120" s="3"/>
      <c r="NXJ120" s="3"/>
      <c r="NXK120" s="3"/>
      <c r="NXL120" s="3"/>
      <c r="NXM120" s="3"/>
      <c r="NXN120" s="3"/>
      <c r="NXO120" s="3"/>
      <c r="NXP120" s="3"/>
      <c r="NXQ120" s="3"/>
      <c r="NXR120" s="3"/>
      <c r="NXS120" s="3"/>
      <c r="NXT120" s="3"/>
      <c r="NXU120" s="3"/>
      <c r="NXV120" s="3"/>
      <c r="NXW120" s="3"/>
      <c r="NXX120" s="3"/>
      <c r="NXY120" s="3"/>
      <c r="NXZ120" s="3"/>
      <c r="NYA120" s="3"/>
      <c r="NYB120" s="3"/>
      <c r="NYC120" s="3"/>
      <c r="NYD120" s="3"/>
      <c r="NYE120" s="3"/>
      <c r="NYF120" s="3"/>
      <c r="NYG120" s="3"/>
      <c r="NYH120" s="3"/>
      <c r="NYI120" s="3"/>
      <c r="NYJ120" s="3"/>
      <c r="NYK120" s="3"/>
      <c r="NYL120" s="3"/>
      <c r="NYM120" s="3"/>
      <c r="NYN120" s="3"/>
      <c r="NYO120" s="3"/>
      <c r="NYP120" s="3"/>
      <c r="NYQ120" s="3"/>
      <c r="NYR120" s="3"/>
      <c r="NYS120" s="3"/>
      <c r="NYT120" s="3"/>
      <c r="NYU120" s="3"/>
      <c r="NYV120" s="3"/>
      <c r="NYW120" s="3"/>
      <c r="NYX120" s="3"/>
      <c r="NYY120" s="3"/>
      <c r="NYZ120" s="3"/>
      <c r="NZA120" s="3"/>
      <c r="NZB120" s="3"/>
      <c r="NZC120" s="3"/>
      <c r="NZD120" s="3"/>
      <c r="NZE120" s="3"/>
      <c r="NZF120" s="3"/>
      <c r="NZG120" s="3"/>
      <c r="NZH120" s="3"/>
      <c r="NZI120" s="3"/>
      <c r="NZJ120" s="3"/>
      <c r="NZK120" s="3"/>
      <c r="NZL120" s="3"/>
      <c r="NZM120" s="3"/>
      <c r="NZN120" s="3"/>
      <c r="NZO120" s="3"/>
      <c r="NZP120" s="3"/>
      <c r="NZQ120" s="3"/>
      <c r="NZR120" s="3"/>
      <c r="NZS120" s="3"/>
      <c r="NZT120" s="3"/>
      <c r="NZU120" s="3"/>
      <c r="NZV120" s="3"/>
      <c r="NZW120" s="3"/>
      <c r="NZX120" s="3"/>
      <c r="NZY120" s="3"/>
      <c r="NZZ120" s="3"/>
      <c r="OAA120" s="3"/>
      <c r="OAB120" s="3"/>
      <c r="OAC120" s="3"/>
      <c r="OAD120" s="3"/>
      <c r="OAE120" s="3"/>
      <c r="OAF120" s="3"/>
      <c r="OAG120" s="3"/>
      <c r="OAH120" s="3"/>
      <c r="OAI120" s="3"/>
      <c r="OAJ120" s="3"/>
      <c r="OAK120" s="3"/>
      <c r="OAL120" s="3"/>
      <c r="OAM120" s="3"/>
      <c r="OAN120" s="3"/>
      <c r="OAO120" s="3"/>
      <c r="OAP120" s="3"/>
      <c r="OAQ120" s="3"/>
      <c r="OAR120" s="3"/>
      <c r="OAS120" s="3"/>
      <c r="OAT120" s="3"/>
      <c r="OAU120" s="3"/>
      <c r="OAV120" s="3"/>
      <c r="OAW120" s="3"/>
      <c r="OAX120" s="3"/>
      <c r="OAY120" s="3"/>
      <c r="OAZ120" s="3"/>
      <c r="OBA120" s="3"/>
      <c r="OBB120" s="3"/>
      <c r="OBC120" s="3"/>
      <c r="OBD120" s="3"/>
      <c r="OBE120" s="3"/>
      <c r="OBF120" s="3"/>
      <c r="OBG120" s="3"/>
      <c r="OBH120" s="3"/>
      <c r="OBI120" s="3"/>
      <c r="OBJ120" s="3"/>
      <c r="OBK120" s="3"/>
      <c r="OBL120" s="3"/>
      <c r="OBM120" s="3"/>
      <c r="OBN120" s="3"/>
      <c r="OBO120" s="3"/>
      <c r="OBP120" s="3"/>
      <c r="OBQ120" s="3"/>
      <c r="OBR120" s="3"/>
      <c r="OBS120" s="3"/>
      <c r="OBT120" s="3"/>
      <c r="OBU120" s="3"/>
      <c r="OBV120" s="3"/>
      <c r="OBW120" s="3"/>
      <c r="OBX120" s="3"/>
      <c r="OBY120" s="3"/>
      <c r="OBZ120" s="3"/>
      <c r="OCA120" s="3"/>
      <c r="OCB120" s="3"/>
      <c r="OCC120" s="3"/>
      <c r="OCD120" s="3"/>
      <c r="OCE120" s="3"/>
      <c r="OCF120" s="3"/>
      <c r="OCG120" s="3"/>
      <c r="OCH120" s="3"/>
      <c r="OCI120" s="3"/>
      <c r="OCJ120" s="3"/>
      <c r="OCK120" s="3"/>
      <c r="OCL120" s="3"/>
      <c r="OCM120" s="3"/>
      <c r="OCN120" s="3"/>
      <c r="OCO120" s="3"/>
      <c r="OCP120" s="3"/>
      <c r="OCQ120" s="3"/>
      <c r="OCR120" s="3"/>
      <c r="OCS120" s="3"/>
      <c r="OCT120" s="3"/>
      <c r="OCU120" s="3"/>
      <c r="OCV120" s="3"/>
      <c r="OCW120" s="3"/>
      <c r="OCX120" s="3"/>
      <c r="OCY120" s="3"/>
      <c r="OCZ120" s="3"/>
      <c r="ODA120" s="3"/>
      <c r="ODB120" s="3"/>
      <c r="ODC120" s="3"/>
      <c r="ODD120" s="3"/>
      <c r="ODE120" s="3"/>
      <c r="ODF120" s="3"/>
      <c r="ODG120" s="3"/>
      <c r="ODH120" s="3"/>
      <c r="ODI120" s="3"/>
      <c r="ODJ120" s="3"/>
      <c r="ODK120" s="3"/>
      <c r="ODL120" s="3"/>
      <c r="ODM120" s="3"/>
      <c r="ODN120" s="3"/>
      <c r="ODO120" s="3"/>
      <c r="ODP120" s="3"/>
      <c r="ODQ120" s="3"/>
      <c r="ODR120" s="3"/>
      <c r="ODS120" s="3"/>
      <c r="ODT120" s="3"/>
      <c r="ODU120" s="3"/>
      <c r="ODV120" s="3"/>
      <c r="ODW120" s="3"/>
      <c r="ODX120" s="3"/>
      <c r="ODY120" s="3"/>
      <c r="ODZ120" s="3"/>
      <c r="OEA120" s="3"/>
      <c r="OEB120" s="3"/>
      <c r="OEC120" s="3"/>
      <c r="OED120" s="3"/>
      <c r="OEE120" s="3"/>
      <c r="OEF120" s="3"/>
      <c r="OEG120" s="3"/>
      <c r="OEH120" s="3"/>
      <c r="OEI120" s="3"/>
      <c r="OEJ120" s="3"/>
      <c r="OEK120" s="3"/>
      <c r="OEL120" s="3"/>
      <c r="OEM120" s="3"/>
      <c r="OEN120" s="3"/>
      <c r="OEO120" s="3"/>
      <c r="OEP120" s="3"/>
      <c r="OEQ120" s="3"/>
      <c r="OER120" s="3"/>
      <c r="OES120" s="3"/>
      <c r="OET120" s="3"/>
      <c r="OEU120" s="3"/>
      <c r="OEV120" s="3"/>
      <c r="OEW120" s="3"/>
      <c r="OEX120" s="3"/>
      <c r="OEY120" s="3"/>
      <c r="OEZ120" s="3"/>
      <c r="OFA120" s="3"/>
      <c r="OFB120" s="3"/>
      <c r="OFC120" s="3"/>
      <c r="OFD120" s="3"/>
      <c r="OFE120" s="3"/>
      <c r="OFF120" s="3"/>
      <c r="OFG120" s="3"/>
      <c r="OFH120" s="3"/>
      <c r="OFI120" s="3"/>
      <c r="OFJ120" s="3"/>
      <c r="OFK120" s="3"/>
      <c r="OFL120" s="3"/>
      <c r="OFM120" s="3"/>
      <c r="OFN120" s="3"/>
      <c r="OFO120" s="3"/>
      <c r="OFP120" s="3"/>
      <c r="OFQ120" s="3"/>
      <c r="OFR120" s="3"/>
      <c r="OFS120" s="3"/>
      <c r="OFT120" s="3"/>
      <c r="OFU120" s="3"/>
      <c r="OFV120" s="3"/>
      <c r="OFW120" s="3"/>
      <c r="OFX120" s="3"/>
      <c r="OFY120" s="3"/>
      <c r="OFZ120" s="3"/>
      <c r="OGA120" s="3"/>
      <c r="OGB120" s="3"/>
      <c r="OGC120" s="3"/>
      <c r="OGD120" s="3"/>
      <c r="OGE120" s="3"/>
      <c r="OGF120" s="3"/>
      <c r="OGG120" s="3"/>
      <c r="OGH120" s="3"/>
      <c r="OGI120" s="3"/>
      <c r="OGJ120" s="3"/>
      <c r="OGK120" s="3"/>
      <c r="OGL120" s="3"/>
      <c r="OGM120" s="3"/>
      <c r="OGN120" s="3"/>
      <c r="OGO120" s="3"/>
      <c r="OGP120" s="3"/>
      <c r="OGQ120" s="3"/>
      <c r="OGR120" s="3"/>
      <c r="OGS120" s="3"/>
      <c r="OGT120" s="3"/>
      <c r="OGU120" s="3"/>
      <c r="OGV120" s="3"/>
      <c r="OGW120" s="3"/>
      <c r="OGX120" s="3"/>
      <c r="OGY120" s="3"/>
      <c r="OGZ120" s="3"/>
      <c r="OHA120" s="3"/>
      <c r="OHB120" s="3"/>
      <c r="OHC120" s="3"/>
      <c r="OHD120" s="3"/>
      <c r="OHE120" s="3"/>
      <c r="OHF120" s="3"/>
      <c r="OHG120" s="3"/>
      <c r="OHH120" s="3"/>
      <c r="OHI120" s="3"/>
      <c r="OHJ120" s="3"/>
      <c r="OHK120" s="3"/>
      <c r="OHL120" s="3"/>
      <c r="OHM120" s="3"/>
      <c r="OHN120" s="3"/>
      <c r="OHO120" s="3"/>
      <c r="OHP120" s="3"/>
      <c r="OHQ120" s="3"/>
      <c r="OHR120" s="3"/>
      <c r="OHS120" s="3"/>
      <c r="OHT120" s="3"/>
      <c r="OHU120" s="3"/>
      <c r="OHV120" s="3"/>
      <c r="OHW120" s="3"/>
      <c r="OHX120" s="3"/>
      <c r="OHY120" s="3"/>
      <c r="OHZ120" s="3"/>
      <c r="OIA120" s="3"/>
      <c r="OIB120" s="3"/>
      <c r="OIC120" s="3"/>
      <c r="OID120" s="3"/>
      <c r="OIE120" s="3"/>
      <c r="OIF120" s="3"/>
      <c r="OIG120" s="3"/>
      <c r="OIH120" s="3"/>
      <c r="OII120" s="3"/>
      <c r="OIJ120" s="3"/>
      <c r="OIK120" s="3"/>
      <c r="OIL120" s="3"/>
      <c r="OIM120" s="3"/>
      <c r="OIN120" s="3"/>
      <c r="OIO120" s="3"/>
      <c r="OIP120" s="3"/>
      <c r="OIQ120" s="3"/>
      <c r="OIR120" s="3"/>
      <c r="OIS120" s="3"/>
      <c r="OIT120" s="3"/>
      <c r="OIU120" s="3"/>
      <c r="OIV120" s="3"/>
      <c r="OIW120" s="3"/>
      <c r="OIX120" s="3"/>
      <c r="OIY120" s="3"/>
      <c r="OIZ120" s="3"/>
      <c r="OJA120" s="3"/>
      <c r="OJB120" s="3"/>
      <c r="OJC120" s="3"/>
      <c r="OJD120" s="3"/>
      <c r="OJE120" s="3"/>
      <c r="OJF120" s="3"/>
      <c r="OJG120" s="3"/>
      <c r="OJH120" s="3"/>
      <c r="OJI120" s="3"/>
      <c r="OJJ120" s="3"/>
      <c r="OJK120" s="3"/>
      <c r="OJL120" s="3"/>
      <c r="OJM120" s="3"/>
      <c r="OJN120" s="3"/>
      <c r="OJO120" s="3"/>
      <c r="OJP120" s="3"/>
      <c r="OJQ120" s="3"/>
      <c r="OJR120" s="3"/>
      <c r="OJS120" s="3"/>
      <c r="OJT120" s="3"/>
      <c r="OJU120" s="3"/>
      <c r="OJV120" s="3"/>
      <c r="OJW120" s="3"/>
      <c r="OJX120" s="3"/>
      <c r="OJY120" s="3"/>
      <c r="OJZ120" s="3"/>
      <c r="OKA120" s="3"/>
      <c r="OKB120" s="3"/>
      <c r="OKC120" s="3"/>
      <c r="OKD120" s="3"/>
      <c r="OKE120" s="3"/>
      <c r="OKF120" s="3"/>
      <c r="OKG120" s="3"/>
      <c r="OKH120" s="3"/>
      <c r="OKI120" s="3"/>
      <c r="OKJ120" s="3"/>
      <c r="OKK120" s="3"/>
      <c r="OKL120" s="3"/>
      <c r="OKM120" s="3"/>
      <c r="OKN120" s="3"/>
      <c r="OKO120" s="3"/>
      <c r="OKP120" s="3"/>
      <c r="OKQ120" s="3"/>
      <c r="OKR120" s="3"/>
      <c r="OKS120" s="3"/>
      <c r="OKT120" s="3"/>
      <c r="OKU120" s="3"/>
      <c r="OKV120" s="3"/>
      <c r="OKW120" s="3"/>
      <c r="OKX120" s="3"/>
      <c r="OKY120" s="3"/>
      <c r="OKZ120" s="3"/>
      <c r="OLA120" s="3"/>
      <c r="OLB120" s="3"/>
      <c r="OLC120" s="3"/>
      <c r="OLD120" s="3"/>
      <c r="OLE120" s="3"/>
      <c r="OLF120" s="3"/>
      <c r="OLG120" s="3"/>
      <c r="OLH120" s="3"/>
      <c r="OLI120" s="3"/>
      <c r="OLJ120" s="3"/>
      <c r="OLK120" s="3"/>
      <c r="OLL120" s="3"/>
      <c r="OLM120" s="3"/>
      <c r="OLN120" s="3"/>
      <c r="OLO120" s="3"/>
      <c r="OLP120" s="3"/>
      <c r="OLQ120" s="3"/>
      <c r="OLR120" s="3"/>
      <c r="OLS120" s="3"/>
      <c r="OLT120" s="3"/>
      <c r="OLU120" s="3"/>
      <c r="OLV120" s="3"/>
      <c r="OLW120" s="3"/>
      <c r="OLX120" s="3"/>
      <c r="OLY120" s="3"/>
      <c r="OLZ120" s="3"/>
      <c r="OMA120" s="3"/>
      <c r="OMB120" s="3"/>
      <c r="OMC120" s="3"/>
      <c r="OMD120" s="3"/>
      <c r="OME120" s="3"/>
      <c r="OMF120" s="3"/>
      <c r="OMG120" s="3"/>
      <c r="OMH120" s="3"/>
      <c r="OMI120" s="3"/>
      <c r="OMJ120" s="3"/>
      <c r="OMK120" s="3"/>
      <c r="OML120" s="3"/>
      <c r="OMM120" s="3"/>
      <c r="OMN120" s="3"/>
      <c r="OMO120" s="3"/>
      <c r="OMP120" s="3"/>
      <c r="OMQ120" s="3"/>
      <c r="OMR120" s="3"/>
      <c r="OMS120" s="3"/>
      <c r="OMT120" s="3"/>
      <c r="OMU120" s="3"/>
      <c r="OMV120" s="3"/>
      <c r="OMW120" s="3"/>
      <c r="OMX120" s="3"/>
      <c r="OMY120" s="3"/>
      <c r="OMZ120" s="3"/>
      <c r="ONA120" s="3"/>
      <c r="ONB120" s="3"/>
      <c r="ONC120" s="3"/>
      <c r="OND120" s="3"/>
      <c r="ONE120" s="3"/>
      <c r="ONF120" s="3"/>
      <c r="ONG120" s="3"/>
      <c r="ONH120" s="3"/>
      <c r="ONI120" s="3"/>
      <c r="ONJ120" s="3"/>
      <c r="ONK120" s="3"/>
      <c r="ONL120" s="3"/>
      <c r="ONM120" s="3"/>
      <c r="ONN120" s="3"/>
      <c r="ONO120" s="3"/>
      <c r="ONP120" s="3"/>
      <c r="ONQ120" s="3"/>
      <c r="ONR120" s="3"/>
      <c r="ONS120" s="3"/>
      <c r="ONT120" s="3"/>
      <c r="ONU120" s="3"/>
      <c r="ONV120" s="3"/>
      <c r="ONW120" s="3"/>
      <c r="ONX120" s="3"/>
      <c r="ONY120" s="3"/>
      <c r="ONZ120" s="3"/>
      <c r="OOA120" s="3"/>
      <c r="OOB120" s="3"/>
      <c r="OOC120" s="3"/>
      <c r="OOD120" s="3"/>
      <c r="OOE120" s="3"/>
      <c r="OOF120" s="3"/>
      <c r="OOG120" s="3"/>
      <c r="OOH120" s="3"/>
      <c r="OOI120" s="3"/>
      <c r="OOJ120" s="3"/>
      <c r="OOK120" s="3"/>
      <c r="OOL120" s="3"/>
      <c r="OOM120" s="3"/>
      <c r="OON120" s="3"/>
      <c r="OOO120" s="3"/>
      <c r="OOP120" s="3"/>
      <c r="OOQ120" s="3"/>
      <c r="OOR120" s="3"/>
      <c r="OOS120" s="3"/>
      <c r="OOT120" s="3"/>
      <c r="OOU120" s="3"/>
      <c r="OOV120" s="3"/>
      <c r="OOW120" s="3"/>
      <c r="OOX120" s="3"/>
      <c r="OOY120" s="3"/>
      <c r="OOZ120" s="3"/>
      <c r="OPA120" s="3"/>
      <c r="OPB120" s="3"/>
      <c r="OPC120" s="3"/>
      <c r="OPD120" s="3"/>
      <c r="OPE120" s="3"/>
      <c r="OPF120" s="3"/>
      <c r="OPG120" s="3"/>
      <c r="OPH120" s="3"/>
      <c r="OPI120" s="3"/>
      <c r="OPJ120" s="3"/>
      <c r="OPK120" s="3"/>
      <c r="OPL120" s="3"/>
      <c r="OPM120" s="3"/>
      <c r="OPN120" s="3"/>
      <c r="OPO120" s="3"/>
      <c r="OPP120" s="3"/>
      <c r="OPQ120" s="3"/>
      <c r="OPR120" s="3"/>
      <c r="OPS120" s="3"/>
      <c r="OPT120" s="3"/>
      <c r="OPU120" s="3"/>
      <c r="OPV120" s="3"/>
      <c r="OPW120" s="3"/>
      <c r="OPX120" s="3"/>
      <c r="OPY120" s="3"/>
      <c r="OPZ120" s="3"/>
      <c r="OQA120" s="3"/>
      <c r="OQB120" s="3"/>
      <c r="OQC120" s="3"/>
      <c r="OQD120" s="3"/>
      <c r="OQE120" s="3"/>
      <c r="OQF120" s="3"/>
      <c r="OQG120" s="3"/>
      <c r="OQH120" s="3"/>
      <c r="OQI120" s="3"/>
      <c r="OQJ120" s="3"/>
      <c r="OQK120" s="3"/>
      <c r="OQL120" s="3"/>
      <c r="OQM120" s="3"/>
      <c r="OQN120" s="3"/>
      <c r="OQO120" s="3"/>
      <c r="OQP120" s="3"/>
      <c r="OQQ120" s="3"/>
      <c r="OQR120" s="3"/>
      <c r="OQS120" s="3"/>
      <c r="OQT120" s="3"/>
      <c r="OQU120" s="3"/>
      <c r="OQV120" s="3"/>
      <c r="OQW120" s="3"/>
      <c r="OQX120" s="3"/>
      <c r="OQY120" s="3"/>
      <c r="OQZ120" s="3"/>
      <c r="ORA120" s="3"/>
      <c r="ORB120" s="3"/>
      <c r="ORC120" s="3"/>
      <c r="ORD120" s="3"/>
      <c r="ORE120" s="3"/>
      <c r="ORF120" s="3"/>
      <c r="ORG120" s="3"/>
      <c r="ORH120" s="3"/>
      <c r="ORI120" s="3"/>
      <c r="ORJ120" s="3"/>
      <c r="ORK120" s="3"/>
      <c r="ORL120" s="3"/>
      <c r="ORM120" s="3"/>
      <c r="ORN120" s="3"/>
      <c r="ORO120" s="3"/>
      <c r="ORP120" s="3"/>
      <c r="ORQ120" s="3"/>
      <c r="ORR120" s="3"/>
      <c r="ORS120" s="3"/>
      <c r="ORT120" s="3"/>
      <c r="ORU120" s="3"/>
      <c r="ORV120" s="3"/>
      <c r="ORW120" s="3"/>
      <c r="ORX120" s="3"/>
      <c r="ORY120" s="3"/>
      <c r="ORZ120" s="3"/>
      <c r="OSA120" s="3"/>
      <c r="OSB120" s="3"/>
      <c r="OSC120" s="3"/>
      <c r="OSD120" s="3"/>
      <c r="OSE120" s="3"/>
      <c r="OSF120" s="3"/>
      <c r="OSG120" s="3"/>
      <c r="OSH120" s="3"/>
      <c r="OSI120" s="3"/>
      <c r="OSJ120" s="3"/>
      <c r="OSK120" s="3"/>
      <c r="OSL120" s="3"/>
      <c r="OSM120" s="3"/>
      <c r="OSN120" s="3"/>
      <c r="OSO120" s="3"/>
      <c r="OSP120" s="3"/>
      <c r="OSQ120" s="3"/>
      <c r="OSR120" s="3"/>
      <c r="OSS120" s="3"/>
      <c r="OST120" s="3"/>
      <c r="OSU120" s="3"/>
      <c r="OSV120" s="3"/>
      <c r="OSW120" s="3"/>
      <c r="OSX120" s="3"/>
      <c r="OSY120" s="3"/>
      <c r="OSZ120" s="3"/>
      <c r="OTA120" s="3"/>
      <c r="OTB120" s="3"/>
      <c r="OTC120" s="3"/>
      <c r="OTD120" s="3"/>
      <c r="OTE120" s="3"/>
      <c r="OTF120" s="3"/>
      <c r="OTG120" s="3"/>
      <c r="OTH120" s="3"/>
      <c r="OTI120" s="3"/>
      <c r="OTJ120" s="3"/>
      <c r="OTK120" s="3"/>
      <c r="OTL120" s="3"/>
      <c r="OTM120" s="3"/>
      <c r="OTN120" s="3"/>
      <c r="OTO120" s="3"/>
      <c r="OTP120" s="3"/>
      <c r="OTQ120" s="3"/>
      <c r="OTR120" s="3"/>
      <c r="OTS120" s="3"/>
      <c r="OTT120" s="3"/>
      <c r="OTU120" s="3"/>
      <c r="OTV120" s="3"/>
      <c r="OTW120" s="3"/>
      <c r="OTX120" s="3"/>
      <c r="OTY120" s="3"/>
      <c r="OTZ120" s="3"/>
      <c r="OUA120" s="3"/>
      <c r="OUB120" s="3"/>
      <c r="OUC120" s="3"/>
      <c r="OUD120" s="3"/>
      <c r="OUE120" s="3"/>
      <c r="OUF120" s="3"/>
      <c r="OUG120" s="3"/>
      <c r="OUH120" s="3"/>
      <c r="OUI120" s="3"/>
      <c r="OUJ120" s="3"/>
      <c r="OUK120" s="3"/>
      <c r="OUL120" s="3"/>
      <c r="OUM120" s="3"/>
      <c r="OUN120" s="3"/>
      <c r="OUO120" s="3"/>
      <c r="OUP120" s="3"/>
      <c r="OUQ120" s="3"/>
      <c r="OUR120" s="3"/>
      <c r="OUS120" s="3"/>
      <c r="OUT120" s="3"/>
      <c r="OUU120" s="3"/>
      <c r="OUV120" s="3"/>
      <c r="OUW120" s="3"/>
      <c r="OUX120" s="3"/>
      <c r="OUY120" s="3"/>
      <c r="OUZ120" s="3"/>
      <c r="OVA120" s="3"/>
      <c r="OVB120" s="3"/>
      <c r="OVC120" s="3"/>
      <c r="OVD120" s="3"/>
      <c r="OVE120" s="3"/>
      <c r="OVF120" s="3"/>
      <c r="OVG120" s="3"/>
      <c r="OVH120" s="3"/>
      <c r="OVI120" s="3"/>
      <c r="OVJ120" s="3"/>
      <c r="OVK120" s="3"/>
      <c r="OVL120" s="3"/>
      <c r="OVM120" s="3"/>
      <c r="OVN120" s="3"/>
      <c r="OVO120" s="3"/>
      <c r="OVP120" s="3"/>
      <c r="OVQ120" s="3"/>
      <c r="OVR120" s="3"/>
      <c r="OVS120" s="3"/>
      <c r="OVT120" s="3"/>
      <c r="OVU120" s="3"/>
      <c r="OVV120" s="3"/>
      <c r="OVW120" s="3"/>
      <c r="OVX120" s="3"/>
      <c r="OVY120" s="3"/>
      <c r="OVZ120" s="3"/>
      <c r="OWA120" s="3"/>
      <c r="OWB120" s="3"/>
      <c r="OWC120" s="3"/>
      <c r="OWD120" s="3"/>
      <c r="OWE120" s="3"/>
      <c r="OWF120" s="3"/>
      <c r="OWG120" s="3"/>
      <c r="OWH120" s="3"/>
      <c r="OWI120" s="3"/>
      <c r="OWJ120" s="3"/>
      <c r="OWK120" s="3"/>
      <c r="OWL120" s="3"/>
      <c r="OWM120" s="3"/>
      <c r="OWN120" s="3"/>
      <c r="OWO120" s="3"/>
      <c r="OWP120" s="3"/>
      <c r="OWQ120" s="3"/>
      <c r="OWR120" s="3"/>
      <c r="OWS120" s="3"/>
      <c r="OWT120" s="3"/>
      <c r="OWU120" s="3"/>
      <c r="OWV120" s="3"/>
      <c r="OWW120" s="3"/>
      <c r="OWX120" s="3"/>
      <c r="OWY120" s="3"/>
      <c r="OWZ120" s="3"/>
      <c r="OXA120" s="3"/>
      <c r="OXB120" s="3"/>
      <c r="OXC120" s="3"/>
      <c r="OXD120" s="3"/>
      <c r="OXE120" s="3"/>
      <c r="OXF120" s="3"/>
      <c r="OXG120" s="3"/>
      <c r="OXH120" s="3"/>
      <c r="OXI120" s="3"/>
      <c r="OXJ120" s="3"/>
      <c r="OXK120" s="3"/>
      <c r="OXL120" s="3"/>
      <c r="OXM120" s="3"/>
      <c r="OXN120" s="3"/>
      <c r="OXO120" s="3"/>
      <c r="OXP120" s="3"/>
      <c r="OXQ120" s="3"/>
      <c r="OXR120" s="3"/>
      <c r="OXS120" s="3"/>
      <c r="OXT120" s="3"/>
      <c r="OXU120" s="3"/>
      <c r="OXV120" s="3"/>
      <c r="OXW120" s="3"/>
      <c r="OXX120" s="3"/>
      <c r="OXY120" s="3"/>
      <c r="OXZ120" s="3"/>
      <c r="OYA120" s="3"/>
      <c r="OYB120" s="3"/>
      <c r="OYC120" s="3"/>
      <c r="OYD120" s="3"/>
      <c r="OYE120" s="3"/>
      <c r="OYF120" s="3"/>
      <c r="OYG120" s="3"/>
      <c r="OYH120" s="3"/>
      <c r="OYI120" s="3"/>
      <c r="OYJ120" s="3"/>
      <c r="OYK120" s="3"/>
      <c r="OYL120" s="3"/>
      <c r="OYM120" s="3"/>
      <c r="OYN120" s="3"/>
      <c r="OYO120" s="3"/>
      <c r="OYP120" s="3"/>
      <c r="OYQ120" s="3"/>
      <c r="OYR120" s="3"/>
      <c r="OYS120" s="3"/>
      <c r="OYT120" s="3"/>
      <c r="OYU120" s="3"/>
      <c r="OYV120" s="3"/>
      <c r="OYW120" s="3"/>
      <c r="OYX120" s="3"/>
      <c r="OYY120" s="3"/>
      <c r="OYZ120" s="3"/>
      <c r="OZA120" s="3"/>
      <c r="OZB120" s="3"/>
      <c r="OZC120" s="3"/>
      <c r="OZD120" s="3"/>
      <c r="OZE120" s="3"/>
      <c r="OZF120" s="3"/>
      <c r="OZG120" s="3"/>
      <c r="OZH120" s="3"/>
      <c r="OZI120" s="3"/>
      <c r="OZJ120" s="3"/>
      <c r="OZK120" s="3"/>
      <c r="OZL120" s="3"/>
      <c r="OZM120" s="3"/>
      <c r="OZN120" s="3"/>
      <c r="OZO120" s="3"/>
      <c r="OZP120" s="3"/>
      <c r="OZQ120" s="3"/>
      <c r="OZR120" s="3"/>
      <c r="OZS120" s="3"/>
      <c r="OZT120" s="3"/>
      <c r="OZU120" s="3"/>
      <c r="OZV120" s="3"/>
      <c r="OZW120" s="3"/>
      <c r="OZX120" s="3"/>
      <c r="OZY120" s="3"/>
      <c r="OZZ120" s="3"/>
      <c r="PAA120" s="3"/>
      <c r="PAB120" s="3"/>
      <c r="PAC120" s="3"/>
      <c r="PAD120" s="3"/>
      <c r="PAE120" s="3"/>
      <c r="PAF120" s="3"/>
      <c r="PAG120" s="3"/>
      <c r="PAH120" s="3"/>
      <c r="PAI120" s="3"/>
      <c r="PAJ120" s="3"/>
      <c r="PAK120" s="3"/>
      <c r="PAL120" s="3"/>
      <c r="PAM120" s="3"/>
      <c r="PAN120" s="3"/>
      <c r="PAO120" s="3"/>
      <c r="PAP120" s="3"/>
      <c r="PAQ120" s="3"/>
      <c r="PAR120" s="3"/>
      <c r="PAS120" s="3"/>
      <c r="PAT120" s="3"/>
      <c r="PAU120" s="3"/>
      <c r="PAV120" s="3"/>
      <c r="PAW120" s="3"/>
      <c r="PAX120" s="3"/>
      <c r="PAY120" s="3"/>
      <c r="PAZ120" s="3"/>
      <c r="PBA120" s="3"/>
      <c r="PBB120" s="3"/>
      <c r="PBC120" s="3"/>
      <c r="PBD120" s="3"/>
      <c r="PBE120" s="3"/>
      <c r="PBF120" s="3"/>
      <c r="PBG120" s="3"/>
      <c r="PBH120" s="3"/>
      <c r="PBI120" s="3"/>
      <c r="PBJ120" s="3"/>
      <c r="PBK120" s="3"/>
      <c r="PBL120" s="3"/>
      <c r="PBM120" s="3"/>
      <c r="PBN120" s="3"/>
      <c r="PBO120" s="3"/>
      <c r="PBP120" s="3"/>
      <c r="PBQ120" s="3"/>
      <c r="PBR120" s="3"/>
      <c r="PBS120" s="3"/>
      <c r="PBT120" s="3"/>
      <c r="PBU120" s="3"/>
      <c r="PBV120" s="3"/>
      <c r="PBW120" s="3"/>
      <c r="PBX120" s="3"/>
      <c r="PBY120" s="3"/>
      <c r="PBZ120" s="3"/>
      <c r="PCA120" s="3"/>
      <c r="PCB120" s="3"/>
      <c r="PCC120" s="3"/>
      <c r="PCD120" s="3"/>
      <c r="PCE120" s="3"/>
      <c r="PCF120" s="3"/>
      <c r="PCG120" s="3"/>
      <c r="PCH120" s="3"/>
      <c r="PCI120" s="3"/>
      <c r="PCJ120" s="3"/>
      <c r="PCK120" s="3"/>
      <c r="PCL120" s="3"/>
      <c r="PCM120" s="3"/>
      <c r="PCN120" s="3"/>
      <c r="PCO120" s="3"/>
      <c r="PCP120" s="3"/>
      <c r="PCQ120" s="3"/>
      <c r="PCR120" s="3"/>
      <c r="PCS120" s="3"/>
      <c r="PCT120" s="3"/>
      <c r="PCU120" s="3"/>
      <c r="PCV120" s="3"/>
      <c r="PCW120" s="3"/>
      <c r="PCX120" s="3"/>
      <c r="PCY120" s="3"/>
      <c r="PCZ120" s="3"/>
      <c r="PDA120" s="3"/>
      <c r="PDB120" s="3"/>
      <c r="PDC120" s="3"/>
      <c r="PDD120" s="3"/>
      <c r="PDE120" s="3"/>
      <c r="PDF120" s="3"/>
      <c r="PDG120" s="3"/>
      <c r="PDH120" s="3"/>
      <c r="PDI120" s="3"/>
      <c r="PDJ120" s="3"/>
      <c r="PDK120" s="3"/>
      <c r="PDL120" s="3"/>
      <c r="PDM120" s="3"/>
      <c r="PDN120" s="3"/>
      <c r="PDO120" s="3"/>
      <c r="PDP120" s="3"/>
      <c r="PDQ120" s="3"/>
      <c r="PDR120" s="3"/>
      <c r="PDS120" s="3"/>
      <c r="PDT120" s="3"/>
      <c r="PDU120" s="3"/>
      <c r="PDV120" s="3"/>
      <c r="PDW120" s="3"/>
      <c r="PDX120" s="3"/>
      <c r="PDY120" s="3"/>
      <c r="PDZ120" s="3"/>
      <c r="PEA120" s="3"/>
      <c r="PEB120" s="3"/>
      <c r="PEC120" s="3"/>
      <c r="PED120" s="3"/>
      <c r="PEE120" s="3"/>
      <c r="PEF120" s="3"/>
      <c r="PEG120" s="3"/>
      <c r="PEH120" s="3"/>
      <c r="PEI120" s="3"/>
      <c r="PEJ120" s="3"/>
      <c r="PEK120" s="3"/>
      <c r="PEL120" s="3"/>
      <c r="PEM120" s="3"/>
      <c r="PEN120" s="3"/>
      <c r="PEO120" s="3"/>
      <c r="PEP120" s="3"/>
      <c r="PEQ120" s="3"/>
      <c r="PER120" s="3"/>
      <c r="PES120" s="3"/>
      <c r="PET120" s="3"/>
      <c r="PEU120" s="3"/>
      <c r="PEV120" s="3"/>
      <c r="PEW120" s="3"/>
      <c r="PEX120" s="3"/>
      <c r="PEY120" s="3"/>
      <c r="PEZ120" s="3"/>
      <c r="PFA120" s="3"/>
      <c r="PFB120" s="3"/>
      <c r="PFC120" s="3"/>
      <c r="PFD120" s="3"/>
      <c r="PFE120" s="3"/>
      <c r="PFF120" s="3"/>
      <c r="PFG120" s="3"/>
      <c r="PFH120" s="3"/>
      <c r="PFI120" s="3"/>
      <c r="PFJ120" s="3"/>
      <c r="PFK120" s="3"/>
      <c r="PFL120" s="3"/>
      <c r="PFM120" s="3"/>
      <c r="PFN120" s="3"/>
      <c r="PFO120" s="3"/>
      <c r="PFP120" s="3"/>
      <c r="PFQ120" s="3"/>
      <c r="PFR120" s="3"/>
      <c r="PFS120" s="3"/>
      <c r="PFT120" s="3"/>
      <c r="PFU120" s="3"/>
      <c r="PFV120" s="3"/>
      <c r="PFW120" s="3"/>
      <c r="PFX120" s="3"/>
      <c r="PFY120" s="3"/>
      <c r="PFZ120" s="3"/>
      <c r="PGA120" s="3"/>
      <c r="PGB120" s="3"/>
      <c r="PGC120" s="3"/>
      <c r="PGD120" s="3"/>
      <c r="PGE120" s="3"/>
      <c r="PGF120" s="3"/>
      <c r="PGG120" s="3"/>
      <c r="PGH120" s="3"/>
      <c r="PGI120" s="3"/>
      <c r="PGJ120" s="3"/>
      <c r="PGK120" s="3"/>
      <c r="PGL120" s="3"/>
      <c r="PGM120" s="3"/>
      <c r="PGN120" s="3"/>
      <c r="PGO120" s="3"/>
      <c r="PGP120" s="3"/>
      <c r="PGQ120" s="3"/>
      <c r="PGR120" s="3"/>
      <c r="PGS120" s="3"/>
      <c r="PGT120" s="3"/>
      <c r="PGU120" s="3"/>
      <c r="PGV120" s="3"/>
      <c r="PGW120" s="3"/>
      <c r="PGX120" s="3"/>
      <c r="PGY120" s="3"/>
      <c r="PGZ120" s="3"/>
      <c r="PHA120" s="3"/>
      <c r="PHB120" s="3"/>
      <c r="PHC120" s="3"/>
      <c r="PHD120" s="3"/>
      <c r="PHE120" s="3"/>
      <c r="PHF120" s="3"/>
      <c r="PHG120" s="3"/>
      <c r="PHH120" s="3"/>
      <c r="PHI120" s="3"/>
      <c r="PHJ120" s="3"/>
      <c r="PHK120" s="3"/>
      <c r="PHL120" s="3"/>
      <c r="PHM120" s="3"/>
      <c r="PHN120" s="3"/>
      <c r="PHO120" s="3"/>
      <c r="PHP120" s="3"/>
      <c r="PHQ120" s="3"/>
      <c r="PHR120" s="3"/>
      <c r="PHS120" s="3"/>
      <c r="PHT120" s="3"/>
      <c r="PHU120" s="3"/>
      <c r="PHV120" s="3"/>
      <c r="PHW120" s="3"/>
      <c r="PHX120" s="3"/>
      <c r="PHY120" s="3"/>
      <c r="PHZ120" s="3"/>
      <c r="PIA120" s="3"/>
      <c r="PIB120" s="3"/>
      <c r="PIC120" s="3"/>
      <c r="PID120" s="3"/>
      <c r="PIE120" s="3"/>
      <c r="PIF120" s="3"/>
      <c r="PIG120" s="3"/>
      <c r="PIH120" s="3"/>
      <c r="PII120" s="3"/>
      <c r="PIJ120" s="3"/>
      <c r="PIK120" s="3"/>
      <c r="PIL120" s="3"/>
      <c r="PIM120" s="3"/>
      <c r="PIN120" s="3"/>
      <c r="PIO120" s="3"/>
      <c r="PIP120" s="3"/>
      <c r="PIQ120" s="3"/>
      <c r="PIR120" s="3"/>
      <c r="PIS120" s="3"/>
      <c r="PIT120" s="3"/>
      <c r="PIU120" s="3"/>
      <c r="PIV120" s="3"/>
      <c r="PIW120" s="3"/>
      <c r="PIX120" s="3"/>
      <c r="PIY120" s="3"/>
      <c r="PIZ120" s="3"/>
      <c r="PJA120" s="3"/>
      <c r="PJB120" s="3"/>
      <c r="PJC120" s="3"/>
      <c r="PJD120" s="3"/>
      <c r="PJE120" s="3"/>
      <c r="PJF120" s="3"/>
      <c r="PJG120" s="3"/>
      <c r="PJH120" s="3"/>
      <c r="PJI120" s="3"/>
      <c r="PJJ120" s="3"/>
      <c r="PJK120" s="3"/>
      <c r="PJL120" s="3"/>
      <c r="PJM120" s="3"/>
      <c r="PJN120" s="3"/>
      <c r="PJO120" s="3"/>
      <c r="PJP120" s="3"/>
      <c r="PJQ120" s="3"/>
      <c r="PJR120" s="3"/>
      <c r="PJS120" s="3"/>
      <c r="PJT120" s="3"/>
      <c r="PJU120" s="3"/>
      <c r="PJV120" s="3"/>
      <c r="PJW120" s="3"/>
      <c r="PJX120" s="3"/>
      <c r="PJY120" s="3"/>
      <c r="PJZ120" s="3"/>
      <c r="PKA120" s="3"/>
      <c r="PKB120" s="3"/>
      <c r="PKC120" s="3"/>
      <c r="PKD120" s="3"/>
      <c r="PKE120" s="3"/>
      <c r="PKF120" s="3"/>
      <c r="PKG120" s="3"/>
      <c r="PKH120" s="3"/>
      <c r="PKI120" s="3"/>
      <c r="PKJ120" s="3"/>
      <c r="PKK120" s="3"/>
      <c r="PKL120" s="3"/>
      <c r="PKM120" s="3"/>
      <c r="PKN120" s="3"/>
      <c r="PKO120" s="3"/>
      <c r="PKP120" s="3"/>
      <c r="PKQ120" s="3"/>
      <c r="PKR120" s="3"/>
      <c r="PKS120" s="3"/>
      <c r="PKT120" s="3"/>
      <c r="PKU120" s="3"/>
      <c r="PKV120" s="3"/>
      <c r="PKW120" s="3"/>
      <c r="PKX120" s="3"/>
      <c r="PKY120" s="3"/>
      <c r="PKZ120" s="3"/>
      <c r="PLA120" s="3"/>
      <c r="PLB120" s="3"/>
      <c r="PLC120" s="3"/>
      <c r="PLD120" s="3"/>
      <c r="PLE120" s="3"/>
      <c r="PLF120" s="3"/>
      <c r="PLG120" s="3"/>
      <c r="PLH120" s="3"/>
      <c r="PLI120" s="3"/>
      <c r="PLJ120" s="3"/>
      <c r="PLK120" s="3"/>
      <c r="PLL120" s="3"/>
      <c r="PLM120" s="3"/>
      <c r="PLN120" s="3"/>
      <c r="PLO120" s="3"/>
      <c r="PLP120" s="3"/>
      <c r="PLQ120" s="3"/>
      <c r="PLR120" s="3"/>
      <c r="PLS120" s="3"/>
      <c r="PLT120" s="3"/>
      <c r="PLU120" s="3"/>
      <c r="PLV120" s="3"/>
      <c r="PLW120" s="3"/>
      <c r="PLX120" s="3"/>
      <c r="PLY120" s="3"/>
      <c r="PLZ120" s="3"/>
      <c r="PMA120" s="3"/>
      <c r="PMB120" s="3"/>
      <c r="PMC120" s="3"/>
      <c r="PMD120" s="3"/>
      <c r="PME120" s="3"/>
      <c r="PMF120" s="3"/>
      <c r="PMG120" s="3"/>
      <c r="PMH120" s="3"/>
      <c r="PMI120" s="3"/>
      <c r="PMJ120" s="3"/>
      <c r="PMK120" s="3"/>
      <c r="PML120" s="3"/>
      <c r="PMM120" s="3"/>
      <c r="PMN120" s="3"/>
      <c r="PMO120" s="3"/>
      <c r="PMP120" s="3"/>
      <c r="PMQ120" s="3"/>
      <c r="PMR120" s="3"/>
      <c r="PMS120" s="3"/>
      <c r="PMT120" s="3"/>
      <c r="PMU120" s="3"/>
      <c r="PMV120" s="3"/>
      <c r="PMW120" s="3"/>
      <c r="PMX120" s="3"/>
      <c r="PMY120" s="3"/>
      <c r="PMZ120" s="3"/>
      <c r="PNA120" s="3"/>
      <c r="PNB120" s="3"/>
      <c r="PNC120" s="3"/>
      <c r="PND120" s="3"/>
      <c r="PNE120" s="3"/>
      <c r="PNF120" s="3"/>
      <c r="PNG120" s="3"/>
      <c r="PNH120" s="3"/>
      <c r="PNI120" s="3"/>
      <c r="PNJ120" s="3"/>
      <c r="PNK120" s="3"/>
      <c r="PNL120" s="3"/>
      <c r="PNM120" s="3"/>
      <c r="PNN120" s="3"/>
      <c r="PNO120" s="3"/>
      <c r="PNP120" s="3"/>
      <c r="PNQ120" s="3"/>
      <c r="PNR120" s="3"/>
      <c r="PNS120" s="3"/>
      <c r="PNT120" s="3"/>
      <c r="PNU120" s="3"/>
      <c r="PNV120" s="3"/>
      <c r="PNW120" s="3"/>
      <c r="PNX120" s="3"/>
      <c r="PNY120" s="3"/>
      <c r="PNZ120" s="3"/>
      <c r="POA120" s="3"/>
      <c r="POB120" s="3"/>
      <c r="POC120" s="3"/>
      <c r="POD120" s="3"/>
      <c r="POE120" s="3"/>
      <c r="POF120" s="3"/>
      <c r="POG120" s="3"/>
      <c r="POH120" s="3"/>
      <c r="POI120" s="3"/>
      <c r="POJ120" s="3"/>
      <c r="POK120" s="3"/>
      <c r="POL120" s="3"/>
      <c r="POM120" s="3"/>
      <c r="PON120" s="3"/>
      <c r="POO120" s="3"/>
      <c r="POP120" s="3"/>
      <c r="POQ120" s="3"/>
      <c r="POR120" s="3"/>
      <c r="POS120" s="3"/>
      <c r="POT120" s="3"/>
      <c r="POU120" s="3"/>
      <c r="POV120" s="3"/>
      <c r="POW120" s="3"/>
      <c r="POX120" s="3"/>
      <c r="POY120" s="3"/>
      <c r="POZ120" s="3"/>
      <c r="PPA120" s="3"/>
      <c r="PPB120" s="3"/>
      <c r="PPC120" s="3"/>
      <c r="PPD120" s="3"/>
      <c r="PPE120" s="3"/>
      <c r="PPF120" s="3"/>
      <c r="PPG120" s="3"/>
      <c r="PPH120" s="3"/>
      <c r="PPI120" s="3"/>
      <c r="PPJ120" s="3"/>
      <c r="PPK120" s="3"/>
      <c r="PPL120" s="3"/>
      <c r="PPM120" s="3"/>
      <c r="PPN120" s="3"/>
      <c r="PPO120" s="3"/>
      <c r="PPP120" s="3"/>
      <c r="PPQ120" s="3"/>
      <c r="PPR120" s="3"/>
      <c r="PPS120" s="3"/>
      <c r="PPT120" s="3"/>
      <c r="PPU120" s="3"/>
      <c r="PPV120" s="3"/>
      <c r="PPW120" s="3"/>
      <c r="PPX120" s="3"/>
      <c r="PPY120" s="3"/>
      <c r="PPZ120" s="3"/>
      <c r="PQA120" s="3"/>
      <c r="PQB120" s="3"/>
      <c r="PQC120" s="3"/>
      <c r="PQD120" s="3"/>
      <c r="PQE120" s="3"/>
      <c r="PQF120" s="3"/>
      <c r="PQG120" s="3"/>
      <c r="PQH120" s="3"/>
      <c r="PQI120" s="3"/>
      <c r="PQJ120" s="3"/>
      <c r="PQK120" s="3"/>
      <c r="PQL120" s="3"/>
      <c r="PQM120" s="3"/>
      <c r="PQN120" s="3"/>
      <c r="PQO120" s="3"/>
      <c r="PQP120" s="3"/>
      <c r="PQQ120" s="3"/>
      <c r="PQR120" s="3"/>
      <c r="PQS120" s="3"/>
      <c r="PQT120" s="3"/>
      <c r="PQU120" s="3"/>
      <c r="PQV120" s="3"/>
      <c r="PQW120" s="3"/>
      <c r="PQX120" s="3"/>
      <c r="PQY120" s="3"/>
      <c r="PQZ120" s="3"/>
      <c r="PRA120" s="3"/>
      <c r="PRB120" s="3"/>
      <c r="PRC120" s="3"/>
      <c r="PRD120" s="3"/>
      <c r="PRE120" s="3"/>
      <c r="PRF120" s="3"/>
      <c r="PRG120" s="3"/>
      <c r="PRH120" s="3"/>
      <c r="PRI120" s="3"/>
      <c r="PRJ120" s="3"/>
      <c r="PRK120" s="3"/>
      <c r="PRL120" s="3"/>
      <c r="PRM120" s="3"/>
      <c r="PRN120" s="3"/>
      <c r="PRO120" s="3"/>
      <c r="PRP120" s="3"/>
      <c r="PRQ120" s="3"/>
      <c r="PRR120" s="3"/>
      <c r="PRS120" s="3"/>
      <c r="PRT120" s="3"/>
      <c r="PRU120" s="3"/>
      <c r="PRV120" s="3"/>
      <c r="PRW120" s="3"/>
      <c r="PRX120" s="3"/>
      <c r="PRY120" s="3"/>
      <c r="PRZ120" s="3"/>
      <c r="PSA120" s="3"/>
      <c r="PSB120" s="3"/>
      <c r="PSC120" s="3"/>
      <c r="PSD120" s="3"/>
      <c r="PSE120" s="3"/>
      <c r="PSF120" s="3"/>
      <c r="PSG120" s="3"/>
      <c r="PSH120" s="3"/>
      <c r="PSI120" s="3"/>
      <c r="PSJ120" s="3"/>
      <c r="PSK120" s="3"/>
      <c r="PSL120" s="3"/>
      <c r="PSM120" s="3"/>
      <c r="PSN120" s="3"/>
      <c r="PSO120" s="3"/>
      <c r="PSP120" s="3"/>
      <c r="PSQ120" s="3"/>
      <c r="PSR120" s="3"/>
      <c r="PSS120" s="3"/>
      <c r="PST120" s="3"/>
      <c r="PSU120" s="3"/>
      <c r="PSV120" s="3"/>
      <c r="PSW120" s="3"/>
      <c r="PSX120" s="3"/>
      <c r="PSY120" s="3"/>
      <c r="PSZ120" s="3"/>
      <c r="PTA120" s="3"/>
      <c r="PTB120" s="3"/>
      <c r="PTC120" s="3"/>
      <c r="PTD120" s="3"/>
      <c r="PTE120" s="3"/>
      <c r="PTF120" s="3"/>
      <c r="PTG120" s="3"/>
      <c r="PTH120" s="3"/>
      <c r="PTI120" s="3"/>
      <c r="PTJ120" s="3"/>
      <c r="PTK120" s="3"/>
      <c r="PTL120" s="3"/>
      <c r="PTM120" s="3"/>
      <c r="PTN120" s="3"/>
      <c r="PTO120" s="3"/>
      <c r="PTP120" s="3"/>
      <c r="PTQ120" s="3"/>
      <c r="PTR120" s="3"/>
      <c r="PTS120" s="3"/>
      <c r="PTT120" s="3"/>
      <c r="PTU120" s="3"/>
      <c r="PTV120" s="3"/>
      <c r="PTW120" s="3"/>
      <c r="PTX120" s="3"/>
      <c r="PTY120" s="3"/>
      <c r="PTZ120" s="3"/>
      <c r="PUA120" s="3"/>
      <c r="PUB120" s="3"/>
      <c r="PUC120" s="3"/>
      <c r="PUD120" s="3"/>
      <c r="PUE120" s="3"/>
      <c r="PUF120" s="3"/>
      <c r="PUG120" s="3"/>
      <c r="PUH120" s="3"/>
      <c r="PUI120" s="3"/>
      <c r="PUJ120" s="3"/>
      <c r="PUK120" s="3"/>
      <c r="PUL120" s="3"/>
      <c r="PUM120" s="3"/>
      <c r="PUN120" s="3"/>
      <c r="PUO120" s="3"/>
      <c r="PUP120" s="3"/>
      <c r="PUQ120" s="3"/>
      <c r="PUR120" s="3"/>
      <c r="PUS120" s="3"/>
      <c r="PUT120" s="3"/>
      <c r="PUU120" s="3"/>
      <c r="PUV120" s="3"/>
      <c r="PUW120" s="3"/>
      <c r="PUX120" s="3"/>
      <c r="PUY120" s="3"/>
      <c r="PUZ120" s="3"/>
      <c r="PVA120" s="3"/>
      <c r="PVB120" s="3"/>
      <c r="PVC120" s="3"/>
      <c r="PVD120" s="3"/>
      <c r="PVE120" s="3"/>
      <c r="PVF120" s="3"/>
      <c r="PVG120" s="3"/>
      <c r="PVH120" s="3"/>
      <c r="PVI120" s="3"/>
      <c r="PVJ120" s="3"/>
      <c r="PVK120" s="3"/>
      <c r="PVL120" s="3"/>
      <c r="PVM120" s="3"/>
      <c r="PVN120" s="3"/>
      <c r="PVO120" s="3"/>
      <c r="PVP120" s="3"/>
      <c r="PVQ120" s="3"/>
      <c r="PVR120" s="3"/>
      <c r="PVS120" s="3"/>
      <c r="PVT120" s="3"/>
      <c r="PVU120" s="3"/>
      <c r="PVV120" s="3"/>
      <c r="PVW120" s="3"/>
      <c r="PVX120" s="3"/>
      <c r="PVY120" s="3"/>
      <c r="PVZ120" s="3"/>
      <c r="PWA120" s="3"/>
      <c r="PWB120" s="3"/>
      <c r="PWC120" s="3"/>
      <c r="PWD120" s="3"/>
      <c r="PWE120" s="3"/>
      <c r="PWF120" s="3"/>
      <c r="PWG120" s="3"/>
      <c r="PWH120" s="3"/>
      <c r="PWI120" s="3"/>
      <c r="PWJ120" s="3"/>
      <c r="PWK120" s="3"/>
      <c r="PWL120" s="3"/>
      <c r="PWM120" s="3"/>
      <c r="PWN120" s="3"/>
      <c r="PWO120" s="3"/>
      <c r="PWP120" s="3"/>
      <c r="PWQ120" s="3"/>
      <c r="PWR120" s="3"/>
      <c r="PWS120" s="3"/>
      <c r="PWT120" s="3"/>
      <c r="PWU120" s="3"/>
      <c r="PWV120" s="3"/>
      <c r="PWW120" s="3"/>
      <c r="PWX120" s="3"/>
      <c r="PWY120" s="3"/>
      <c r="PWZ120" s="3"/>
      <c r="PXA120" s="3"/>
      <c r="PXB120" s="3"/>
      <c r="PXC120" s="3"/>
      <c r="PXD120" s="3"/>
      <c r="PXE120" s="3"/>
      <c r="PXF120" s="3"/>
      <c r="PXG120" s="3"/>
      <c r="PXH120" s="3"/>
      <c r="PXI120" s="3"/>
      <c r="PXJ120" s="3"/>
      <c r="PXK120" s="3"/>
      <c r="PXL120" s="3"/>
      <c r="PXM120" s="3"/>
      <c r="PXN120" s="3"/>
      <c r="PXO120" s="3"/>
      <c r="PXP120" s="3"/>
      <c r="PXQ120" s="3"/>
      <c r="PXR120" s="3"/>
      <c r="PXS120" s="3"/>
      <c r="PXT120" s="3"/>
      <c r="PXU120" s="3"/>
      <c r="PXV120" s="3"/>
      <c r="PXW120" s="3"/>
      <c r="PXX120" s="3"/>
      <c r="PXY120" s="3"/>
      <c r="PXZ120" s="3"/>
      <c r="PYA120" s="3"/>
      <c r="PYB120" s="3"/>
      <c r="PYC120" s="3"/>
      <c r="PYD120" s="3"/>
      <c r="PYE120" s="3"/>
      <c r="PYF120" s="3"/>
      <c r="PYG120" s="3"/>
      <c r="PYH120" s="3"/>
      <c r="PYI120" s="3"/>
      <c r="PYJ120" s="3"/>
      <c r="PYK120" s="3"/>
      <c r="PYL120" s="3"/>
      <c r="PYM120" s="3"/>
      <c r="PYN120" s="3"/>
      <c r="PYO120" s="3"/>
      <c r="PYP120" s="3"/>
      <c r="PYQ120" s="3"/>
      <c r="PYR120" s="3"/>
      <c r="PYS120" s="3"/>
      <c r="PYT120" s="3"/>
      <c r="PYU120" s="3"/>
      <c r="PYV120" s="3"/>
      <c r="PYW120" s="3"/>
      <c r="PYX120" s="3"/>
      <c r="PYY120" s="3"/>
      <c r="PYZ120" s="3"/>
      <c r="PZA120" s="3"/>
      <c r="PZB120" s="3"/>
      <c r="PZC120" s="3"/>
      <c r="PZD120" s="3"/>
      <c r="PZE120" s="3"/>
      <c r="PZF120" s="3"/>
      <c r="PZG120" s="3"/>
      <c r="PZH120" s="3"/>
      <c r="PZI120" s="3"/>
      <c r="PZJ120" s="3"/>
      <c r="PZK120" s="3"/>
      <c r="PZL120" s="3"/>
      <c r="PZM120" s="3"/>
      <c r="PZN120" s="3"/>
      <c r="PZO120" s="3"/>
      <c r="PZP120" s="3"/>
      <c r="PZQ120" s="3"/>
      <c r="PZR120" s="3"/>
      <c r="PZS120" s="3"/>
      <c r="PZT120" s="3"/>
      <c r="PZU120" s="3"/>
      <c r="PZV120" s="3"/>
      <c r="PZW120" s="3"/>
      <c r="PZX120" s="3"/>
      <c r="PZY120" s="3"/>
      <c r="PZZ120" s="3"/>
      <c r="QAA120" s="3"/>
      <c r="QAB120" s="3"/>
      <c r="QAC120" s="3"/>
      <c r="QAD120" s="3"/>
      <c r="QAE120" s="3"/>
      <c r="QAF120" s="3"/>
      <c r="QAG120" s="3"/>
      <c r="QAH120" s="3"/>
      <c r="QAI120" s="3"/>
      <c r="QAJ120" s="3"/>
      <c r="QAK120" s="3"/>
      <c r="QAL120" s="3"/>
      <c r="QAM120" s="3"/>
      <c r="QAN120" s="3"/>
      <c r="QAO120" s="3"/>
      <c r="QAP120" s="3"/>
      <c r="QAQ120" s="3"/>
      <c r="QAR120" s="3"/>
      <c r="QAS120" s="3"/>
      <c r="QAT120" s="3"/>
      <c r="QAU120" s="3"/>
      <c r="QAV120" s="3"/>
      <c r="QAW120" s="3"/>
      <c r="QAX120" s="3"/>
      <c r="QAY120" s="3"/>
      <c r="QAZ120" s="3"/>
      <c r="QBA120" s="3"/>
      <c r="QBB120" s="3"/>
      <c r="QBC120" s="3"/>
      <c r="QBD120" s="3"/>
      <c r="QBE120" s="3"/>
      <c r="QBF120" s="3"/>
      <c r="QBG120" s="3"/>
      <c r="QBH120" s="3"/>
      <c r="QBI120" s="3"/>
      <c r="QBJ120" s="3"/>
      <c r="QBK120" s="3"/>
      <c r="QBL120" s="3"/>
      <c r="QBM120" s="3"/>
      <c r="QBN120" s="3"/>
      <c r="QBO120" s="3"/>
      <c r="QBP120" s="3"/>
      <c r="QBQ120" s="3"/>
      <c r="QBR120" s="3"/>
      <c r="QBS120" s="3"/>
      <c r="QBT120" s="3"/>
      <c r="QBU120" s="3"/>
      <c r="QBV120" s="3"/>
      <c r="QBW120" s="3"/>
      <c r="QBX120" s="3"/>
      <c r="QBY120" s="3"/>
      <c r="QBZ120" s="3"/>
      <c r="QCA120" s="3"/>
      <c r="QCB120" s="3"/>
      <c r="QCC120" s="3"/>
      <c r="QCD120" s="3"/>
      <c r="QCE120" s="3"/>
      <c r="QCF120" s="3"/>
      <c r="QCG120" s="3"/>
      <c r="QCH120" s="3"/>
      <c r="QCI120" s="3"/>
      <c r="QCJ120" s="3"/>
      <c r="QCK120" s="3"/>
      <c r="QCL120" s="3"/>
      <c r="QCM120" s="3"/>
      <c r="QCN120" s="3"/>
      <c r="QCO120" s="3"/>
      <c r="QCP120" s="3"/>
      <c r="QCQ120" s="3"/>
      <c r="QCR120" s="3"/>
      <c r="QCS120" s="3"/>
      <c r="QCT120" s="3"/>
      <c r="QCU120" s="3"/>
      <c r="QCV120" s="3"/>
      <c r="QCW120" s="3"/>
      <c r="QCX120" s="3"/>
      <c r="QCY120" s="3"/>
      <c r="QCZ120" s="3"/>
      <c r="QDA120" s="3"/>
      <c r="QDB120" s="3"/>
      <c r="QDC120" s="3"/>
      <c r="QDD120" s="3"/>
      <c r="QDE120" s="3"/>
      <c r="QDF120" s="3"/>
      <c r="QDG120" s="3"/>
      <c r="QDH120" s="3"/>
      <c r="QDI120" s="3"/>
      <c r="QDJ120" s="3"/>
      <c r="QDK120" s="3"/>
      <c r="QDL120" s="3"/>
      <c r="QDM120" s="3"/>
      <c r="QDN120" s="3"/>
      <c r="QDO120" s="3"/>
      <c r="QDP120" s="3"/>
      <c r="QDQ120" s="3"/>
      <c r="QDR120" s="3"/>
      <c r="QDS120" s="3"/>
      <c r="QDT120" s="3"/>
      <c r="QDU120" s="3"/>
      <c r="QDV120" s="3"/>
      <c r="QDW120" s="3"/>
      <c r="QDX120" s="3"/>
      <c r="QDY120" s="3"/>
      <c r="QDZ120" s="3"/>
      <c r="QEA120" s="3"/>
      <c r="QEB120" s="3"/>
      <c r="QEC120" s="3"/>
      <c r="QED120" s="3"/>
      <c r="QEE120" s="3"/>
      <c r="QEF120" s="3"/>
      <c r="QEG120" s="3"/>
      <c r="QEH120" s="3"/>
      <c r="QEI120" s="3"/>
      <c r="QEJ120" s="3"/>
      <c r="QEK120" s="3"/>
      <c r="QEL120" s="3"/>
      <c r="QEM120" s="3"/>
      <c r="QEN120" s="3"/>
      <c r="QEO120" s="3"/>
      <c r="QEP120" s="3"/>
      <c r="QEQ120" s="3"/>
      <c r="QER120" s="3"/>
      <c r="QES120" s="3"/>
      <c r="QET120" s="3"/>
      <c r="QEU120" s="3"/>
      <c r="QEV120" s="3"/>
      <c r="QEW120" s="3"/>
      <c r="QEX120" s="3"/>
      <c r="QEY120" s="3"/>
      <c r="QEZ120" s="3"/>
      <c r="QFA120" s="3"/>
      <c r="QFB120" s="3"/>
      <c r="QFC120" s="3"/>
      <c r="QFD120" s="3"/>
      <c r="QFE120" s="3"/>
      <c r="QFF120" s="3"/>
      <c r="QFG120" s="3"/>
      <c r="QFH120" s="3"/>
      <c r="QFI120" s="3"/>
      <c r="QFJ120" s="3"/>
      <c r="QFK120" s="3"/>
      <c r="QFL120" s="3"/>
      <c r="QFM120" s="3"/>
      <c r="QFN120" s="3"/>
      <c r="QFO120" s="3"/>
      <c r="QFP120" s="3"/>
      <c r="QFQ120" s="3"/>
      <c r="QFR120" s="3"/>
      <c r="QFS120" s="3"/>
      <c r="QFT120" s="3"/>
      <c r="QFU120" s="3"/>
      <c r="QFV120" s="3"/>
      <c r="QFW120" s="3"/>
      <c r="QFX120" s="3"/>
      <c r="QFY120" s="3"/>
      <c r="QFZ120" s="3"/>
      <c r="QGA120" s="3"/>
      <c r="QGB120" s="3"/>
      <c r="QGC120" s="3"/>
      <c r="QGD120" s="3"/>
      <c r="QGE120" s="3"/>
      <c r="QGF120" s="3"/>
      <c r="QGG120" s="3"/>
      <c r="QGH120" s="3"/>
      <c r="QGI120" s="3"/>
      <c r="QGJ120" s="3"/>
      <c r="QGK120" s="3"/>
      <c r="QGL120" s="3"/>
      <c r="QGM120" s="3"/>
      <c r="QGN120" s="3"/>
      <c r="QGO120" s="3"/>
      <c r="QGP120" s="3"/>
      <c r="QGQ120" s="3"/>
      <c r="QGR120" s="3"/>
      <c r="QGS120" s="3"/>
      <c r="QGT120" s="3"/>
      <c r="QGU120" s="3"/>
      <c r="QGV120" s="3"/>
      <c r="QGW120" s="3"/>
      <c r="QGX120" s="3"/>
      <c r="QGY120" s="3"/>
      <c r="QGZ120" s="3"/>
      <c r="QHA120" s="3"/>
      <c r="QHB120" s="3"/>
      <c r="QHC120" s="3"/>
      <c r="QHD120" s="3"/>
      <c r="QHE120" s="3"/>
      <c r="QHF120" s="3"/>
      <c r="QHG120" s="3"/>
      <c r="QHH120" s="3"/>
      <c r="QHI120" s="3"/>
      <c r="QHJ120" s="3"/>
      <c r="QHK120" s="3"/>
      <c r="QHL120" s="3"/>
      <c r="QHM120" s="3"/>
      <c r="QHN120" s="3"/>
      <c r="QHO120" s="3"/>
      <c r="QHP120" s="3"/>
      <c r="QHQ120" s="3"/>
      <c r="QHR120" s="3"/>
      <c r="QHS120" s="3"/>
      <c r="QHT120" s="3"/>
      <c r="QHU120" s="3"/>
      <c r="QHV120" s="3"/>
      <c r="QHW120" s="3"/>
      <c r="QHX120" s="3"/>
      <c r="QHY120" s="3"/>
      <c r="QHZ120" s="3"/>
      <c r="QIA120" s="3"/>
      <c r="QIB120" s="3"/>
      <c r="QIC120" s="3"/>
      <c r="QID120" s="3"/>
      <c r="QIE120" s="3"/>
      <c r="QIF120" s="3"/>
      <c r="QIG120" s="3"/>
      <c r="QIH120" s="3"/>
      <c r="QII120" s="3"/>
      <c r="QIJ120" s="3"/>
      <c r="QIK120" s="3"/>
      <c r="QIL120" s="3"/>
      <c r="QIM120" s="3"/>
      <c r="QIN120" s="3"/>
      <c r="QIO120" s="3"/>
      <c r="QIP120" s="3"/>
      <c r="QIQ120" s="3"/>
      <c r="QIR120" s="3"/>
      <c r="QIS120" s="3"/>
      <c r="QIT120" s="3"/>
      <c r="QIU120" s="3"/>
      <c r="QIV120" s="3"/>
      <c r="QIW120" s="3"/>
      <c r="QIX120" s="3"/>
      <c r="QIY120" s="3"/>
      <c r="QIZ120" s="3"/>
      <c r="QJA120" s="3"/>
      <c r="QJB120" s="3"/>
      <c r="QJC120" s="3"/>
      <c r="QJD120" s="3"/>
      <c r="QJE120" s="3"/>
      <c r="QJF120" s="3"/>
      <c r="QJG120" s="3"/>
      <c r="QJH120" s="3"/>
      <c r="QJI120" s="3"/>
      <c r="QJJ120" s="3"/>
      <c r="QJK120" s="3"/>
      <c r="QJL120" s="3"/>
      <c r="QJM120" s="3"/>
      <c r="QJN120" s="3"/>
      <c r="QJO120" s="3"/>
      <c r="QJP120" s="3"/>
      <c r="QJQ120" s="3"/>
      <c r="QJR120" s="3"/>
      <c r="QJS120" s="3"/>
      <c r="QJT120" s="3"/>
      <c r="QJU120" s="3"/>
      <c r="QJV120" s="3"/>
      <c r="QJW120" s="3"/>
      <c r="QJX120" s="3"/>
      <c r="QJY120" s="3"/>
      <c r="QJZ120" s="3"/>
      <c r="QKA120" s="3"/>
      <c r="QKB120" s="3"/>
      <c r="QKC120" s="3"/>
      <c r="QKD120" s="3"/>
      <c r="QKE120" s="3"/>
      <c r="QKF120" s="3"/>
      <c r="QKG120" s="3"/>
      <c r="QKH120" s="3"/>
      <c r="QKI120" s="3"/>
      <c r="QKJ120" s="3"/>
      <c r="QKK120" s="3"/>
      <c r="QKL120" s="3"/>
      <c r="QKM120" s="3"/>
      <c r="QKN120" s="3"/>
      <c r="QKO120" s="3"/>
      <c r="QKP120" s="3"/>
      <c r="QKQ120" s="3"/>
      <c r="QKR120" s="3"/>
      <c r="QKS120" s="3"/>
      <c r="QKT120" s="3"/>
      <c r="QKU120" s="3"/>
      <c r="QKV120" s="3"/>
      <c r="QKW120" s="3"/>
      <c r="QKX120" s="3"/>
      <c r="QKY120" s="3"/>
      <c r="QKZ120" s="3"/>
      <c r="QLA120" s="3"/>
      <c r="QLB120" s="3"/>
      <c r="QLC120" s="3"/>
      <c r="QLD120" s="3"/>
      <c r="QLE120" s="3"/>
      <c r="QLF120" s="3"/>
      <c r="QLG120" s="3"/>
      <c r="QLH120" s="3"/>
      <c r="QLI120" s="3"/>
      <c r="QLJ120" s="3"/>
      <c r="QLK120" s="3"/>
      <c r="QLL120" s="3"/>
      <c r="QLM120" s="3"/>
      <c r="QLN120" s="3"/>
      <c r="QLO120" s="3"/>
      <c r="QLP120" s="3"/>
      <c r="QLQ120" s="3"/>
      <c r="QLR120" s="3"/>
      <c r="QLS120" s="3"/>
      <c r="QLT120" s="3"/>
      <c r="QLU120" s="3"/>
      <c r="QLV120" s="3"/>
      <c r="QLW120" s="3"/>
      <c r="QLX120" s="3"/>
      <c r="QLY120" s="3"/>
      <c r="QLZ120" s="3"/>
      <c r="QMA120" s="3"/>
      <c r="QMB120" s="3"/>
      <c r="QMC120" s="3"/>
      <c r="QMD120" s="3"/>
      <c r="QME120" s="3"/>
      <c r="QMF120" s="3"/>
      <c r="QMG120" s="3"/>
      <c r="QMH120" s="3"/>
      <c r="QMI120" s="3"/>
      <c r="QMJ120" s="3"/>
      <c r="QMK120" s="3"/>
      <c r="QML120" s="3"/>
      <c r="QMM120" s="3"/>
      <c r="QMN120" s="3"/>
      <c r="QMO120" s="3"/>
      <c r="QMP120" s="3"/>
      <c r="QMQ120" s="3"/>
      <c r="QMR120" s="3"/>
      <c r="QMS120" s="3"/>
      <c r="QMT120" s="3"/>
      <c r="QMU120" s="3"/>
      <c r="QMV120" s="3"/>
      <c r="QMW120" s="3"/>
      <c r="QMX120" s="3"/>
      <c r="QMY120" s="3"/>
      <c r="QMZ120" s="3"/>
      <c r="QNA120" s="3"/>
      <c r="QNB120" s="3"/>
      <c r="QNC120" s="3"/>
      <c r="QND120" s="3"/>
      <c r="QNE120" s="3"/>
      <c r="QNF120" s="3"/>
      <c r="QNG120" s="3"/>
      <c r="QNH120" s="3"/>
      <c r="QNI120" s="3"/>
      <c r="QNJ120" s="3"/>
      <c r="QNK120" s="3"/>
      <c r="QNL120" s="3"/>
      <c r="QNM120" s="3"/>
      <c r="QNN120" s="3"/>
      <c r="QNO120" s="3"/>
      <c r="QNP120" s="3"/>
      <c r="QNQ120" s="3"/>
      <c r="QNR120" s="3"/>
      <c r="QNS120" s="3"/>
      <c r="QNT120" s="3"/>
      <c r="QNU120" s="3"/>
      <c r="QNV120" s="3"/>
      <c r="QNW120" s="3"/>
      <c r="QNX120" s="3"/>
      <c r="QNY120" s="3"/>
      <c r="QNZ120" s="3"/>
      <c r="QOA120" s="3"/>
      <c r="QOB120" s="3"/>
      <c r="QOC120" s="3"/>
      <c r="QOD120" s="3"/>
      <c r="QOE120" s="3"/>
      <c r="QOF120" s="3"/>
      <c r="QOG120" s="3"/>
      <c r="QOH120" s="3"/>
      <c r="QOI120" s="3"/>
      <c r="QOJ120" s="3"/>
      <c r="QOK120" s="3"/>
      <c r="QOL120" s="3"/>
      <c r="QOM120" s="3"/>
      <c r="QON120" s="3"/>
      <c r="QOO120" s="3"/>
      <c r="QOP120" s="3"/>
      <c r="QOQ120" s="3"/>
      <c r="QOR120" s="3"/>
      <c r="QOS120" s="3"/>
      <c r="QOT120" s="3"/>
      <c r="QOU120" s="3"/>
      <c r="QOV120" s="3"/>
      <c r="QOW120" s="3"/>
      <c r="QOX120" s="3"/>
      <c r="QOY120" s="3"/>
      <c r="QOZ120" s="3"/>
      <c r="QPA120" s="3"/>
      <c r="QPB120" s="3"/>
      <c r="QPC120" s="3"/>
      <c r="QPD120" s="3"/>
      <c r="QPE120" s="3"/>
      <c r="QPF120" s="3"/>
      <c r="QPG120" s="3"/>
      <c r="QPH120" s="3"/>
      <c r="QPI120" s="3"/>
      <c r="QPJ120" s="3"/>
      <c r="QPK120" s="3"/>
      <c r="QPL120" s="3"/>
      <c r="QPM120" s="3"/>
      <c r="QPN120" s="3"/>
      <c r="QPO120" s="3"/>
      <c r="QPP120" s="3"/>
      <c r="QPQ120" s="3"/>
      <c r="QPR120" s="3"/>
      <c r="QPS120" s="3"/>
      <c r="QPT120" s="3"/>
      <c r="QPU120" s="3"/>
      <c r="QPV120" s="3"/>
      <c r="QPW120" s="3"/>
      <c r="QPX120" s="3"/>
      <c r="QPY120" s="3"/>
      <c r="QPZ120" s="3"/>
      <c r="QQA120" s="3"/>
      <c r="QQB120" s="3"/>
      <c r="QQC120" s="3"/>
      <c r="QQD120" s="3"/>
      <c r="QQE120" s="3"/>
      <c r="QQF120" s="3"/>
      <c r="QQG120" s="3"/>
      <c r="QQH120" s="3"/>
      <c r="QQI120" s="3"/>
      <c r="QQJ120" s="3"/>
      <c r="QQK120" s="3"/>
      <c r="QQL120" s="3"/>
      <c r="QQM120" s="3"/>
      <c r="QQN120" s="3"/>
      <c r="QQO120" s="3"/>
      <c r="QQP120" s="3"/>
      <c r="QQQ120" s="3"/>
      <c r="QQR120" s="3"/>
      <c r="QQS120" s="3"/>
      <c r="QQT120" s="3"/>
      <c r="QQU120" s="3"/>
      <c r="QQV120" s="3"/>
      <c r="QQW120" s="3"/>
      <c r="QQX120" s="3"/>
      <c r="QQY120" s="3"/>
      <c r="QQZ120" s="3"/>
      <c r="QRA120" s="3"/>
      <c r="QRB120" s="3"/>
      <c r="QRC120" s="3"/>
      <c r="QRD120" s="3"/>
      <c r="QRE120" s="3"/>
      <c r="QRF120" s="3"/>
      <c r="QRG120" s="3"/>
      <c r="QRH120" s="3"/>
      <c r="QRI120" s="3"/>
      <c r="QRJ120" s="3"/>
      <c r="QRK120" s="3"/>
      <c r="QRL120" s="3"/>
      <c r="QRM120" s="3"/>
      <c r="QRN120" s="3"/>
      <c r="QRO120" s="3"/>
      <c r="QRP120" s="3"/>
      <c r="QRQ120" s="3"/>
      <c r="QRR120" s="3"/>
      <c r="QRS120" s="3"/>
      <c r="QRT120" s="3"/>
      <c r="QRU120" s="3"/>
      <c r="QRV120" s="3"/>
      <c r="QRW120" s="3"/>
      <c r="QRX120" s="3"/>
      <c r="QRY120" s="3"/>
      <c r="QRZ120" s="3"/>
      <c r="QSA120" s="3"/>
      <c r="QSB120" s="3"/>
      <c r="QSC120" s="3"/>
      <c r="QSD120" s="3"/>
      <c r="QSE120" s="3"/>
      <c r="QSF120" s="3"/>
      <c r="QSG120" s="3"/>
      <c r="QSH120" s="3"/>
      <c r="QSI120" s="3"/>
      <c r="QSJ120" s="3"/>
      <c r="QSK120" s="3"/>
      <c r="QSL120" s="3"/>
      <c r="QSM120" s="3"/>
      <c r="QSN120" s="3"/>
      <c r="QSO120" s="3"/>
      <c r="QSP120" s="3"/>
      <c r="QSQ120" s="3"/>
      <c r="QSR120" s="3"/>
      <c r="QSS120" s="3"/>
      <c r="QST120" s="3"/>
      <c r="QSU120" s="3"/>
      <c r="QSV120" s="3"/>
      <c r="QSW120" s="3"/>
      <c r="QSX120" s="3"/>
      <c r="QSY120" s="3"/>
      <c r="QSZ120" s="3"/>
      <c r="QTA120" s="3"/>
      <c r="QTB120" s="3"/>
      <c r="QTC120" s="3"/>
      <c r="QTD120" s="3"/>
      <c r="QTE120" s="3"/>
      <c r="QTF120" s="3"/>
      <c r="QTG120" s="3"/>
      <c r="QTH120" s="3"/>
      <c r="QTI120" s="3"/>
      <c r="QTJ120" s="3"/>
      <c r="QTK120" s="3"/>
      <c r="QTL120" s="3"/>
      <c r="QTM120" s="3"/>
      <c r="QTN120" s="3"/>
      <c r="QTO120" s="3"/>
      <c r="QTP120" s="3"/>
      <c r="QTQ120" s="3"/>
      <c r="QTR120" s="3"/>
      <c r="QTS120" s="3"/>
      <c r="QTT120" s="3"/>
      <c r="QTU120" s="3"/>
      <c r="QTV120" s="3"/>
      <c r="QTW120" s="3"/>
      <c r="QTX120" s="3"/>
      <c r="QTY120" s="3"/>
      <c r="QTZ120" s="3"/>
      <c r="QUA120" s="3"/>
      <c r="QUB120" s="3"/>
      <c r="QUC120" s="3"/>
      <c r="QUD120" s="3"/>
      <c r="QUE120" s="3"/>
      <c r="QUF120" s="3"/>
      <c r="QUG120" s="3"/>
      <c r="QUH120" s="3"/>
      <c r="QUI120" s="3"/>
      <c r="QUJ120" s="3"/>
      <c r="QUK120" s="3"/>
      <c r="QUL120" s="3"/>
      <c r="QUM120" s="3"/>
      <c r="QUN120" s="3"/>
      <c r="QUO120" s="3"/>
      <c r="QUP120" s="3"/>
      <c r="QUQ120" s="3"/>
      <c r="QUR120" s="3"/>
      <c r="QUS120" s="3"/>
      <c r="QUT120" s="3"/>
      <c r="QUU120" s="3"/>
      <c r="QUV120" s="3"/>
      <c r="QUW120" s="3"/>
      <c r="QUX120" s="3"/>
      <c r="QUY120" s="3"/>
      <c r="QUZ120" s="3"/>
      <c r="QVA120" s="3"/>
      <c r="QVB120" s="3"/>
      <c r="QVC120" s="3"/>
      <c r="QVD120" s="3"/>
      <c r="QVE120" s="3"/>
      <c r="QVF120" s="3"/>
      <c r="QVG120" s="3"/>
      <c r="QVH120" s="3"/>
      <c r="QVI120" s="3"/>
      <c r="QVJ120" s="3"/>
      <c r="QVK120" s="3"/>
      <c r="QVL120" s="3"/>
      <c r="QVM120" s="3"/>
      <c r="QVN120" s="3"/>
      <c r="QVO120" s="3"/>
      <c r="QVP120" s="3"/>
      <c r="QVQ120" s="3"/>
      <c r="QVR120" s="3"/>
      <c r="QVS120" s="3"/>
      <c r="QVT120" s="3"/>
      <c r="QVU120" s="3"/>
      <c r="QVV120" s="3"/>
      <c r="QVW120" s="3"/>
      <c r="QVX120" s="3"/>
      <c r="QVY120" s="3"/>
      <c r="QVZ120" s="3"/>
      <c r="QWA120" s="3"/>
      <c r="QWB120" s="3"/>
      <c r="QWC120" s="3"/>
      <c r="QWD120" s="3"/>
      <c r="QWE120" s="3"/>
      <c r="QWF120" s="3"/>
      <c r="QWG120" s="3"/>
      <c r="QWH120" s="3"/>
      <c r="QWI120" s="3"/>
      <c r="QWJ120" s="3"/>
      <c r="QWK120" s="3"/>
      <c r="QWL120" s="3"/>
      <c r="QWM120" s="3"/>
      <c r="QWN120" s="3"/>
      <c r="QWO120" s="3"/>
      <c r="QWP120" s="3"/>
      <c r="QWQ120" s="3"/>
      <c r="QWR120" s="3"/>
      <c r="QWS120" s="3"/>
      <c r="QWT120" s="3"/>
      <c r="QWU120" s="3"/>
      <c r="QWV120" s="3"/>
      <c r="QWW120" s="3"/>
      <c r="QWX120" s="3"/>
      <c r="QWY120" s="3"/>
      <c r="QWZ120" s="3"/>
      <c r="QXA120" s="3"/>
      <c r="QXB120" s="3"/>
      <c r="QXC120" s="3"/>
      <c r="QXD120" s="3"/>
      <c r="QXE120" s="3"/>
      <c r="QXF120" s="3"/>
      <c r="QXG120" s="3"/>
      <c r="QXH120" s="3"/>
      <c r="QXI120" s="3"/>
      <c r="QXJ120" s="3"/>
      <c r="QXK120" s="3"/>
      <c r="QXL120" s="3"/>
      <c r="QXM120" s="3"/>
      <c r="QXN120" s="3"/>
      <c r="QXO120" s="3"/>
      <c r="QXP120" s="3"/>
      <c r="QXQ120" s="3"/>
      <c r="QXR120" s="3"/>
      <c r="QXS120" s="3"/>
      <c r="QXT120" s="3"/>
      <c r="QXU120" s="3"/>
      <c r="QXV120" s="3"/>
      <c r="QXW120" s="3"/>
      <c r="QXX120" s="3"/>
      <c r="QXY120" s="3"/>
      <c r="QXZ120" s="3"/>
      <c r="QYA120" s="3"/>
      <c r="QYB120" s="3"/>
      <c r="QYC120" s="3"/>
      <c r="QYD120" s="3"/>
      <c r="QYE120" s="3"/>
      <c r="QYF120" s="3"/>
      <c r="QYG120" s="3"/>
      <c r="QYH120" s="3"/>
      <c r="QYI120" s="3"/>
      <c r="QYJ120" s="3"/>
      <c r="QYK120" s="3"/>
      <c r="QYL120" s="3"/>
      <c r="QYM120" s="3"/>
      <c r="QYN120" s="3"/>
      <c r="QYO120" s="3"/>
      <c r="QYP120" s="3"/>
      <c r="QYQ120" s="3"/>
      <c r="QYR120" s="3"/>
      <c r="QYS120" s="3"/>
      <c r="QYT120" s="3"/>
      <c r="QYU120" s="3"/>
      <c r="QYV120" s="3"/>
      <c r="QYW120" s="3"/>
      <c r="QYX120" s="3"/>
      <c r="QYY120" s="3"/>
      <c r="QYZ120" s="3"/>
      <c r="QZA120" s="3"/>
      <c r="QZB120" s="3"/>
      <c r="QZC120" s="3"/>
      <c r="QZD120" s="3"/>
      <c r="QZE120" s="3"/>
      <c r="QZF120" s="3"/>
      <c r="QZG120" s="3"/>
      <c r="QZH120" s="3"/>
      <c r="QZI120" s="3"/>
      <c r="QZJ120" s="3"/>
      <c r="QZK120" s="3"/>
      <c r="QZL120" s="3"/>
      <c r="QZM120" s="3"/>
      <c r="QZN120" s="3"/>
      <c r="QZO120" s="3"/>
      <c r="QZP120" s="3"/>
      <c r="QZQ120" s="3"/>
      <c r="QZR120" s="3"/>
      <c r="QZS120" s="3"/>
      <c r="QZT120" s="3"/>
      <c r="QZU120" s="3"/>
      <c r="QZV120" s="3"/>
      <c r="QZW120" s="3"/>
      <c r="QZX120" s="3"/>
      <c r="QZY120" s="3"/>
      <c r="QZZ120" s="3"/>
      <c r="RAA120" s="3"/>
      <c r="RAB120" s="3"/>
      <c r="RAC120" s="3"/>
      <c r="RAD120" s="3"/>
      <c r="RAE120" s="3"/>
      <c r="RAF120" s="3"/>
      <c r="RAG120" s="3"/>
      <c r="RAH120" s="3"/>
      <c r="RAI120" s="3"/>
      <c r="RAJ120" s="3"/>
      <c r="RAK120" s="3"/>
      <c r="RAL120" s="3"/>
      <c r="RAM120" s="3"/>
      <c r="RAN120" s="3"/>
      <c r="RAO120" s="3"/>
      <c r="RAP120" s="3"/>
      <c r="RAQ120" s="3"/>
      <c r="RAR120" s="3"/>
      <c r="RAS120" s="3"/>
      <c r="RAT120" s="3"/>
      <c r="RAU120" s="3"/>
      <c r="RAV120" s="3"/>
      <c r="RAW120" s="3"/>
      <c r="RAX120" s="3"/>
      <c r="RAY120" s="3"/>
      <c r="RAZ120" s="3"/>
      <c r="RBA120" s="3"/>
      <c r="RBB120" s="3"/>
      <c r="RBC120" s="3"/>
      <c r="RBD120" s="3"/>
      <c r="RBE120" s="3"/>
      <c r="RBF120" s="3"/>
      <c r="RBG120" s="3"/>
      <c r="RBH120" s="3"/>
      <c r="RBI120" s="3"/>
      <c r="RBJ120" s="3"/>
      <c r="RBK120" s="3"/>
      <c r="RBL120" s="3"/>
      <c r="RBM120" s="3"/>
      <c r="RBN120" s="3"/>
      <c r="RBO120" s="3"/>
      <c r="RBP120" s="3"/>
      <c r="RBQ120" s="3"/>
      <c r="RBR120" s="3"/>
      <c r="RBS120" s="3"/>
      <c r="RBT120" s="3"/>
      <c r="RBU120" s="3"/>
      <c r="RBV120" s="3"/>
      <c r="RBW120" s="3"/>
      <c r="RBX120" s="3"/>
      <c r="RBY120" s="3"/>
      <c r="RBZ120" s="3"/>
      <c r="RCA120" s="3"/>
      <c r="RCB120" s="3"/>
      <c r="RCC120" s="3"/>
      <c r="RCD120" s="3"/>
      <c r="RCE120" s="3"/>
      <c r="RCF120" s="3"/>
      <c r="RCG120" s="3"/>
      <c r="RCH120" s="3"/>
      <c r="RCI120" s="3"/>
      <c r="RCJ120" s="3"/>
      <c r="RCK120" s="3"/>
      <c r="RCL120" s="3"/>
      <c r="RCM120" s="3"/>
      <c r="RCN120" s="3"/>
      <c r="RCO120" s="3"/>
      <c r="RCP120" s="3"/>
      <c r="RCQ120" s="3"/>
      <c r="RCR120" s="3"/>
      <c r="RCS120" s="3"/>
      <c r="RCT120" s="3"/>
      <c r="RCU120" s="3"/>
      <c r="RCV120" s="3"/>
      <c r="RCW120" s="3"/>
      <c r="RCX120" s="3"/>
      <c r="RCY120" s="3"/>
      <c r="RCZ120" s="3"/>
      <c r="RDA120" s="3"/>
      <c r="RDB120" s="3"/>
      <c r="RDC120" s="3"/>
      <c r="RDD120" s="3"/>
      <c r="RDE120" s="3"/>
      <c r="RDF120" s="3"/>
      <c r="RDG120" s="3"/>
      <c r="RDH120" s="3"/>
      <c r="RDI120" s="3"/>
      <c r="RDJ120" s="3"/>
      <c r="RDK120" s="3"/>
      <c r="RDL120" s="3"/>
      <c r="RDM120" s="3"/>
      <c r="RDN120" s="3"/>
      <c r="RDO120" s="3"/>
      <c r="RDP120" s="3"/>
      <c r="RDQ120" s="3"/>
      <c r="RDR120" s="3"/>
      <c r="RDS120" s="3"/>
      <c r="RDT120" s="3"/>
      <c r="RDU120" s="3"/>
      <c r="RDV120" s="3"/>
      <c r="RDW120" s="3"/>
      <c r="RDX120" s="3"/>
      <c r="RDY120" s="3"/>
      <c r="RDZ120" s="3"/>
      <c r="REA120" s="3"/>
      <c r="REB120" s="3"/>
      <c r="REC120" s="3"/>
      <c r="RED120" s="3"/>
      <c r="REE120" s="3"/>
      <c r="REF120" s="3"/>
      <c r="REG120" s="3"/>
      <c r="REH120" s="3"/>
      <c r="REI120" s="3"/>
      <c r="REJ120" s="3"/>
      <c r="REK120" s="3"/>
      <c r="REL120" s="3"/>
      <c r="REM120" s="3"/>
      <c r="REN120" s="3"/>
      <c r="REO120" s="3"/>
      <c r="REP120" s="3"/>
      <c r="REQ120" s="3"/>
      <c r="RER120" s="3"/>
      <c r="RES120" s="3"/>
      <c r="RET120" s="3"/>
      <c r="REU120" s="3"/>
      <c r="REV120" s="3"/>
      <c r="REW120" s="3"/>
      <c r="REX120" s="3"/>
      <c r="REY120" s="3"/>
      <c r="REZ120" s="3"/>
      <c r="RFA120" s="3"/>
      <c r="RFB120" s="3"/>
      <c r="RFC120" s="3"/>
      <c r="RFD120" s="3"/>
      <c r="RFE120" s="3"/>
      <c r="RFF120" s="3"/>
      <c r="RFG120" s="3"/>
      <c r="RFH120" s="3"/>
      <c r="RFI120" s="3"/>
      <c r="RFJ120" s="3"/>
      <c r="RFK120" s="3"/>
      <c r="RFL120" s="3"/>
      <c r="RFM120" s="3"/>
      <c r="RFN120" s="3"/>
      <c r="RFO120" s="3"/>
      <c r="RFP120" s="3"/>
      <c r="RFQ120" s="3"/>
      <c r="RFR120" s="3"/>
      <c r="RFS120" s="3"/>
      <c r="RFT120" s="3"/>
      <c r="RFU120" s="3"/>
      <c r="RFV120" s="3"/>
      <c r="RFW120" s="3"/>
      <c r="RFX120" s="3"/>
      <c r="RFY120" s="3"/>
      <c r="RFZ120" s="3"/>
      <c r="RGA120" s="3"/>
      <c r="RGB120" s="3"/>
      <c r="RGC120" s="3"/>
      <c r="RGD120" s="3"/>
      <c r="RGE120" s="3"/>
      <c r="RGF120" s="3"/>
      <c r="RGG120" s="3"/>
      <c r="RGH120" s="3"/>
      <c r="RGI120" s="3"/>
      <c r="RGJ120" s="3"/>
      <c r="RGK120" s="3"/>
      <c r="RGL120" s="3"/>
      <c r="RGM120" s="3"/>
      <c r="RGN120" s="3"/>
      <c r="RGO120" s="3"/>
      <c r="RGP120" s="3"/>
      <c r="RGQ120" s="3"/>
      <c r="RGR120" s="3"/>
      <c r="RGS120" s="3"/>
      <c r="RGT120" s="3"/>
      <c r="RGU120" s="3"/>
      <c r="RGV120" s="3"/>
      <c r="RGW120" s="3"/>
      <c r="RGX120" s="3"/>
      <c r="RGY120" s="3"/>
      <c r="RGZ120" s="3"/>
      <c r="RHA120" s="3"/>
      <c r="RHB120" s="3"/>
      <c r="RHC120" s="3"/>
      <c r="RHD120" s="3"/>
      <c r="RHE120" s="3"/>
      <c r="RHF120" s="3"/>
      <c r="RHG120" s="3"/>
      <c r="RHH120" s="3"/>
      <c r="RHI120" s="3"/>
      <c r="RHJ120" s="3"/>
      <c r="RHK120" s="3"/>
      <c r="RHL120" s="3"/>
      <c r="RHM120" s="3"/>
      <c r="RHN120" s="3"/>
      <c r="RHO120" s="3"/>
      <c r="RHP120" s="3"/>
      <c r="RHQ120" s="3"/>
      <c r="RHR120" s="3"/>
      <c r="RHS120" s="3"/>
      <c r="RHT120" s="3"/>
      <c r="RHU120" s="3"/>
      <c r="RHV120" s="3"/>
      <c r="RHW120" s="3"/>
      <c r="RHX120" s="3"/>
      <c r="RHY120" s="3"/>
      <c r="RHZ120" s="3"/>
      <c r="RIA120" s="3"/>
      <c r="RIB120" s="3"/>
      <c r="RIC120" s="3"/>
      <c r="RID120" s="3"/>
      <c r="RIE120" s="3"/>
      <c r="RIF120" s="3"/>
      <c r="RIG120" s="3"/>
      <c r="RIH120" s="3"/>
      <c r="RII120" s="3"/>
      <c r="RIJ120" s="3"/>
      <c r="RIK120" s="3"/>
      <c r="RIL120" s="3"/>
      <c r="RIM120" s="3"/>
      <c r="RIN120" s="3"/>
      <c r="RIO120" s="3"/>
      <c r="RIP120" s="3"/>
      <c r="RIQ120" s="3"/>
      <c r="RIR120" s="3"/>
      <c r="RIS120" s="3"/>
      <c r="RIT120" s="3"/>
      <c r="RIU120" s="3"/>
      <c r="RIV120" s="3"/>
      <c r="RIW120" s="3"/>
      <c r="RIX120" s="3"/>
      <c r="RIY120" s="3"/>
      <c r="RIZ120" s="3"/>
      <c r="RJA120" s="3"/>
      <c r="RJB120" s="3"/>
      <c r="RJC120" s="3"/>
      <c r="RJD120" s="3"/>
      <c r="RJE120" s="3"/>
      <c r="RJF120" s="3"/>
      <c r="RJG120" s="3"/>
      <c r="RJH120" s="3"/>
      <c r="RJI120" s="3"/>
      <c r="RJJ120" s="3"/>
      <c r="RJK120" s="3"/>
      <c r="RJL120" s="3"/>
      <c r="RJM120" s="3"/>
      <c r="RJN120" s="3"/>
      <c r="RJO120" s="3"/>
      <c r="RJP120" s="3"/>
      <c r="RJQ120" s="3"/>
      <c r="RJR120" s="3"/>
      <c r="RJS120" s="3"/>
      <c r="RJT120" s="3"/>
      <c r="RJU120" s="3"/>
      <c r="RJV120" s="3"/>
      <c r="RJW120" s="3"/>
      <c r="RJX120" s="3"/>
      <c r="RJY120" s="3"/>
      <c r="RJZ120" s="3"/>
      <c r="RKA120" s="3"/>
      <c r="RKB120" s="3"/>
      <c r="RKC120" s="3"/>
      <c r="RKD120" s="3"/>
      <c r="RKE120" s="3"/>
      <c r="RKF120" s="3"/>
      <c r="RKG120" s="3"/>
      <c r="RKH120" s="3"/>
      <c r="RKI120" s="3"/>
      <c r="RKJ120" s="3"/>
      <c r="RKK120" s="3"/>
      <c r="RKL120" s="3"/>
      <c r="RKM120" s="3"/>
      <c r="RKN120" s="3"/>
      <c r="RKO120" s="3"/>
      <c r="RKP120" s="3"/>
      <c r="RKQ120" s="3"/>
      <c r="RKR120" s="3"/>
      <c r="RKS120" s="3"/>
      <c r="RKT120" s="3"/>
      <c r="RKU120" s="3"/>
      <c r="RKV120" s="3"/>
      <c r="RKW120" s="3"/>
      <c r="RKX120" s="3"/>
      <c r="RKY120" s="3"/>
      <c r="RKZ120" s="3"/>
      <c r="RLA120" s="3"/>
      <c r="RLB120" s="3"/>
      <c r="RLC120" s="3"/>
      <c r="RLD120" s="3"/>
      <c r="RLE120" s="3"/>
      <c r="RLF120" s="3"/>
      <c r="RLG120" s="3"/>
      <c r="RLH120" s="3"/>
      <c r="RLI120" s="3"/>
      <c r="RLJ120" s="3"/>
      <c r="RLK120" s="3"/>
      <c r="RLL120" s="3"/>
      <c r="RLM120" s="3"/>
      <c r="RLN120" s="3"/>
      <c r="RLO120" s="3"/>
      <c r="RLP120" s="3"/>
      <c r="RLQ120" s="3"/>
      <c r="RLR120" s="3"/>
      <c r="RLS120" s="3"/>
      <c r="RLT120" s="3"/>
      <c r="RLU120" s="3"/>
      <c r="RLV120" s="3"/>
      <c r="RLW120" s="3"/>
      <c r="RLX120" s="3"/>
      <c r="RLY120" s="3"/>
      <c r="RLZ120" s="3"/>
      <c r="RMA120" s="3"/>
      <c r="RMB120" s="3"/>
      <c r="RMC120" s="3"/>
      <c r="RMD120" s="3"/>
      <c r="RME120" s="3"/>
      <c r="RMF120" s="3"/>
      <c r="RMG120" s="3"/>
      <c r="RMH120" s="3"/>
      <c r="RMI120" s="3"/>
      <c r="RMJ120" s="3"/>
      <c r="RMK120" s="3"/>
      <c r="RML120" s="3"/>
      <c r="RMM120" s="3"/>
      <c r="RMN120" s="3"/>
      <c r="RMO120" s="3"/>
      <c r="RMP120" s="3"/>
      <c r="RMQ120" s="3"/>
      <c r="RMR120" s="3"/>
      <c r="RMS120" s="3"/>
      <c r="RMT120" s="3"/>
      <c r="RMU120" s="3"/>
      <c r="RMV120" s="3"/>
      <c r="RMW120" s="3"/>
      <c r="RMX120" s="3"/>
      <c r="RMY120" s="3"/>
      <c r="RMZ120" s="3"/>
      <c r="RNA120" s="3"/>
      <c r="RNB120" s="3"/>
      <c r="RNC120" s="3"/>
      <c r="RND120" s="3"/>
      <c r="RNE120" s="3"/>
      <c r="RNF120" s="3"/>
      <c r="RNG120" s="3"/>
      <c r="RNH120" s="3"/>
      <c r="RNI120" s="3"/>
      <c r="RNJ120" s="3"/>
      <c r="RNK120" s="3"/>
      <c r="RNL120" s="3"/>
      <c r="RNM120" s="3"/>
      <c r="RNN120" s="3"/>
      <c r="RNO120" s="3"/>
      <c r="RNP120" s="3"/>
      <c r="RNQ120" s="3"/>
      <c r="RNR120" s="3"/>
      <c r="RNS120" s="3"/>
      <c r="RNT120" s="3"/>
      <c r="RNU120" s="3"/>
      <c r="RNV120" s="3"/>
      <c r="RNW120" s="3"/>
      <c r="RNX120" s="3"/>
      <c r="RNY120" s="3"/>
      <c r="RNZ120" s="3"/>
      <c r="ROA120" s="3"/>
      <c r="ROB120" s="3"/>
      <c r="ROC120" s="3"/>
      <c r="ROD120" s="3"/>
      <c r="ROE120" s="3"/>
      <c r="ROF120" s="3"/>
      <c r="ROG120" s="3"/>
      <c r="ROH120" s="3"/>
      <c r="ROI120" s="3"/>
      <c r="ROJ120" s="3"/>
      <c r="ROK120" s="3"/>
      <c r="ROL120" s="3"/>
      <c r="ROM120" s="3"/>
      <c r="RON120" s="3"/>
      <c r="ROO120" s="3"/>
      <c r="ROP120" s="3"/>
      <c r="ROQ120" s="3"/>
      <c r="ROR120" s="3"/>
      <c r="ROS120" s="3"/>
      <c r="ROT120" s="3"/>
      <c r="ROU120" s="3"/>
      <c r="ROV120" s="3"/>
      <c r="ROW120" s="3"/>
      <c r="ROX120" s="3"/>
      <c r="ROY120" s="3"/>
      <c r="ROZ120" s="3"/>
      <c r="RPA120" s="3"/>
      <c r="RPB120" s="3"/>
      <c r="RPC120" s="3"/>
      <c r="RPD120" s="3"/>
      <c r="RPE120" s="3"/>
      <c r="RPF120" s="3"/>
      <c r="RPG120" s="3"/>
      <c r="RPH120" s="3"/>
      <c r="RPI120" s="3"/>
      <c r="RPJ120" s="3"/>
      <c r="RPK120" s="3"/>
      <c r="RPL120" s="3"/>
      <c r="RPM120" s="3"/>
      <c r="RPN120" s="3"/>
      <c r="RPO120" s="3"/>
      <c r="RPP120" s="3"/>
      <c r="RPQ120" s="3"/>
      <c r="RPR120" s="3"/>
      <c r="RPS120" s="3"/>
      <c r="RPT120" s="3"/>
      <c r="RPU120" s="3"/>
      <c r="RPV120" s="3"/>
      <c r="RPW120" s="3"/>
      <c r="RPX120" s="3"/>
      <c r="RPY120" s="3"/>
      <c r="RPZ120" s="3"/>
      <c r="RQA120" s="3"/>
      <c r="RQB120" s="3"/>
      <c r="RQC120" s="3"/>
      <c r="RQD120" s="3"/>
      <c r="RQE120" s="3"/>
      <c r="RQF120" s="3"/>
      <c r="RQG120" s="3"/>
      <c r="RQH120" s="3"/>
      <c r="RQI120" s="3"/>
      <c r="RQJ120" s="3"/>
      <c r="RQK120" s="3"/>
      <c r="RQL120" s="3"/>
      <c r="RQM120" s="3"/>
      <c r="RQN120" s="3"/>
      <c r="RQO120" s="3"/>
      <c r="RQP120" s="3"/>
      <c r="RQQ120" s="3"/>
      <c r="RQR120" s="3"/>
      <c r="RQS120" s="3"/>
      <c r="RQT120" s="3"/>
      <c r="RQU120" s="3"/>
      <c r="RQV120" s="3"/>
      <c r="RQW120" s="3"/>
      <c r="RQX120" s="3"/>
      <c r="RQY120" s="3"/>
      <c r="RQZ120" s="3"/>
      <c r="RRA120" s="3"/>
      <c r="RRB120" s="3"/>
      <c r="RRC120" s="3"/>
      <c r="RRD120" s="3"/>
      <c r="RRE120" s="3"/>
      <c r="RRF120" s="3"/>
      <c r="RRG120" s="3"/>
      <c r="RRH120" s="3"/>
      <c r="RRI120" s="3"/>
      <c r="RRJ120" s="3"/>
      <c r="RRK120" s="3"/>
      <c r="RRL120" s="3"/>
      <c r="RRM120" s="3"/>
      <c r="RRN120" s="3"/>
      <c r="RRO120" s="3"/>
      <c r="RRP120" s="3"/>
      <c r="RRQ120" s="3"/>
      <c r="RRR120" s="3"/>
      <c r="RRS120" s="3"/>
      <c r="RRT120" s="3"/>
      <c r="RRU120" s="3"/>
      <c r="RRV120" s="3"/>
      <c r="RRW120" s="3"/>
      <c r="RRX120" s="3"/>
      <c r="RRY120" s="3"/>
      <c r="RRZ120" s="3"/>
      <c r="RSA120" s="3"/>
      <c r="RSB120" s="3"/>
      <c r="RSC120" s="3"/>
      <c r="RSD120" s="3"/>
      <c r="RSE120" s="3"/>
      <c r="RSF120" s="3"/>
      <c r="RSG120" s="3"/>
      <c r="RSH120" s="3"/>
      <c r="RSI120" s="3"/>
      <c r="RSJ120" s="3"/>
      <c r="RSK120" s="3"/>
      <c r="RSL120" s="3"/>
      <c r="RSM120" s="3"/>
      <c r="RSN120" s="3"/>
      <c r="RSO120" s="3"/>
      <c r="RSP120" s="3"/>
      <c r="RSQ120" s="3"/>
      <c r="RSR120" s="3"/>
      <c r="RSS120" s="3"/>
      <c r="RST120" s="3"/>
      <c r="RSU120" s="3"/>
      <c r="RSV120" s="3"/>
      <c r="RSW120" s="3"/>
      <c r="RSX120" s="3"/>
      <c r="RSY120" s="3"/>
      <c r="RSZ120" s="3"/>
      <c r="RTA120" s="3"/>
      <c r="RTB120" s="3"/>
      <c r="RTC120" s="3"/>
      <c r="RTD120" s="3"/>
      <c r="RTE120" s="3"/>
      <c r="RTF120" s="3"/>
      <c r="RTG120" s="3"/>
      <c r="RTH120" s="3"/>
      <c r="RTI120" s="3"/>
      <c r="RTJ120" s="3"/>
      <c r="RTK120" s="3"/>
      <c r="RTL120" s="3"/>
      <c r="RTM120" s="3"/>
      <c r="RTN120" s="3"/>
      <c r="RTO120" s="3"/>
      <c r="RTP120" s="3"/>
      <c r="RTQ120" s="3"/>
      <c r="RTR120" s="3"/>
      <c r="RTS120" s="3"/>
      <c r="RTT120" s="3"/>
      <c r="RTU120" s="3"/>
      <c r="RTV120" s="3"/>
      <c r="RTW120" s="3"/>
      <c r="RTX120" s="3"/>
      <c r="RTY120" s="3"/>
      <c r="RTZ120" s="3"/>
      <c r="RUA120" s="3"/>
      <c r="RUB120" s="3"/>
      <c r="RUC120" s="3"/>
      <c r="RUD120" s="3"/>
      <c r="RUE120" s="3"/>
      <c r="RUF120" s="3"/>
      <c r="RUG120" s="3"/>
      <c r="RUH120" s="3"/>
      <c r="RUI120" s="3"/>
      <c r="RUJ120" s="3"/>
      <c r="RUK120" s="3"/>
      <c r="RUL120" s="3"/>
      <c r="RUM120" s="3"/>
      <c r="RUN120" s="3"/>
      <c r="RUO120" s="3"/>
      <c r="RUP120" s="3"/>
      <c r="RUQ120" s="3"/>
      <c r="RUR120" s="3"/>
      <c r="RUS120" s="3"/>
      <c r="RUT120" s="3"/>
      <c r="RUU120" s="3"/>
      <c r="RUV120" s="3"/>
      <c r="RUW120" s="3"/>
      <c r="RUX120" s="3"/>
      <c r="RUY120" s="3"/>
      <c r="RUZ120" s="3"/>
      <c r="RVA120" s="3"/>
      <c r="RVB120" s="3"/>
      <c r="RVC120" s="3"/>
      <c r="RVD120" s="3"/>
      <c r="RVE120" s="3"/>
      <c r="RVF120" s="3"/>
      <c r="RVG120" s="3"/>
      <c r="RVH120" s="3"/>
      <c r="RVI120" s="3"/>
      <c r="RVJ120" s="3"/>
      <c r="RVK120" s="3"/>
      <c r="RVL120" s="3"/>
      <c r="RVM120" s="3"/>
      <c r="RVN120" s="3"/>
      <c r="RVO120" s="3"/>
      <c r="RVP120" s="3"/>
      <c r="RVQ120" s="3"/>
      <c r="RVR120" s="3"/>
      <c r="RVS120" s="3"/>
      <c r="RVT120" s="3"/>
      <c r="RVU120" s="3"/>
      <c r="RVV120" s="3"/>
      <c r="RVW120" s="3"/>
      <c r="RVX120" s="3"/>
      <c r="RVY120" s="3"/>
      <c r="RVZ120" s="3"/>
      <c r="RWA120" s="3"/>
      <c r="RWB120" s="3"/>
      <c r="RWC120" s="3"/>
      <c r="RWD120" s="3"/>
      <c r="RWE120" s="3"/>
      <c r="RWF120" s="3"/>
      <c r="RWG120" s="3"/>
      <c r="RWH120" s="3"/>
      <c r="RWI120" s="3"/>
      <c r="RWJ120" s="3"/>
      <c r="RWK120" s="3"/>
      <c r="RWL120" s="3"/>
      <c r="RWM120" s="3"/>
      <c r="RWN120" s="3"/>
      <c r="RWO120" s="3"/>
      <c r="RWP120" s="3"/>
      <c r="RWQ120" s="3"/>
      <c r="RWR120" s="3"/>
      <c r="RWS120" s="3"/>
      <c r="RWT120" s="3"/>
      <c r="RWU120" s="3"/>
      <c r="RWV120" s="3"/>
      <c r="RWW120" s="3"/>
      <c r="RWX120" s="3"/>
      <c r="RWY120" s="3"/>
      <c r="RWZ120" s="3"/>
      <c r="RXA120" s="3"/>
      <c r="RXB120" s="3"/>
      <c r="RXC120" s="3"/>
      <c r="RXD120" s="3"/>
      <c r="RXE120" s="3"/>
      <c r="RXF120" s="3"/>
      <c r="RXG120" s="3"/>
      <c r="RXH120" s="3"/>
      <c r="RXI120" s="3"/>
      <c r="RXJ120" s="3"/>
      <c r="RXK120" s="3"/>
      <c r="RXL120" s="3"/>
      <c r="RXM120" s="3"/>
      <c r="RXN120" s="3"/>
      <c r="RXO120" s="3"/>
      <c r="RXP120" s="3"/>
      <c r="RXQ120" s="3"/>
      <c r="RXR120" s="3"/>
      <c r="RXS120" s="3"/>
      <c r="RXT120" s="3"/>
      <c r="RXU120" s="3"/>
      <c r="RXV120" s="3"/>
      <c r="RXW120" s="3"/>
      <c r="RXX120" s="3"/>
      <c r="RXY120" s="3"/>
      <c r="RXZ120" s="3"/>
      <c r="RYA120" s="3"/>
      <c r="RYB120" s="3"/>
      <c r="RYC120" s="3"/>
      <c r="RYD120" s="3"/>
      <c r="RYE120" s="3"/>
      <c r="RYF120" s="3"/>
      <c r="RYG120" s="3"/>
      <c r="RYH120" s="3"/>
      <c r="RYI120" s="3"/>
      <c r="RYJ120" s="3"/>
      <c r="RYK120" s="3"/>
      <c r="RYL120" s="3"/>
      <c r="RYM120" s="3"/>
      <c r="RYN120" s="3"/>
      <c r="RYO120" s="3"/>
      <c r="RYP120" s="3"/>
      <c r="RYQ120" s="3"/>
      <c r="RYR120" s="3"/>
      <c r="RYS120" s="3"/>
      <c r="RYT120" s="3"/>
      <c r="RYU120" s="3"/>
      <c r="RYV120" s="3"/>
      <c r="RYW120" s="3"/>
      <c r="RYX120" s="3"/>
      <c r="RYY120" s="3"/>
      <c r="RYZ120" s="3"/>
      <c r="RZA120" s="3"/>
      <c r="RZB120" s="3"/>
      <c r="RZC120" s="3"/>
      <c r="RZD120" s="3"/>
      <c r="RZE120" s="3"/>
      <c r="RZF120" s="3"/>
      <c r="RZG120" s="3"/>
      <c r="RZH120" s="3"/>
      <c r="RZI120" s="3"/>
      <c r="RZJ120" s="3"/>
      <c r="RZK120" s="3"/>
      <c r="RZL120" s="3"/>
      <c r="RZM120" s="3"/>
      <c r="RZN120" s="3"/>
      <c r="RZO120" s="3"/>
      <c r="RZP120" s="3"/>
      <c r="RZQ120" s="3"/>
      <c r="RZR120" s="3"/>
      <c r="RZS120" s="3"/>
      <c r="RZT120" s="3"/>
      <c r="RZU120" s="3"/>
      <c r="RZV120" s="3"/>
      <c r="RZW120" s="3"/>
      <c r="RZX120" s="3"/>
      <c r="RZY120" s="3"/>
      <c r="RZZ120" s="3"/>
      <c r="SAA120" s="3"/>
      <c r="SAB120" s="3"/>
      <c r="SAC120" s="3"/>
      <c r="SAD120" s="3"/>
      <c r="SAE120" s="3"/>
      <c r="SAF120" s="3"/>
      <c r="SAG120" s="3"/>
      <c r="SAH120" s="3"/>
      <c r="SAI120" s="3"/>
      <c r="SAJ120" s="3"/>
      <c r="SAK120" s="3"/>
      <c r="SAL120" s="3"/>
      <c r="SAM120" s="3"/>
      <c r="SAN120" s="3"/>
      <c r="SAO120" s="3"/>
      <c r="SAP120" s="3"/>
      <c r="SAQ120" s="3"/>
      <c r="SAR120" s="3"/>
      <c r="SAS120" s="3"/>
      <c r="SAT120" s="3"/>
      <c r="SAU120" s="3"/>
      <c r="SAV120" s="3"/>
      <c r="SAW120" s="3"/>
      <c r="SAX120" s="3"/>
      <c r="SAY120" s="3"/>
      <c r="SAZ120" s="3"/>
      <c r="SBA120" s="3"/>
      <c r="SBB120" s="3"/>
      <c r="SBC120" s="3"/>
      <c r="SBD120" s="3"/>
      <c r="SBE120" s="3"/>
      <c r="SBF120" s="3"/>
      <c r="SBG120" s="3"/>
      <c r="SBH120" s="3"/>
      <c r="SBI120" s="3"/>
      <c r="SBJ120" s="3"/>
      <c r="SBK120" s="3"/>
      <c r="SBL120" s="3"/>
      <c r="SBM120" s="3"/>
      <c r="SBN120" s="3"/>
      <c r="SBO120" s="3"/>
      <c r="SBP120" s="3"/>
      <c r="SBQ120" s="3"/>
      <c r="SBR120" s="3"/>
      <c r="SBS120" s="3"/>
      <c r="SBT120" s="3"/>
      <c r="SBU120" s="3"/>
      <c r="SBV120" s="3"/>
      <c r="SBW120" s="3"/>
      <c r="SBX120" s="3"/>
      <c r="SBY120" s="3"/>
      <c r="SBZ120" s="3"/>
      <c r="SCA120" s="3"/>
      <c r="SCB120" s="3"/>
      <c r="SCC120" s="3"/>
      <c r="SCD120" s="3"/>
      <c r="SCE120" s="3"/>
      <c r="SCF120" s="3"/>
      <c r="SCG120" s="3"/>
      <c r="SCH120" s="3"/>
      <c r="SCI120" s="3"/>
      <c r="SCJ120" s="3"/>
      <c r="SCK120" s="3"/>
      <c r="SCL120" s="3"/>
      <c r="SCM120" s="3"/>
      <c r="SCN120" s="3"/>
      <c r="SCO120" s="3"/>
      <c r="SCP120" s="3"/>
      <c r="SCQ120" s="3"/>
      <c r="SCR120" s="3"/>
      <c r="SCS120" s="3"/>
      <c r="SCT120" s="3"/>
      <c r="SCU120" s="3"/>
      <c r="SCV120" s="3"/>
      <c r="SCW120" s="3"/>
      <c r="SCX120" s="3"/>
      <c r="SCY120" s="3"/>
      <c r="SCZ120" s="3"/>
      <c r="SDA120" s="3"/>
      <c r="SDB120" s="3"/>
      <c r="SDC120" s="3"/>
      <c r="SDD120" s="3"/>
      <c r="SDE120" s="3"/>
      <c r="SDF120" s="3"/>
      <c r="SDG120" s="3"/>
      <c r="SDH120" s="3"/>
      <c r="SDI120" s="3"/>
      <c r="SDJ120" s="3"/>
      <c r="SDK120" s="3"/>
      <c r="SDL120" s="3"/>
      <c r="SDM120" s="3"/>
      <c r="SDN120" s="3"/>
      <c r="SDO120" s="3"/>
      <c r="SDP120" s="3"/>
      <c r="SDQ120" s="3"/>
      <c r="SDR120" s="3"/>
      <c r="SDS120" s="3"/>
      <c r="SDT120" s="3"/>
      <c r="SDU120" s="3"/>
      <c r="SDV120" s="3"/>
      <c r="SDW120" s="3"/>
      <c r="SDX120" s="3"/>
      <c r="SDY120" s="3"/>
      <c r="SDZ120" s="3"/>
      <c r="SEA120" s="3"/>
      <c r="SEB120" s="3"/>
      <c r="SEC120" s="3"/>
      <c r="SED120" s="3"/>
      <c r="SEE120" s="3"/>
      <c r="SEF120" s="3"/>
      <c r="SEG120" s="3"/>
      <c r="SEH120" s="3"/>
      <c r="SEI120" s="3"/>
      <c r="SEJ120" s="3"/>
      <c r="SEK120" s="3"/>
      <c r="SEL120" s="3"/>
      <c r="SEM120" s="3"/>
      <c r="SEN120" s="3"/>
      <c r="SEO120" s="3"/>
      <c r="SEP120" s="3"/>
      <c r="SEQ120" s="3"/>
      <c r="SER120" s="3"/>
      <c r="SES120" s="3"/>
      <c r="SET120" s="3"/>
      <c r="SEU120" s="3"/>
      <c r="SEV120" s="3"/>
      <c r="SEW120" s="3"/>
      <c r="SEX120" s="3"/>
      <c r="SEY120" s="3"/>
      <c r="SEZ120" s="3"/>
      <c r="SFA120" s="3"/>
      <c r="SFB120" s="3"/>
      <c r="SFC120" s="3"/>
      <c r="SFD120" s="3"/>
      <c r="SFE120" s="3"/>
      <c r="SFF120" s="3"/>
      <c r="SFG120" s="3"/>
      <c r="SFH120" s="3"/>
      <c r="SFI120" s="3"/>
      <c r="SFJ120" s="3"/>
      <c r="SFK120" s="3"/>
      <c r="SFL120" s="3"/>
      <c r="SFM120" s="3"/>
      <c r="SFN120" s="3"/>
      <c r="SFO120" s="3"/>
      <c r="SFP120" s="3"/>
      <c r="SFQ120" s="3"/>
      <c r="SFR120" s="3"/>
      <c r="SFS120" s="3"/>
      <c r="SFT120" s="3"/>
      <c r="SFU120" s="3"/>
      <c r="SFV120" s="3"/>
      <c r="SFW120" s="3"/>
      <c r="SFX120" s="3"/>
      <c r="SFY120" s="3"/>
      <c r="SFZ120" s="3"/>
      <c r="SGA120" s="3"/>
      <c r="SGB120" s="3"/>
      <c r="SGC120" s="3"/>
      <c r="SGD120" s="3"/>
      <c r="SGE120" s="3"/>
      <c r="SGF120" s="3"/>
      <c r="SGG120" s="3"/>
      <c r="SGH120" s="3"/>
      <c r="SGI120" s="3"/>
      <c r="SGJ120" s="3"/>
      <c r="SGK120" s="3"/>
      <c r="SGL120" s="3"/>
      <c r="SGM120" s="3"/>
      <c r="SGN120" s="3"/>
      <c r="SGO120" s="3"/>
      <c r="SGP120" s="3"/>
      <c r="SGQ120" s="3"/>
      <c r="SGR120" s="3"/>
      <c r="SGS120" s="3"/>
      <c r="SGT120" s="3"/>
      <c r="SGU120" s="3"/>
      <c r="SGV120" s="3"/>
      <c r="SGW120" s="3"/>
      <c r="SGX120" s="3"/>
      <c r="SGY120" s="3"/>
      <c r="SGZ120" s="3"/>
      <c r="SHA120" s="3"/>
      <c r="SHB120" s="3"/>
      <c r="SHC120" s="3"/>
      <c r="SHD120" s="3"/>
      <c r="SHE120" s="3"/>
      <c r="SHF120" s="3"/>
      <c r="SHG120" s="3"/>
      <c r="SHH120" s="3"/>
      <c r="SHI120" s="3"/>
      <c r="SHJ120" s="3"/>
      <c r="SHK120" s="3"/>
      <c r="SHL120" s="3"/>
      <c r="SHM120" s="3"/>
      <c r="SHN120" s="3"/>
      <c r="SHO120" s="3"/>
      <c r="SHP120" s="3"/>
      <c r="SHQ120" s="3"/>
      <c r="SHR120" s="3"/>
      <c r="SHS120" s="3"/>
      <c r="SHT120" s="3"/>
      <c r="SHU120" s="3"/>
      <c r="SHV120" s="3"/>
      <c r="SHW120" s="3"/>
      <c r="SHX120" s="3"/>
      <c r="SHY120" s="3"/>
      <c r="SHZ120" s="3"/>
      <c r="SIA120" s="3"/>
      <c r="SIB120" s="3"/>
      <c r="SIC120" s="3"/>
      <c r="SID120" s="3"/>
      <c r="SIE120" s="3"/>
      <c r="SIF120" s="3"/>
      <c r="SIG120" s="3"/>
      <c r="SIH120" s="3"/>
      <c r="SII120" s="3"/>
      <c r="SIJ120" s="3"/>
      <c r="SIK120" s="3"/>
      <c r="SIL120" s="3"/>
      <c r="SIM120" s="3"/>
      <c r="SIN120" s="3"/>
      <c r="SIO120" s="3"/>
      <c r="SIP120" s="3"/>
      <c r="SIQ120" s="3"/>
      <c r="SIR120" s="3"/>
      <c r="SIS120" s="3"/>
      <c r="SIT120" s="3"/>
      <c r="SIU120" s="3"/>
      <c r="SIV120" s="3"/>
      <c r="SIW120" s="3"/>
      <c r="SIX120" s="3"/>
      <c r="SIY120" s="3"/>
      <c r="SIZ120" s="3"/>
      <c r="SJA120" s="3"/>
      <c r="SJB120" s="3"/>
      <c r="SJC120" s="3"/>
      <c r="SJD120" s="3"/>
      <c r="SJE120" s="3"/>
      <c r="SJF120" s="3"/>
      <c r="SJG120" s="3"/>
      <c r="SJH120" s="3"/>
      <c r="SJI120" s="3"/>
      <c r="SJJ120" s="3"/>
      <c r="SJK120" s="3"/>
      <c r="SJL120" s="3"/>
      <c r="SJM120" s="3"/>
      <c r="SJN120" s="3"/>
      <c r="SJO120" s="3"/>
      <c r="SJP120" s="3"/>
      <c r="SJQ120" s="3"/>
      <c r="SJR120" s="3"/>
      <c r="SJS120" s="3"/>
      <c r="SJT120" s="3"/>
      <c r="SJU120" s="3"/>
      <c r="SJV120" s="3"/>
      <c r="SJW120" s="3"/>
      <c r="SJX120" s="3"/>
      <c r="SJY120" s="3"/>
      <c r="SJZ120" s="3"/>
      <c r="SKA120" s="3"/>
      <c r="SKB120" s="3"/>
      <c r="SKC120" s="3"/>
      <c r="SKD120" s="3"/>
      <c r="SKE120" s="3"/>
      <c r="SKF120" s="3"/>
      <c r="SKG120" s="3"/>
      <c r="SKH120" s="3"/>
      <c r="SKI120" s="3"/>
      <c r="SKJ120" s="3"/>
      <c r="SKK120" s="3"/>
      <c r="SKL120" s="3"/>
      <c r="SKM120" s="3"/>
      <c r="SKN120" s="3"/>
      <c r="SKO120" s="3"/>
      <c r="SKP120" s="3"/>
      <c r="SKQ120" s="3"/>
      <c r="SKR120" s="3"/>
      <c r="SKS120" s="3"/>
      <c r="SKT120" s="3"/>
      <c r="SKU120" s="3"/>
      <c r="SKV120" s="3"/>
      <c r="SKW120" s="3"/>
      <c r="SKX120" s="3"/>
      <c r="SKY120" s="3"/>
      <c r="SKZ120" s="3"/>
      <c r="SLA120" s="3"/>
      <c r="SLB120" s="3"/>
      <c r="SLC120" s="3"/>
      <c r="SLD120" s="3"/>
      <c r="SLE120" s="3"/>
      <c r="SLF120" s="3"/>
      <c r="SLG120" s="3"/>
      <c r="SLH120" s="3"/>
      <c r="SLI120" s="3"/>
      <c r="SLJ120" s="3"/>
      <c r="SLK120" s="3"/>
      <c r="SLL120" s="3"/>
      <c r="SLM120" s="3"/>
      <c r="SLN120" s="3"/>
      <c r="SLO120" s="3"/>
      <c r="SLP120" s="3"/>
      <c r="SLQ120" s="3"/>
      <c r="SLR120" s="3"/>
      <c r="SLS120" s="3"/>
      <c r="SLT120" s="3"/>
      <c r="SLU120" s="3"/>
      <c r="SLV120" s="3"/>
      <c r="SLW120" s="3"/>
      <c r="SLX120" s="3"/>
      <c r="SLY120" s="3"/>
      <c r="SLZ120" s="3"/>
      <c r="SMA120" s="3"/>
      <c r="SMB120" s="3"/>
      <c r="SMC120" s="3"/>
      <c r="SMD120" s="3"/>
      <c r="SME120" s="3"/>
      <c r="SMF120" s="3"/>
      <c r="SMG120" s="3"/>
      <c r="SMH120" s="3"/>
      <c r="SMI120" s="3"/>
      <c r="SMJ120" s="3"/>
      <c r="SMK120" s="3"/>
      <c r="SML120" s="3"/>
      <c r="SMM120" s="3"/>
      <c r="SMN120" s="3"/>
      <c r="SMO120" s="3"/>
      <c r="SMP120" s="3"/>
      <c r="SMQ120" s="3"/>
      <c r="SMR120" s="3"/>
      <c r="SMS120" s="3"/>
      <c r="SMT120" s="3"/>
      <c r="SMU120" s="3"/>
      <c r="SMV120" s="3"/>
      <c r="SMW120" s="3"/>
      <c r="SMX120" s="3"/>
      <c r="SMY120" s="3"/>
      <c r="SMZ120" s="3"/>
      <c r="SNA120" s="3"/>
      <c r="SNB120" s="3"/>
      <c r="SNC120" s="3"/>
      <c r="SND120" s="3"/>
      <c r="SNE120" s="3"/>
      <c r="SNF120" s="3"/>
      <c r="SNG120" s="3"/>
      <c r="SNH120" s="3"/>
      <c r="SNI120" s="3"/>
      <c r="SNJ120" s="3"/>
      <c r="SNK120" s="3"/>
      <c r="SNL120" s="3"/>
      <c r="SNM120" s="3"/>
      <c r="SNN120" s="3"/>
      <c r="SNO120" s="3"/>
      <c r="SNP120" s="3"/>
      <c r="SNQ120" s="3"/>
      <c r="SNR120" s="3"/>
      <c r="SNS120" s="3"/>
      <c r="SNT120" s="3"/>
      <c r="SNU120" s="3"/>
      <c r="SNV120" s="3"/>
      <c r="SNW120" s="3"/>
      <c r="SNX120" s="3"/>
      <c r="SNY120" s="3"/>
      <c r="SNZ120" s="3"/>
      <c r="SOA120" s="3"/>
      <c r="SOB120" s="3"/>
      <c r="SOC120" s="3"/>
      <c r="SOD120" s="3"/>
      <c r="SOE120" s="3"/>
      <c r="SOF120" s="3"/>
      <c r="SOG120" s="3"/>
      <c r="SOH120" s="3"/>
      <c r="SOI120" s="3"/>
      <c r="SOJ120" s="3"/>
      <c r="SOK120" s="3"/>
      <c r="SOL120" s="3"/>
      <c r="SOM120" s="3"/>
      <c r="SON120" s="3"/>
      <c r="SOO120" s="3"/>
      <c r="SOP120" s="3"/>
      <c r="SOQ120" s="3"/>
      <c r="SOR120" s="3"/>
      <c r="SOS120" s="3"/>
      <c r="SOT120" s="3"/>
      <c r="SOU120" s="3"/>
      <c r="SOV120" s="3"/>
      <c r="SOW120" s="3"/>
      <c r="SOX120" s="3"/>
      <c r="SOY120" s="3"/>
      <c r="SOZ120" s="3"/>
      <c r="SPA120" s="3"/>
      <c r="SPB120" s="3"/>
      <c r="SPC120" s="3"/>
      <c r="SPD120" s="3"/>
      <c r="SPE120" s="3"/>
      <c r="SPF120" s="3"/>
      <c r="SPG120" s="3"/>
      <c r="SPH120" s="3"/>
      <c r="SPI120" s="3"/>
      <c r="SPJ120" s="3"/>
      <c r="SPK120" s="3"/>
      <c r="SPL120" s="3"/>
      <c r="SPM120" s="3"/>
      <c r="SPN120" s="3"/>
      <c r="SPO120" s="3"/>
      <c r="SPP120" s="3"/>
      <c r="SPQ120" s="3"/>
      <c r="SPR120" s="3"/>
      <c r="SPS120" s="3"/>
      <c r="SPT120" s="3"/>
      <c r="SPU120" s="3"/>
      <c r="SPV120" s="3"/>
      <c r="SPW120" s="3"/>
      <c r="SPX120" s="3"/>
      <c r="SPY120" s="3"/>
      <c r="SPZ120" s="3"/>
      <c r="SQA120" s="3"/>
      <c r="SQB120" s="3"/>
      <c r="SQC120" s="3"/>
      <c r="SQD120" s="3"/>
      <c r="SQE120" s="3"/>
      <c r="SQF120" s="3"/>
      <c r="SQG120" s="3"/>
      <c r="SQH120" s="3"/>
      <c r="SQI120" s="3"/>
      <c r="SQJ120" s="3"/>
      <c r="SQK120" s="3"/>
      <c r="SQL120" s="3"/>
      <c r="SQM120" s="3"/>
      <c r="SQN120" s="3"/>
      <c r="SQO120" s="3"/>
      <c r="SQP120" s="3"/>
      <c r="SQQ120" s="3"/>
      <c r="SQR120" s="3"/>
      <c r="SQS120" s="3"/>
      <c r="SQT120" s="3"/>
      <c r="SQU120" s="3"/>
      <c r="SQV120" s="3"/>
      <c r="SQW120" s="3"/>
      <c r="SQX120" s="3"/>
      <c r="SQY120" s="3"/>
      <c r="SQZ120" s="3"/>
      <c r="SRA120" s="3"/>
      <c r="SRB120" s="3"/>
      <c r="SRC120" s="3"/>
      <c r="SRD120" s="3"/>
      <c r="SRE120" s="3"/>
      <c r="SRF120" s="3"/>
      <c r="SRG120" s="3"/>
      <c r="SRH120" s="3"/>
      <c r="SRI120" s="3"/>
      <c r="SRJ120" s="3"/>
      <c r="SRK120" s="3"/>
      <c r="SRL120" s="3"/>
      <c r="SRM120" s="3"/>
      <c r="SRN120" s="3"/>
      <c r="SRO120" s="3"/>
      <c r="SRP120" s="3"/>
      <c r="SRQ120" s="3"/>
      <c r="SRR120" s="3"/>
      <c r="SRS120" s="3"/>
      <c r="SRT120" s="3"/>
      <c r="SRU120" s="3"/>
      <c r="SRV120" s="3"/>
      <c r="SRW120" s="3"/>
      <c r="SRX120" s="3"/>
      <c r="SRY120" s="3"/>
      <c r="SRZ120" s="3"/>
      <c r="SSA120" s="3"/>
      <c r="SSB120" s="3"/>
      <c r="SSC120" s="3"/>
      <c r="SSD120" s="3"/>
      <c r="SSE120" s="3"/>
      <c r="SSF120" s="3"/>
      <c r="SSG120" s="3"/>
      <c r="SSH120" s="3"/>
      <c r="SSI120" s="3"/>
      <c r="SSJ120" s="3"/>
      <c r="SSK120" s="3"/>
      <c r="SSL120" s="3"/>
      <c r="SSM120" s="3"/>
      <c r="SSN120" s="3"/>
      <c r="SSO120" s="3"/>
      <c r="SSP120" s="3"/>
      <c r="SSQ120" s="3"/>
      <c r="SSR120" s="3"/>
      <c r="SSS120" s="3"/>
      <c r="SST120" s="3"/>
      <c r="SSU120" s="3"/>
      <c r="SSV120" s="3"/>
      <c r="SSW120" s="3"/>
      <c r="SSX120" s="3"/>
      <c r="SSY120" s="3"/>
      <c r="SSZ120" s="3"/>
      <c r="STA120" s="3"/>
      <c r="STB120" s="3"/>
      <c r="STC120" s="3"/>
      <c r="STD120" s="3"/>
      <c r="STE120" s="3"/>
      <c r="STF120" s="3"/>
      <c r="STG120" s="3"/>
      <c r="STH120" s="3"/>
      <c r="STI120" s="3"/>
      <c r="STJ120" s="3"/>
      <c r="STK120" s="3"/>
      <c r="STL120" s="3"/>
      <c r="STM120" s="3"/>
      <c r="STN120" s="3"/>
      <c r="STO120" s="3"/>
      <c r="STP120" s="3"/>
      <c r="STQ120" s="3"/>
      <c r="STR120" s="3"/>
      <c r="STS120" s="3"/>
      <c r="STT120" s="3"/>
      <c r="STU120" s="3"/>
      <c r="STV120" s="3"/>
      <c r="STW120" s="3"/>
      <c r="STX120" s="3"/>
      <c r="STY120" s="3"/>
      <c r="STZ120" s="3"/>
      <c r="SUA120" s="3"/>
      <c r="SUB120" s="3"/>
      <c r="SUC120" s="3"/>
      <c r="SUD120" s="3"/>
      <c r="SUE120" s="3"/>
      <c r="SUF120" s="3"/>
      <c r="SUG120" s="3"/>
      <c r="SUH120" s="3"/>
      <c r="SUI120" s="3"/>
      <c r="SUJ120" s="3"/>
      <c r="SUK120" s="3"/>
      <c r="SUL120" s="3"/>
      <c r="SUM120" s="3"/>
      <c r="SUN120" s="3"/>
      <c r="SUO120" s="3"/>
      <c r="SUP120" s="3"/>
      <c r="SUQ120" s="3"/>
      <c r="SUR120" s="3"/>
      <c r="SUS120" s="3"/>
      <c r="SUT120" s="3"/>
      <c r="SUU120" s="3"/>
      <c r="SUV120" s="3"/>
      <c r="SUW120" s="3"/>
      <c r="SUX120" s="3"/>
      <c r="SUY120" s="3"/>
      <c r="SUZ120" s="3"/>
      <c r="SVA120" s="3"/>
      <c r="SVB120" s="3"/>
      <c r="SVC120" s="3"/>
      <c r="SVD120" s="3"/>
      <c r="SVE120" s="3"/>
      <c r="SVF120" s="3"/>
      <c r="SVG120" s="3"/>
      <c r="SVH120" s="3"/>
      <c r="SVI120" s="3"/>
      <c r="SVJ120" s="3"/>
      <c r="SVK120" s="3"/>
      <c r="SVL120" s="3"/>
      <c r="SVM120" s="3"/>
      <c r="SVN120" s="3"/>
      <c r="SVO120" s="3"/>
      <c r="SVP120" s="3"/>
      <c r="SVQ120" s="3"/>
      <c r="SVR120" s="3"/>
      <c r="SVS120" s="3"/>
      <c r="SVT120" s="3"/>
      <c r="SVU120" s="3"/>
      <c r="SVV120" s="3"/>
      <c r="SVW120" s="3"/>
      <c r="SVX120" s="3"/>
      <c r="SVY120" s="3"/>
      <c r="SVZ120" s="3"/>
      <c r="SWA120" s="3"/>
      <c r="SWB120" s="3"/>
      <c r="SWC120" s="3"/>
      <c r="SWD120" s="3"/>
      <c r="SWE120" s="3"/>
      <c r="SWF120" s="3"/>
      <c r="SWG120" s="3"/>
      <c r="SWH120" s="3"/>
      <c r="SWI120" s="3"/>
      <c r="SWJ120" s="3"/>
      <c r="SWK120" s="3"/>
      <c r="SWL120" s="3"/>
      <c r="SWM120" s="3"/>
      <c r="SWN120" s="3"/>
      <c r="SWO120" s="3"/>
      <c r="SWP120" s="3"/>
      <c r="SWQ120" s="3"/>
      <c r="SWR120" s="3"/>
      <c r="SWS120" s="3"/>
      <c r="SWT120" s="3"/>
      <c r="SWU120" s="3"/>
      <c r="SWV120" s="3"/>
      <c r="SWW120" s="3"/>
      <c r="SWX120" s="3"/>
      <c r="SWY120" s="3"/>
      <c r="SWZ120" s="3"/>
      <c r="SXA120" s="3"/>
      <c r="SXB120" s="3"/>
      <c r="SXC120" s="3"/>
      <c r="SXD120" s="3"/>
      <c r="SXE120" s="3"/>
      <c r="SXF120" s="3"/>
      <c r="SXG120" s="3"/>
      <c r="SXH120" s="3"/>
      <c r="SXI120" s="3"/>
      <c r="SXJ120" s="3"/>
      <c r="SXK120" s="3"/>
      <c r="SXL120" s="3"/>
      <c r="SXM120" s="3"/>
      <c r="SXN120" s="3"/>
      <c r="SXO120" s="3"/>
      <c r="SXP120" s="3"/>
      <c r="SXQ120" s="3"/>
      <c r="SXR120" s="3"/>
      <c r="SXS120" s="3"/>
      <c r="SXT120" s="3"/>
      <c r="SXU120" s="3"/>
      <c r="SXV120" s="3"/>
      <c r="SXW120" s="3"/>
      <c r="SXX120" s="3"/>
      <c r="SXY120" s="3"/>
      <c r="SXZ120" s="3"/>
      <c r="SYA120" s="3"/>
      <c r="SYB120" s="3"/>
      <c r="SYC120" s="3"/>
      <c r="SYD120" s="3"/>
      <c r="SYE120" s="3"/>
      <c r="SYF120" s="3"/>
      <c r="SYG120" s="3"/>
      <c r="SYH120" s="3"/>
      <c r="SYI120" s="3"/>
      <c r="SYJ120" s="3"/>
      <c r="SYK120" s="3"/>
      <c r="SYL120" s="3"/>
      <c r="SYM120" s="3"/>
      <c r="SYN120" s="3"/>
      <c r="SYO120" s="3"/>
      <c r="SYP120" s="3"/>
      <c r="SYQ120" s="3"/>
      <c r="SYR120" s="3"/>
      <c r="SYS120" s="3"/>
      <c r="SYT120" s="3"/>
      <c r="SYU120" s="3"/>
      <c r="SYV120" s="3"/>
      <c r="SYW120" s="3"/>
      <c r="SYX120" s="3"/>
      <c r="SYY120" s="3"/>
      <c r="SYZ120" s="3"/>
      <c r="SZA120" s="3"/>
      <c r="SZB120" s="3"/>
      <c r="SZC120" s="3"/>
      <c r="SZD120" s="3"/>
      <c r="SZE120" s="3"/>
      <c r="SZF120" s="3"/>
      <c r="SZG120" s="3"/>
      <c r="SZH120" s="3"/>
      <c r="SZI120" s="3"/>
      <c r="SZJ120" s="3"/>
      <c r="SZK120" s="3"/>
      <c r="SZL120" s="3"/>
      <c r="SZM120" s="3"/>
      <c r="SZN120" s="3"/>
      <c r="SZO120" s="3"/>
      <c r="SZP120" s="3"/>
      <c r="SZQ120" s="3"/>
      <c r="SZR120" s="3"/>
      <c r="SZS120" s="3"/>
      <c r="SZT120" s="3"/>
      <c r="SZU120" s="3"/>
      <c r="SZV120" s="3"/>
      <c r="SZW120" s="3"/>
      <c r="SZX120" s="3"/>
      <c r="SZY120" s="3"/>
      <c r="SZZ120" s="3"/>
      <c r="TAA120" s="3"/>
      <c r="TAB120" s="3"/>
      <c r="TAC120" s="3"/>
      <c r="TAD120" s="3"/>
      <c r="TAE120" s="3"/>
      <c r="TAF120" s="3"/>
      <c r="TAG120" s="3"/>
      <c r="TAH120" s="3"/>
      <c r="TAI120" s="3"/>
      <c r="TAJ120" s="3"/>
      <c r="TAK120" s="3"/>
      <c r="TAL120" s="3"/>
      <c r="TAM120" s="3"/>
      <c r="TAN120" s="3"/>
      <c r="TAO120" s="3"/>
      <c r="TAP120" s="3"/>
      <c r="TAQ120" s="3"/>
      <c r="TAR120" s="3"/>
      <c r="TAS120" s="3"/>
      <c r="TAT120" s="3"/>
      <c r="TAU120" s="3"/>
      <c r="TAV120" s="3"/>
      <c r="TAW120" s="3"/>
      <c r="TAX120" s="3"/>
      <c r="TAY120" s="3"/>
      <c r="TAZ120" s="3"/>
      <c r="TBA120" s="3"/>
      <c r="TBB120" s="3"/>
      <c r="TBC120" s="3"/>
      <c r="TBD120" s="3"/>
      <c r="TBE120" s="3"/>
      <c r="TBF120" s="3"/>
      <c r="TBG120" s="3"/>
      <c r="TBH120" s="3"/>
      <c r="TBI120" s="3"/>
      <c r="TBJ120" s="3"/>
      <c r="TBK120" s="3"/>
      <c r="TBL120" s="3"/>
      <c r="TBM120" s="3"/>
      <c r="TBN120" s="3"/>
      <c r="TBO120" s="3"/>
      <c r="TBP120" s="3"/>
      <c r="TBQ120" s="3"/>
      <c r="TBR120" s="3"/>
      <c r="TBS120" s="3"/>
      <c r="TBT120" s="3"/>
      <c r="TBU120" s="3"/>
      <c r="TBV120" s="3"/>
      <c r="TBW120" s="3"/>
      <c r="TBX120" s="3"/>
      <c r="TBY120" s="3"/>
      <c r="TBZ120" s="3"/>
      <c r="TCA120" s="3"/>
      <c r="TCB120" s="3"/>
      <c r="TCC120" s="3"/>
      <c r="TCD120" s="3"/>
      <c r="TCE120" s="3"/>
      <c r="TCF120" s="3"/>
      <c r="TCG120" s="3"/>
      <c r="TCH120" s="3"/>
      <c r="TCI120" s="3"/>
      <c r="TCJ120" s="3"/>
      <c r="TCK120" s="3"/>
      <c r="TCL120" s="3"/>
      <c r="TCM120" s="3"/>
      <c r="TCN120" s="3"/>
      <c r="TCO120" s="3"/>
      <c r="TCP120" s="3"/>
      <c r="TCQ120" s="3"/>
      <c r="TCR120" s="3"/>
      <c r="TCS120" s="3"/>
      <c r="TCT120" s="3"/>
      <c r="TCU120" s="3"/>
      <c r="TCV120" s="3"/>
      <c r="TCW120" s="3"/>
      <c r="TCX120" s="3"/>
      <c r="TCY120" s="3"/>
      <c r="TCZ120" s="3"/>
      <c r="TDA120" s="3"/>
      <c r="TDB120" s="3"/>
      <c r="TDC120" s="3"/>
      <c r="TDD120" s="3"/>
      <c r="TDE120" s="3"/>
      <c r="TDF120" s="3"/>
      <c r="TDG120" s="3"/>
      <c r="TDH120" s="3"/>
      <c r="TDI120" s="3"/>
      <c r="TDJ120" s="3"/>
      <c r="TDK120" s="3"/>
      <c r="TDL120" s="3"/>
      <c r="TDM120" s="3"/>
      <c r="TDN120" s="3"/>
      <c r="TDO120" s="3"/>
      <c r="TDP120" s="3"/>
      <c r="TDQ120" s="3"/>
      <c r="TDR120" s="3"/>
      <c r="TDS120" s="3"/>
      <c r="TDT120" s="3"/>
      <c r="TDU120" s="3"/>
      <c r="TDV120" s="3"/>
      <c r="TDW120" s="3"/>
      <c r="TDX120" s="3"/>
      <c r="TDY120" s="3"/>
      <c r="TDZ120" s="3"/>
      <c r="TEA120" s="3"/>
      <c r="TEB120" s="3"/>
      <c r="TEC120" s="3"/>
      <c r="TED120" s="3"/>
      <c r="TEE120" s="3"/>
      <c r="TEF120" s="3"/>
      <c r="TEG120" s="3"/>
      <c r="TEH120" s="3"/>
      <c r="TEI120" s="3"/>
      <c r="TEJ120" s="3"/>
      <c r="TEK120" s="3"/>
      <c r="TEL120" s="3"/>
      <c r="TEM120" s="3"/>
      <c r="TEN120" s="3"/>
      <c r="TEO120" s="3"/>
      <c r="TEP120" s="3"/>
      <c r="TEQ120" s="3"/>
      <c r="TER120" s="3"/>
      <c r="TES120" s="3"/>
      <c r="TET120" s="3"/>
      <c r="TEU120" s="3"/>
      <c r="TEV120" s="3"/>
      <c r="TEW120" s="3"/>
      <c r="TEX120" s="3"/>
      <c r="TEY120" s="3"/>
      <c r="TEZ120" s="3"/>
      <c r="TFA120" s="3"/>
      <c r="TFB120" s="3"/>
      <c r="TFC120" s="3"/>
      <c r="TFD120" s="3"/>
      <c r="TFE120" s="3"/>
      <c r="TFF120" s="3"/>
      <c r="TFG120" s="3"/>
      <c r="TFH120" s="3"/>
      <c r="TFI120" s="3"/>
      <c r="TFJ120" s="3"/>
      <c r="TFK120" s="3"/>
      <c r="TFL120" s="3"/>
      <c r="TFM120" s="3"/>
      <c r="TFN120" s="3"/>
      <c r="TFO120" s="3"/>
      <c r="TFP120" s="3"/>
      <c r="TFQ120" s="3"/>
      <c r="TFR120" s="3"/>
      <c r="TFS120" s="3"/>
      <c r="TFT120" s="3"/>
      <c r="TFU120" s="3"/>
      <c r="TFV120" s="3"/>
      <c r="TFW120" s="3"/>
      <c r="TFX120" s="3"/>
      <c r="TFY120" s="3"/>
      <c r="TFZ120" s="3"/>
      <c r="TGA120" s="3"/>
      <c r="TGB120" s="3"/>
      <c r="TGC120" s="3"/>
      <c r="TGD120" s="3"/>
      <c r="TGE120" s="3"/>
      <c r="TGF120" s="3"/>
      <c r="TGG120" s="3"/>
      <c r="TGH120" s="3"/>
      <c r="TGI120" s="3"/>
      <c r="TGJ120" s="3"/>
      <c r="TGK120" s="3"/>
      <c r="TGL120" s="3"/>
      <c r="TGM120" s="3"/>
      <c r="TGN120" s="3"/>
      <c r="TGO120" s="3"/>
      <c r="TGP120" s="3"/>
      <c r="TGQ120" s="3"/>
      <c r="TGR120" s="3"/>
      <c r="TGS120" s="3"/>
      <c r="TGT120" s="3"/>
      <c r="TGU120" s="3"/>
      <c r="TGV120" s="3"/>
      <c r="TGW120" s="3"/>
      <c r="TGX120" s="3"/>
      <c r="TGY120" s="3"/>
      <c r="TGZ120" s="3"/>
      <c r="THA120" s="3"/>
      <c r="THB120" s="3"/>
      <c r="THC120" s="3"/>
      <c r="THD120" s="3"/>
      <c r="THE120" s="3"/>
      <c r="THF120" s="3"/>
      <c r="THG120" s="3"/>
      <c r="THH120" s="3"/>
      <c r="THI120" s="3"/>
      <c r="THJ120" s="3"/>
      <c r="THK120" s="3"/>
      <c r="THL120" s="3"/>
      <c r="THM120" s="3"/>
      <c r="THN120" s="3"/>
      <c r="THO120" s="3"/>
      <c r="THP120" s="3"/>
      <c r="THQ120" s="3"/>
      <c r="THR120" s="3"/>
      <c r="THS120" s="3"/>
      <c r="THT120" s="3"/>
      <c r="THU120" s="3"/>
      <c r="THV120" s="3"/>
      <c r="THW120" s="3"/>
      <c r="THX120" s="3"/>
      <c r="THY120" s="3"/>
      <c r="THZ120" s="3"/>
      <c r="TIA120" s="3"/>
      <c r="TIB120" s="3"/>
      <c r="TIC120" s="3"/>
      <c r="TID120" s="3"/>
      <c r="TIE120" s="3"/>
      <c r="TIF120" s="3"/>
      <c r="TIG120" s="3"/>
      <c r="TIH120" s="3"/>
      <c r="TII120" s="3"/>
      <c r="TIJ120" s="3"/>
      <c r="TIK120" s="3"/>
      <c r="TIL120" s="3"/>
      <c r="TIM120" s="3"/>
      <c r="TIN120" s="3"/>
      <c r="TIO120" s="3"/>
      <c r="TIP120" s="3"/>
      <c r="TIQ120" s="3"/>
      <c r="TIR120" s="3"/>
      <c r="TIS120" s="3"/>
      <c r="TIT120" s="3"/>
      <c r="TIU120" s="3"/>
      <c r="TIV120" s="3"/>
      <c r="TIW120" s="3"/>
      <c r="TIX120" s="3"/>
      <c r="TIY120" s="3"/>
      <c r="TIZ120" s="3"/>
      <c r="TJA120" s="3"/>
      <c r="TJB120" s="3"/>
      <c r="TJC120" s="3"/>
      <c r="TJD120" s="3"/>
      <c r="TJE120" s="3"/>
      <c r="TJF120" s="3"/>
      <c r="TJG120" s="3"/>
      <c r="TJH120" s="3"/>
      <c r="TJI120" s="3"/>
      <c r="TJJ120" s="3"/>
      <c r="TJK120" s="3"/>
      <c r="TJL120" s="3"/>
      <c r="TJM120" s="3"/>
      <c r="TJN120" s="3"/>
      <c r="TJO120" s="3"/>
      <c r="TJP120" s="3"/>
      <c r="TJQ120" s="3"/>
      <c r="TJR120" s="3"/>
      <c r="TJS120" s="3"/>
      <c r="TJT120" s="3"/>
      <c r="TJU120" s="3"/>
      <c r="TJV120" s="3"/>
      <c r="TJW120" s="3"/>
      <c r="TJX120" s="3"/>
      <c r="TJY120" s="3"/>
      <c r="TJZ120" s="3"/>
      <c r="TKA120" s="3"/>
      <c r="TKB120" s="3"/>
      <c r="TKC120" s="3"/>
      <c r="TKD120" s="3"/>
      <c r="TKE120" s="3"/>
      <c r="TKF120" s="3"/>
      <c r="TKG120" s="3"/>
      <c r="TKH120" s="3"/>
      <c r="TKI120" s="3"/>
      <c r="TKJ120" s="3"/>
      <c r="TKK120" s="3"/>
      <c r="TKL120" s="3"/>
      <c r="TKM120" s="3"/>
      <c r="TKN120" s="3"/>
      <c r="TKO120" s="3"/>
      <c r="TKP120" s="3"/>
      <c r="TKQ120" s="3"/>
      <c r="TKR120" s="3"/>
      <c r="TKS120" s="3"/>
      <c r="TKT120" s="3"/>
      <c r="TKU120" s="3"/>
      <c r="TKV120" s="3"/>
      <c r="TKW120" s="3"/>
      <c r="TKX120" s="3"/>
      <c r="TKY120" s="3"/>
      <c r="TKZ120" s="3"/>
      <c r="TLA120" s="3"/>
      <c r="TLB120" s="3"/>
      <c r="TLC120" s="3"/>
      <c r="TLD120" s="3"/>
      <c r="TLE120" s="3"/>
      <c r="TLF120" s="3"/>
      <c r="TLG120" s="3"/>
      <c r="TLH120" s="3"/>
      <c r="TLI120" s="3"/>
      <c r="TLJ120" s="3"/>
      <c r="TLK120" s="3"/>
      <c r="TLL120" s="3"/>
      <c r="TLM120" s="3"/>
      <c r="TLN120" s="3"/>
      <c r="TLO120" s="3"/>
      <c r="TLP120" s="3"/>
      <c r="TLQ120" s="3"/>
      <c r="TLR120" s="3"/>
      <c r="TLS120" s="3"/>
      <c r="TLT120" s="3"/>
      <c r="TLU120" s="3"/>
      <c r="TLV120" s="3"/>
      <c r="TLW120" s="3"/>
      <c r="TLX120" s="3"/>
      <c r="TLY120" s="3"/>
      <c r="TLZ120" s="3"/>
      <c r="TMA120" s="3"/>
      <c r="TMB120" s="3"/>
      <c r="TMC120" s="3"/>
      <c r="TMD120" s="3"/>
      <c r="TME120" s="3"/>
      <c r="TMF120" s="3"/>
      <c r="TMG120" s="3"/>
      <c r="TMH120" s="3"/>
      <c r="TMI120" s="3"/>
      <c r="TMJ120" s="3"/>
      <c r="TMK120" s="3"/>
      <c r="TML120" s="3"/>
      <c r="TMM120" s="3"/>
      <c r="TMN120" s="3"/>
      <c r="TMO120" s="3"/>
      <c r="TMP120" s="3"/>
      <c r="TMQ120" s="3"/>
      <c r="TMR120" s="3"/>
      <c r="TMS120" s="3"/>
      <c r="TMT120" s="3"/>
      <c r="TMU120" s="3"/>
      <c r="TMV120" s="3"/>
      <c r="TMW120" s="3"/>
      <c r="TMX120" s="3"/>
      <c r="TMY120" s="3"/>
      <c r="TMZ120" s="3"/>
      <c r="TNA120" s="3"/>
      <c r="TNB120" s="3"/>
      <c r="TNC120" s="3"/>
      <c r="TND120" s="3"/>
      <c r="TNE120" s="3"/>
      <c r="TNF120" s="3"/>
      <c r="TNG120" s="3"/>
      <c r="TNH120" s="3"/>
      <c r="TNI120" s="3"/>
      <c r="TNJ120" s="3"/>
      <c r="TNK120" s="3"/>
      <c r="TNL120" s="3"/>
      <c r="TNM120" s="3"/>
      <c r="TNN120" s="3"/>
      <c r="TNO120" s="3"/>
      <c r="TNP120" s="3"/>
      <c r="TNQ120" s="3"/>
      <c r="TNR120" s="3"/>
      <c r="TNS120" s="3"/>
      <c r="TNT120" s="3"/>
      <c r="TNU120" s="3"/>
      <c r="TNV120" s="3"/>
      <c r="TNW120" s="3"/>
      <c r="TNX120" s="3"/>
      <c r="TNY120" s="3"/>
      <c r="TNZ120" s="3"/>
      <c r="TOA120" s="3"/>
      <c r="TOB120" s="3"/>
      <c r="TOC120" s="3"/>
      <c r="TOD120" s="3"/>
      <c r="TOE120" s="3"/>
      <c r="TOF120" s="3"/>
      <c r="TOG120" s="3"/>
      <c r="TOH120" s="3"/>
      <c r="TOI120" s="3"/>
      <c r="TOJ120" s="3"/>
      <c r="TOK120" s="3"/>
      <c r="TOL120" s="3"/>
      <c r="TOM120" s="3"/>
      <c r="TON120" s="3"/>
      <c r="TOO120" s="3"/>
      <c r="TOP120" s="3"/>
      <c r="TOQ120" s="3"/>
      <c r="TOR120" s="3"/>
      <c r="TOS120" s="3"/>
      <c r="TOT120" s="3"/>
      <c r="TOU120" s="3"/>
      <c r="TOV120" s="3"/>
      <c r="TOW120" s="3"/>
      <c r="TOX120" s="3"/>
      <c r="TOY120" s="3"/>
      <c r="TOZ120" s="3"/>
      <c r="TPA120" s="3"/>
      <c r="TPB120" s="3"/>
      <c r="TPC120" s="3"/>
      <c r="TPD120" s="3"/>
      <c r="TPE120" s="3"/>
      <c r="TPF120" s="3"/>
      <c r="TPG120" s="3"/>
      <c r="TPH120" s="3"/>
      <c r="TPI120" s="3"/>
      <c r="TPJ120" s="3"/>
      <c r="TPK120" s="3"/>
      <c r="TPL120" s="3"/>
      <c r="TPM120" s="3"/>
      <c r="TPN120" s="3"/>
      <c r="TPO120" s="3"/>
      <c r="TPP120" s="3"/>
      <c r="TPQ120" s="3"/>
      <c r="TPR120" s="3"/>
      <c r="TPS120" s="3"/>
      <c r="TPT120" s="3"/>
      <c r="TPU120" s="3"/>
      <c r="TPV120" s="3"/>
      <c r="TPW120" s="3"/>
      <c r="TPX120" s="3"/>
      <c r="TPY120" s="3"/>
      <c r="TPZ120" s="3"/>
      <c r="TQA120" s="3"/>
      <c r="TQB120" s="3"/>
      <c r="TQC120" s="3"/>
      <c r="TQD120" s="3"/>
      <c r="TQE120" s="3"/>
      <c r="TQF120" s="3"/>
      <c r="TQG120" s="3"/>
      <c r="TQH120" s="3"/>
      <c r="TQI120" s="3"/>
      <c r="TQJ120" s="3"/>
      <c r="TQK120" s="3"/>
      <c r="TQL120" s="3"/>
      <c r="TQM120" s="3"/>
      <c r="TQN120" s="3"/>
      <c r="TQO120" s="3"/>
      <c r="TQP120" s="3"/>
      <c r="TQQ120" s="3"/>
      <c r="TQR120" s="3"/>
      <c r="TQS120" s="3"/>
      <c r="TQT120" s="3"/>
      <c r="TQU120" s="3"/>
      <c r="TQV120" s="3"/>
      <c r="TQW120" s="3"/>
      <c r="TQX120" s="3"/>
      <c r="TQY120" s="3"/>
      <c r="TQZ120" s="3"/>
      <c r="TRA120" s="3"/>
      <c r="TRB120" s="3"/>
      <c r="TRC120" s="3"/>
      <c r="TRD120" s="3"/>
      <c r="TRE120" s="3"/>
      <c r="TRF120" s="3"/>
      <c r="TRG120" s="3"/>
      <c r="TRH120" s="3"/>
      <c r="TRI120" s="3"/>
      <c r="TRJ120" s="3"/>
      <c r="TRK120" s="3"/>
      <c r="TRL120" s="3"/>
      <c r="TRM120" s="3"/>
      <c r="TRN120" s="3"/>
      <c r="TRO120" s="3"/>
      <c r="TRP120" s="3"/>
      <c r="TRQ120" s="3"/>
      <c r="TRR120" s="3"/>
      <c r="TRS120" s="3"/>
      <c r="TRT120" s="3"/>
      <c r="TRU120" s="3"/>
      <c r="TRV120" s="3"/>
      <c r="TRW120" s="3"/>
      <c r="TRX120" s="3"/>
      <c r="TRY120" s="3"/>
      <c r="TRZ120" s="3"/>
      <c r="TSA120" s="3"/>
      <c r="TSB120" s="3"/>
      <c r="TSC120" s="3"/>
      <c r="TSD120" s="3"/>
      <c r="TSE120" s="3"/>
      <c r="TSF120" s="3"/>
      <c r="TSG120" s="3"/>
      <c r="TSH120" s="3"/>
      <c r="TSI120" s="3"/>
      <c r="TSJ120" s="3"/>
      <c r="TSK120" s="3"/>
      <c r="TSL120" s="3"/>
      <c r="TSM120" s="3"/>
      <c r="TSN120" s="3"/>
      <c r="TSO120" s="3"/>
      <c r="TSP120" s="3"/>
      <c r="TSQ120" s="3"/>
      <c r="TSR120" s="3"/>
      <c r="TSS120" s="3"/>
      <c r="TST120" s="3"/>
      <c r="TSU120" s="3"/>
      <c r="TSV120" s="3"/>
      <c r="TSW120" s="3"/>
      <c r="TSX120" s="3"/>
      <c r="TSY120" s="3"/>
      <c r="TSZ120" s="3"/>
      <c r="TTA120" s="3"/>
      <c r="TTB120" s="3"/>
      <c r="TTC120" s="3"/>
      <c r="TTD120" s="3"/>
      <c r="TTE120" s="3"/>
      <c r="TTF120" s="3"/>
      <c r="TTG120" s="3"/>
      <c r="TTH120" s="3"/>
      <c r="TTI120" s="3"/>
      <c r="TTJ120" s="3"/>
      <c r="TTK120" s="3"/>
      <c r="TTL120" s="3"/>
      <c r="TTM120" s="3"/>
      <c r="TTN120" s="3"/>
      <c r="TTO120" s="3"/>
      <c r="TTP120" s="3"/>
      <c r="TTQ120" s="3"/>
      <c r="TTR120" s="3"/>
      <c r="TTS120" s="3"/>
      <c r="TTT120" s="3"/>
      <c r="TTU120" s="3"/>
      <c r="TTV120" s="3"/>
      <c r="TTW120" s="3"/>
      <c r="TTX120" s="3"/>
      <c r="TTY120" s="3"/>
      <c r="TTZ120" s="3"/>
      <c r="TUA120" s="3"/>
      <c r="TUB120" s="3"/>
      <c r="TUC120" s="3"/>
      <c r="TUD120" s="3"/>
      <c r="TUE120" s="3"/>
      <c r="TUF120" s="3"/>
      <c r="TUG120" s="3"/>
      <c r="TUH120" s="3"/>
      <c r="TUI120" s="3"/>
      <c r="TUJ120" s="3"/>
      <c r="TUK120" s="3"/>
      <c r="TUL120" s="3"/>
      <c r="TUM120" s="3"/>
      <c r="TUN120" s="3"/>
      <c r="TUO120" s="3"/>
      <c r="TUP120" s="3"/>
      <c r="TUQ120" s="3"/>
      <c r="TUR120" s="3"/>
      <c r="TUS120" s="3"/>
      <c r="TUT120" s="3"/>
      <c r="TUU120" s="3"/>
      <c r="TUV120" s="3"/>
      <c r="TUW120" s="3"/>
      <c r="TUX120" s="3"/>
      <c r="TUY120" s="3"/>
      <c r="TUZ120" s="3"/>
      <c r="TVA120" s="3"/>
      <c r="TVB120" s="3"/>
      <c r="TVC120" s="3"/>
      <c r="TVD120" s="3"/>
      <c r="TVE120" s="3"/>
      <c r="TVF120" s="3"/>
      <c r="TVG120" s="3"/>
      <c r="TVH120" s="3"/>
      <c r="TVI120" s="3"/>
      <c r="TVJ120" s="3"/>
      <c r="TVK120" s="3"/>
      <c r="TVL120" s="3"/>
      <c r="TVM120" s="3"/>
      <c r="TVN120" s="3"/>
      <c r="TVO120" s="3"/>
      <c r="TVP120" s="3"/>
      <c r="TVQ120" s="3"/>
      <c r="TVR120" s="3"/>
      <c r="TVS120" s="3"/>
      <c r="TVT120" s="3"/>
      <c r="TVU120" s="3"/>
      <c r="TVV120" s="3"/>
      <c r="TVW120" s="3"/>
      <c r="TVX120" s="3"/>
      <c r="TVY120" s="3"/>
      <c r="TVZ120" s="3"/>
      <c r="TWA120" s="3"/>
      <c r="TWB120" s="3"/>
      <c r="TWC120" s="3"/>
      <c r="TWD120" s="3"/>
      <c r="TWE120" s="3"/>
      <c r="TWF120" s="3"/>
      <c r="TWG120" s="3"/>
      <c r="TWH120" s="3"/>
      <c r="TWI120" s="3"/>
      <c r="TWJ120" s="3"/>
      <c r="TWK120" s="3"/>
      <c r="TWL120" s="3"/>
      <c r="TWM120" s="3"/>
      <c r="TWN120" s="3"/>
      <c r="TWO120" s="3"/>
      <c r="TWP120" s="3"/>
      <c r="TWQ120" s="3"/>
      <c r="TWR120" s="3"/>
      <c r="TWS120" s="3"/>
      <c r="TWT120" s="3"/>
      <c r="TWU120" s="3"/>
      <c r="TWV120" s="3"/>
      <c r="TWW120" s="3"/>
      <c r="TWX120" s="3"/>
      <c r="TWY120" s="3"/>
      <c r="TWZ120" s="3"/>
      <c r="TXA120" s="3"/>
      <c r="TXB120" s="3"/>
      <c r="TXC120" s="3"/>
      <c r="TXD120" s="3"/>
      <c r="TXE120" s="3"/>
      <c r="TXF120" s="3"/>
      <c r="TXG120" s="3"/>
      <c r="TXH120" s="3"/>
      <c r="TXI120" s="3"/>
      <c r="TXJ120" s="3"/>
      <c r="TXK120" s="3"/>
      <c r="TXL120" s="3"/>
      <c r="TXM120" s="3"/>
      <c r="TXN120" s="3"/>
      <c r="TXO120" s="3"/>
      <c r="TXP120" s="3"/>
      <c r="TXQ120" s="3"/>
      <c r="TXR120" s="3"/>
      <c r="TXS120" s="3"/>
      <c r="TXT120" s="3"/>
      <c r="TXU120" s="3"/>
      <c r="TXV120" s="3"/>
      <c r="TXW120" s="3"/>
      <c r="TXX120" s="3"/>
      <c r="TXY120" s="3"/>
      <c r="TXZ120" s="3"/>
      <c r="TYA120" s="3"/>
      <c r="TYB120" s="3"/>
      <c r="TYC120" s="3"/>
      <c r="TYD120" s="3"/>
      <c r="TYE120" s="3"/>
      <c r="TYF120" s="3"/>
      <c r="TYG120" s="3"/>
      <c r="TYH120" s="3"/>
      <c r="TYI120" s="3"/>
      <c r="TYJ120" s="3"/>
      <c r="TYK120" s="3"/>
      <c r="TYL120" s="3"/>
      <c r="TYM120" s="3"/>
      <c r="TYN120" s="3"/>
      <c r="TYO120" s="3"/>
      <c r="TYP120" s="3"/>
      <c r="TYQ120" s="3"/>
      <c r="TYR120" s="3"/>
      <c r="TYS120" s="3"/>
      <c r="TYT120" s="3"/>
      <c r="TYU120" s="3"/>
      <c r="TYV120" s="3"/>
      <c r="TYW120" s="3"/>
      <c r="TYX120" s="3"/>
      <c r="TYY120" s="3"/>
      <c r="TYZ120" s="3"/>
      <c r="TZA120" s="3"/>
      <c r="TZB120" s="3"/>
      <c r="TZC120" s="3"/>
      <c r="TZD120" s="3"/>
      <c r="TZE120" s="3"/>
      <c r="TZF120" s="3"/>
      <c r="TZG120" s="3"/>
      <c r="TZH120" s="3"/>
      <c r="TZI120" s="3"/>
      <c r="TZJ120" s="3"/>
      <c r="TZK120" s="3"/>
      <c r="TZL120" s="3"/>
      <c r="TZM120" s="3"/>
      <c r="TZN120" s="3"/>
      <c r="TZO120" s="3"/>
      <c r="TZP120" s="3"/>
      <c r="TZQ120" s="3"/>
      <c r="TZR120" s="3"/>
      <c r="TZS120" s="3"/>
      <c r="TZT120" s="3"/>
      <c r="TZU120" s="3"/>
      <c r="TZV120" s="3"/>
      <c r="TZW120" s="3"/>
      <c r="TZX120" s="3"/>
      <c r="TZY120" s="3"/>
      <c r="TZZ120" s="3"/>
      <c r="UAA120" s="3"/>
      <c r="UAB120" s="3"/>
      <c r="UAC120" s="3"/>
      <c r="UAD120" s="3"/>
      <c r="UAE120" s="3"/>
      <c r="UAF120" s="3"/>
      <c r="UAG120" s="3"/>
      <c r="UAH120" s="3"/>
      <c r="UAI120" s="3"/>
      <c r="UAJ120" s="3"/>
      <c r="UAK120" s="3"/>
      <c r="UAL120" s="3"/>
      <c r="UAM120" s="3"/>
      <c r="UAN120" s="3"/>
      <c r="UAO120" s="3"/>
      <c r="UAP120" s="3"/>
      <c r="UAQ120" s="3"/>
      <c r="UAR120" s="3"/>
      <c r="UAS120" s="3"/>
      <c r="UAT120" s="3"/>
      <c r="UAU120" s="3"/>
      <c r="UAV120" s="3"/>
      <c r="UAW120" s="3"/>
      <c r="UAX120" s="3"/>
      <c r="UAY120" s="3"/>
      <c r="UAZ120" s="3"/>
      <c r="UBA120" s="3"/>
      <c r="UBB120" s="3"/>
      <c r="UBC120" s="3"/>
      <c r="UBD120" s="3"/>
      <c r="UBE120" s="3"/>
      <c r="UBF120" s="3"/>
      <c r="UBG120" s="3"/>
      <c r="UBH120" s="3"/>
      <c r="UBI120" s="3"/>
      <c r="UBJ120" s="3"/>
      <c r="UBK120" s="3"/>
      <c r="UBL120" s="3"/>
      <c r="UBM120" s="3"/>
      <c r="UBN120" s="3"/>
      <c r="UBO120" s="3"/>
      <c r="UBP120" s="3"/>
      <c r="UBQ120" s="3"/>
      <c r="UBR120" s="3"/>
      <c r="UBS120" s="3"/>
      <c r="UBT120" s="3"/>
      <c r="UBU120" s="3"/>
      <c r="UBV120" s="3"/>
      <c r="UBW120" s="3"/>
      <c r="UBX120" s="3"/>
      <c r="UBY120" s="3"/>
      <c r="UBZ120" s="3"/>
      <c r="UCA120" s="3"/>
      <c r="UCB120" s="3"/>
      <c r="UCC120" s="3"/>
      <c r="UCD120" s="3"/>
      <c r="UCE120" s="3"/>
      <c r="UCF120" s="3"/>
      <c r="UCG120" s="3"/>
      <c r="UCH120" s="3"/>
      <c r="UCI120" s="3"/>
      <c r="UCJ120" s="3"/>
      <c r="UCK120" s="3"/>
      <c r="UCL120" s="3"/>
      <c r="UCM120" s="3"/>
      <c r="UCN120" s="3"/>
      <c r="UCO120" s="3"/>
      <c r="UCP120" s="3"/>
      <c r="UCQ120" s="3"/>
      <c r="UCR120" s="3"/>
      <c r="UCS120" s="3"/>
      <c r="UCT120" s="3"/>
      <c r="UCU120" s="3"/>
      <c r="UCV120" s="3"/>
      <c r="UCW120" s="3"/>
      <c r="UCX120" s="3"/>
      <c r="UCY120" s="3"/>
      <c r="UCZ120" s="3"/>
      <c r="UDA120" s="3"/>
      <c r="UDB120" s="3"/>
      <c r="UDC120" s="3"/>
      <c r="UDD120" s="3"/>
      <c r="UDE120" s="3"/>
      <c r="UDF120" s="3"/>
      <c r="UDG120" s="3"/>
      <c r="UDH120" s="3"/>
      <c r="UDI120" s="3"/>
      <c r="UDJ120" s="3"/>
      <c r="UDK120" s="3"/>
      <c r="UDL120" s="3"/>
      <c r="UDM120" s="3"/>
      <c r="UDN120" s="3"/>
      <c r="UDO120" s="3"/>
      <c r="UDP120" s="3"/>
      <c r="UDQ120" s="3"/>
      <c r="UDR120" s="3"/>
      <c r="UDS120" s="3"/>
      <c r="UDT120" s="3"/>
      <c r="UDU120" s="3"/>
      <c r="UDV120" s="3"/>
      <c r="UDW120" s="3"/>
      <c r="UDX120" s="3"/>
      <c r="UDY120" s="3"/>
      <c r="UDZ120" s="3"/>
      <c r="UEA120" s="3"/>
      <c r="UEB120" s="3"/>
      <c r="UEC120" s="3"/>
      <c r="UED120" s="3"/>
      <c r="UEE120" s="3"/>
      <c r="UEF120" s="3"/>
      <c r="UEG120" s="3"/>
      <c r="UEH120" s="3"/>
      <c r="UEI120" s="3"/>
      <c r="UEJ120" s="3"/>
      <c r="UEK120" s="3"/>
      <c r="UEL120" s="3"/>
      <c r="UEM120" s="3"/>
      <c r="UEN120" s="3"/>
      <c r="UEO120" s="3"/>
      <c r="UEP120" s="3"/>
      <c r="UEQ120" s="3"/>
      <c r="UER120" s="3"/>
      <c r="UES120" s="3"/>
      <c r="UET120" s="3"/>
      <c r="UEU120" s="3"/>
      <c r="UEV120" s="3"/>
      <c r="UEW120" s="3"/>
      <c r="UEX120" s="3"/>
      <c r="UEY120" s="3"/>
      <c r="UEZ120" s="3"/>
      <c r="UFA120" s="3"/>
      <c r="UFB120" s="3"/>
      <c r="UFC120" s="3"/>
      <c r="UFD120" s="3"/>
      <c r="UFE120" s="3"/>
      <c r="UFF120" s="3"/>
      <c r="UFG120" s="3"/>
      <c r="UFH120" s="3"/>
      <c r="UFI120" s="3"/>
      <c r="UFJ120" s="3"/>
      <c r="UFK120" s="3"/>
      <c r="UFL120" s="3"/>
      <c r="UFM120" s="3"/>
      <c r="UFN120" s="3"/>
      <c r="UFO120" s="3"/>
      <c r="UFP120" s="3"/>
      <c r="UFQ120" s="3"/>
      <c r="UFR120" s="3"/>
      <c r="UFS120" s="3"/>
      <c r="UFT120" s="3"/>
      <c r="UFU120" s="3"/>
      <c r="UFV120" s="3"/>
      <c r="UFW120" s="3"/>
      <c r="UFX120" s="3"/>
      <c r="UFY120" s="3"/>
      <c r="UFZ120" s="3"/>
      <c r="UGA120" s="3"/>
      <c r="UGB120" s="3"/>
      <c r="UGC120" s="3"/>
      <c r="UGD120" s="3"/>
      <c r="UGE120" s="3"/>
      <c r="UGF120" s="3"/>
      <c r="UGG120" s="3"/>
      <c r="UGH120" s="3"/>
      <c r="UGI120" s="3"/>
      <c r="UGJ120" s="3"/>
      <c r="UGK120" s="3"/>
      <c r="UGL120" s="3"/>
      <c r="UGM120" s="3"/>
      <c r="UGN120" s="3"/>
      <c r="UGO120" s="3"/>
      <c r="UGP120" s="3"/>
      <c r="UGQ120" s="3"/>
      <c r="UGR120" s="3"/>
      <c r="UGS120" s="3"/>
      <c r="UGT120" s="3"/>
      <c r="UGU120" s="3"/>
      <c r="UGV120" s="3"/>
      <c r="UGW120" s="3"/>
      <c r="UGX120" s="3"/>
      <c r="UGY120" s="3"/>
      <c r="UGZ120" s="3"/>
      <c r="UHA120" s="3"/>
      <c r="UHB120" s="3"/>
      <c r="UHC120" s="3"/>
      <c r="UHD120" s="3"/>
      <c r="UHE120" s="3"/>
      <c r="UHF120" s="3"/>
      <c r="UHG120" s="3"/>
      <c r="UHH120" s="3"/>
      <c r="UHI120" s="3"/>
      <c r="UHJ120" s="3"/>
      <c r="UHK120" s="3"/>
      <c r="UHL120" s="3"/>
      <c r="UHM120" s="3"/>
      <c r="UHN120" s="3"/>
      <c r="UHO120" s="3"/>
      <c r="UHP120" s="3"/>
      <c r="UHQ120" s="3"/>
      <c r="UHR120" s="3"/>
      <c r="UHS120" s="3"/>
      <c r="UHT120" s="3"/>
      <c r="UHU120" s="3"/>
      <c r="UHV120" s="3"/>
      <c r="UHW120" s="3"/>
      <c r="UHX120" s="3"/>
      <c r="UHY120" s="3"/>
      <c r="UHZ120" s="3"/>
      <c r="UIA120" s="3"/>
      <c r="UIB120" s="3"/>
      <c r="UIC120" s="3"/>
      <c r="UID120" s="3"/>
      <c r="UIE120" s="3"/>
      <c r="UIF120" s="3"/>
      <c r="UIG120" s="3"/>
      <c r="UIH120" s="3"/>
      <c r="UII120" s="3"/>
      <c r="UIJ120" s="3"/>
      <c r="UIK120" s="3"/>
      <c r="UIL120" s="3"/>
      <c r="UIM120" s="3"/>
      <c r="UIN120" s="3"/>
      <c r="UIO120" s="3"/>
      <c r="UIP120" s="3"/>
      <c r="UIQ120" s="3"/>
      <c r="UIR120" s="3"/>
      <c r="UIS120" s="3"/>
      <c r="UIT120" s="3"/>
      <c r="UIU120" s="3"/>
      <c r="UIV120" s="3"/>
      <c r="UIW120" s="3"/>
      <c r="UIX120" s="3"/>
      <c r="UIY120" s="3"/>
      <c r="UIZ120" s="3"/>
      <c r="UJA120" s="3"/>
      <c r="UJB120" s="3"/>
      <c r="UJC120" s="3"/>
      <c r="UJD120" s="3"/>
      <c r="UJE120" s="3"/>
      <c r="UJF120" s="3"/>
      <c r="UJG120" s="3"/>
      <c r="UJH120" s="3"/>
      <c r="UJI120" s="3"/>
      <c r="UJJ120" s="3"/>
      <c r="UJK120" s="3"/>
      <c r="UJL120" s="3"/>
      <c r="UJM120" s="3"/>
      <c r="UJN120" s="3"/>
      <c r="UJO120" s="3"/>
      <c r="UJP120" s="3"/>
      <c r="UJQ120" s="3"/>
      <c r="UJR120" s="3"/>
      <c r="UJS120" s="3"/>
      <c r="UJT120" s="3"/>
      <c r="UJU120" s="3"/>
      <c r="UJV120" s="3"/>
      <c r="UJW120" s="3"/>
      <c r="UJX120" s="3"/>
      <c r="UJY120" s="3"/>
      <c r="UJZ120" s="3"/>
      <c r="UKA120" s="3"/>
      <c r="UKB120" s="3"/>
      <c r="UKC120" s="3"/>
      <c r="UKD120" s="3"/>
      <c r="UKE120" s="3"/>
      <c r="UKF120" s="3"/>
      <c r="UKG120" s="3"/>
      <c r="UKH120" s="3"/>
      <c r="UKI120" s="3"/>
      <c r="UKJ120" s="3"/>
      <c r="UKK120" s="3"/>
      <c r="UKL120" s="3"/>
      <c r="UKM120" s="3"/>
      <c r="UKN120" s="3"/>
      <c r="UKO120" s="3"/>
      <c r="UKP120" s="3"/>
      <c r="UKQ120" s="3"/>
      <c r="UKR120" s="3"/>
      <c r="UKS120" s="3"/>
      <c r="UKT120" s="3"/>
      <c r="UKU120" s="3"/>
      <c r="UKV120" s="3"/>
      <c r="UKW120" s="3"/>
      <c r="UKX120" s="3"/>
      <c r="UKY120" s="3"/>
      <c r="UKZ120" s="3"/>
      <c r="ULA120" s="3"/>
      <c r="ULB120" s="3"/>
      <c r="ULC120" s="3"/>
      <c r="ULD120" s="3"/>
      <c r="ULE120" s="3"/>
      <c r="ULF120" s="3"/>
      <c r="ULG120" s="3"/>
      <c r="ULH120" s="3"/>
      <c r="ULI120" s="3"/>
      <c r="ULJ120" s="3"/>
      <c r="ULK120" s="3"/>
      <c r="ULL120" s="3"/>
      <c r="ULM120" s="3"/>
      <c r="ULN120" s="3"/>
      <c r="ULO120" s="3"/>
      <c r="ULP120" s="3"/>
      <c r="ULQ120" s="3"/>
      <c r="ULR120" s="3"/>
      <c r="ULS120" s="3"/>
      <c r="ULT120" s="3"/>
      <c r="ULU120" s="3"/>
      <c r="ULV120" s="3"/>
      <c r="ULW120" s="3"/>
      <c r="ULX120" s="3"/>
      <c r="ULY120" s="3"/>
      <c r="ULZ120" s="3"/>
      <c r="UMA120" s="3"/>
      <c r="UMB120" s="3"/>
      <c r="UMC120" s="3"/>
      <c r="UMD120" s="3"/>
      <c r="UME120" s="3"/>
      <c r="UMF120" s="3"/>
      <c r="UMG120" s="3"/>
      <c r="UMH120" s="3"/>
      <c r="UMI120" s="3"/>
      <c r="UMJ120" s="3"/>
      <c r="UMK120" s="3"/>
      <c r="UML120" s="3"/>
      <c r="UMM120" s="3"/>
      <c r="UMN120" s="3"/>
      <c r="UMO120" s="3"/>
      <c r="UMP120" s="3"/>
      <c r="UMQ120" s="3"/>
      <c r="UMR120" s="3"/>
      <c r="UMS120" s="3"/>
      <c r="UMT120" s="3"/>
      <c r="UMU120" s="3"/>
      <c r="UMV120" s="3"/>
      <c r="UMW120" s="3"/>
      <c r="UMX120" s="3"/>
      <c r="UMY120" s="3"/>
      <c r="UMZ120" s="3"/>
      <c r="UNA120" s="3"/>
      <c r="UNB120" s="3"/>
      <c r="UNC120" s="3"/>
      <c r="UND120" s="3"/>
      <c r="UNE120" s="3"/>
      <c r="UNF120" s="3"/>
      <c r="UNG120" s="3"/>
      <c r="UNH120" s="3"/>
      <c r="UNI120" s="3"/>
      <c r="UNJ120" s="3"/>
      <c r="UNK120" s="3"/>
      <c r="UNL120" s="3"/>
      <c r="UNM120" s="3"/>
      <c r="UNN120" s="3"/>
      <c r="UNO120" s="3"/>
      <c r="UNP120" s="3"/>
      <c r="UNQ120" s="3"/>
      <c r="UNR120" s="3"/>
      <c r="UNS120" s="3"/>
      <c r="UNT120" s="3"/>
      <c r="UNU120" s="3"/>
      <c r="UNV120" s="3"/>
      <c r="UNW120" s="3"/>
      <c r="UNX120" s="3"/>
      <c r="UNY120" s="3"/>
      <c r="UNZ120" s="3"/>
      <c r="UOA120" s="3"/>
      <c r="UOB120" s="3"/>
      <c r="UOC120" s="3"/>
      <c r="UOD120" s="3"/>
      <c r="UOE120" s="3"/>
      <c r="UOF120" s="3"/>
      <c r="UOG120" s="3"/>
      <c r="UOH120" s="3"/>
      <c r="UOI120" s="3"/>
      <c r="UOJ120" s="3"/>
      <c r="UOK120" s="3"/>
      <c r="UOL120" s="3"/>
      <c r="UOM120" s="3"/>
      <c r="UON120" s="3"/>
      <c r="UOO120" s="3"/>
      <c r="UOP120" s="3"/>
      <c r="UOQ120" s="3"/>
      <c r="UOR120" s="3"/>
      <c r="UOS120" s="3"/>
      <c r="UOT120" s="3"/>
      <c r="UOU120" s="3"/>
      <c r="UOV120" s="3"/>
      <c r="UOW120" s="3"/>
      <c r="UOX120" s="3"/>
      <c r="UOY120" s="3"/>
      <c r="UOZ120" s="3"/>
      <c r="UPA120" s="3"/>
      <c r="UPB120" s="3"/>
      <c r="UPC120" s="3"/>
      <c r="UPD120" s="3"/>
      <c r="UPE120" s="3"/>
      <c r="UPF120" s="3"/>
      <c r="UPG120" s="3"/>
      <c r="UPH120" s="3"/>
      <c r="UPI120" s="3"/>
      <c r="UPJ120" s="3"/>
      <c r="UPK120" s="3"/>
      <c r="UPL120" s="3"/>
      <c r="UPM120" s="3"/>
      <c r="UPN120" s="3"/>
      <c r="UPO120" s="3"/>
      <c r="UPP120" s="3"/>
      <c r="UPQ120" s="3"/>
      <c r="UPR120" s="3"/>
      <c r="UPS120" s="3"/>
      <c r="UPT120" s="3"/>
      <c r="UPU120" s="3"/>
      <c r="UPV120" s="3"/>
      <c r="UPW120" s="3"/>
      <c r="UPX120" s="3"/>
      <c r="UPY120" s="3"/>
      <c r="UPZ120" s="3"/>
      <c r="UQA120" s="3"/>
      <c r="UQB120" s="3"/>
      <c r="UQC120" s="3"/>
      <c r="UQD120" s="3"/>
      <c r="UQE120" s="3"/>
      <c r="UQF120" s="3"/>
      <c r="UQG120" s="3"/>
      <c r="UQH120" s="3"/>
      <c r="UQI120" s="3"/>
      <c r="UQJ120" s="3"/>
      <c r="UQK120" s="3"/>
      <c r="UQL120" s="3"/>
      <c r="UQM120" s="3"/>
      <c r="UQN120" s="3"/>
      <c r="UQO120" s="3"/>
      <c r="UQP120" s="3"/>
      <c r="UQQ120" s="3"/>
      <c r="UQR120" s="3"/>
      <c r="UQS120" s="3"/>
      <c r="UQT120" s="3"/>
      <c r="UQU120" s="3"/>
      <c r="UQV120" s="3"/>
      <c r="UQW120" s="3"/>
      <c r="UQX120" s="3"/>
      <c r="UQY120" s="3"/>
      <c r="UQZ120" s="3"/>
      <c r="URA120" s="3"/>
      <c r="URB120" s="3"/>
      <c r="URC120" s="3"/>
      <c r="URD120" s="3"/>
      <c r="URE120" s="3"/>
      <c r="URF120" s="3"/>
      <c r="URG120" s="3"/>
      <c r="URH120" s="3"/>
      <c r="URI120" s="3"/>
      <c r="URJ120" s="3"/>
      <c r="URK120" s="3"/>
      <c r="URL120" s="3"/>
      <c r="URM120" s="3"/>
      <c r="URN120" s="3"/>
      <c r="URO120" s="3"/>
      <c r="URP120" s="3"/>
      <c r="URQ120" s="3"/>
      <c r="URR120" s="3"/>
      <c r="URS120" s="3"/>
      <c r="URT120" s="3"/>
      <c r="URU120" s="3"/>
      <c r="URV120" s="3"/>
      <c r="URW120" s="3"/>
      <c r="URX120" s="3"/>
      <c r="URY120" s="3"/>
      <c r="URZ120" s="3"/>
      <c r="USA120" s="3"/>
      <c r="USB120" s="3"/>
      <c r="USC120" s="3"/>
      <c r="USD120" s="3"/>
      <c r="USE120" s="3"/>
      <c r="USF120" s="3"/>
      <c r="USG120" s="3"/>
      <c r="USH120" s="3"/>
      <c r="USI120" s="3"/>
      <c r="USJ120" s="3"/>
      <c r="USK120" s="3"/>
      <c r="USL120" s="3"/>
      <c r="USM120" s="3"/>
      <c r="USN120" s="3"/>
      <c r="USO120" s="3"/>
      <c r="USP120" s="3"/>
      <c r="USQ120" s="3"/>
      <c r="USR120" s="3"/>
      <c r="USS120" s="3"/>
      <c r="UST120" s="3"/>
      <c r="USU120" s="3"/>
      <c r="USV120" s="3"/>
      <c r="USW120" s="3"/>
      <c r="USX120" s="3"/>
      <c r="USY120" s="3"/>
      <c r="USZ120" s="3"/>
      <c r="UTA120" s="3"/>
      <c r="UTB120" s="3"/>
      <c r="UTC120" s="3"/>
      <c r="UTD120" s="3"/>
      <c r="UTE120" s="3"/>
      <c r="UTF120" s="3"/>
      <c r="UTG120" s="3"/>
      <c r="UTH120" s="3"/>
      <c r="UTI120" s="3"/>
      <c r="UTJ120" s="3"/>
      <c r="UTK120" s="3"/>
      <c r="UTL120" s="3"/>
      <c r="UTM120" s="3"/>
      <c r="UTN120" s="3"/>
      <c r="UTO120" s="3"/>
      <c r="UTP120" s="3"/>
      <c r="UTQ120" s="3"/>
      <c r="UTR120" s="3"/>
      <c r="UTS120" s="3"/>
      <c r="UTT120" s="3"/>
      <c r="UTU120" s="3"/>
      <c r="UTV120" s="3"/>
      <c r="UTW120" s="3"/>
      <c r="UTX120" s="3"/>
      <c r="UTY120" s="3"/>
      <c r="UTZ120" s="3"/>
      <c r="UUA120" s="3"/>
      <c r="UUB120" s="3"/>
      <c r="UUC120" s="3"/>
      <c r="UUD120" s="3"/>
      <c r="UUE120" s="3"/>
      <c r="UUF120" s="3"/>
      <c r="UUG120" s="3"/>
      <c r="UUH120" s="3"/>
      <c r="UUI120" s="3"/>
      <c r="UUJ120" s="3"/>
      <c r="UUK120" s="3"/>
      <c r="UUL120" s="3"/>
      <c r="UUM120" s="3"/>
      <c r="UUN120" s="3"/>
      <c r="UUO120" s="3"/>
      <c r="UUP120" s="3"/>
      <c r="UUQ120" s="3"/>
      <c r="UUR120" s="3"/>
      <c r="UUS120" s="3"/>
      <c r="UUT120" s="3"/>
      <c r="UUU120" s="3"/>
      <c r="UUV120" s="3"/>
      <c r="UUW120" s="3"/>
      <c r="UUX120" s="3"/>
      <c r="UUY120" s="3"/>
      <c r="UUZ120" s="3"/>
      <c r="UVA120" s="3"/>
      <c r="UVB120" s="3"/>
      <c r="UVC120" s="3"/>
      <c r="UVD120" s="3"/>
      <c r="UVE120" s="3"/>
      <c r="UVF120" s="3"/>
      <c r="UVG120" s="3"/>
      <c r="UVH120" s="3"/>
      <c r="UVI120" s="3"/>
      <c r="UVJ120" s="3"/>
      <c r="UVK120" s="3"/>
      <c r="UVL120" s="3"/>
      <c r="UVM120" s="3"/>
      <c r="UVN120" s="3"/>
      <c r="UVO120" s="3"/>
      <c r="UVP120" s="3"/>
      <c r="UVQ120" s="3"/>
      <c r="UVR120" s="3"/>
      <c r="UVS120" s="3"/>
      <c r="UVT120" s="3"/>
      <c r="UVU120" s="3"/>
      <c r="UVV120" s="3"/>
      <c r="UVW120" s="3"/>
      <c r="UVX120" s="3"/>
      <c r="UVY120" s="3"/>
      <c r="UVZ120" s="3"/>
      <c r="UWA120" s="3"/>
      <c r="UWB120" s="3"/>
      <c r="UWC120" s="3"/>
      <c r="UWD120" s="3"/>
      <c r="UWE120" s="3"/>
      <c r="UWF120" s="3"/>
      <c r="UWG120" s="3"/>
      <c r="UWH120" s="3"/>
      <c r="UWI120" s="3"/>
      <c r="UWJ120" s="3"/>
      <c r="UWK120" s="3"/>
      <c r="UWL120" s="3"/>
      <c r="UWM120" s="3"/>
      <c r="UWN120" s="3"/>
      <c r="UWO120" s="3"/>
      <c r="UWP120" s="3"/>
      <c r="UWQ120" s="3"/>
      <c r="UWR120" s="3"/>
      <c r="UWS120" s="3"/>
      <c r="UWT120" s="3"/>
      <c r="UWU120" s="3"/>
      <c r="UWV120" s="3"/>
      <c r="UWW120" s="3"/>
      <c r="UWX120" s="3"/>
      <c r="UWY120" s="3"/>
      <c r="UWZ120" s="3"/>
      <c r="UXA120" s="3"/>
      <c r="UXB120" s="3"/>
      <c r="UXC120" s="3"/>
      <c r="UXD120" s="3"/>
      <c r="UXE120" s="3"/>
      <c r="UXF120" s="3"/>
      <c r="UXG120" s="3"/>
      <c r="UXH120" s="3"/>
      <c r="UXI120" s="3"/>
      <c r="UXJ120" s="3"/>
      <c r="UXK120" s="3"/>
      <c r="UXL120" s="3"/>
      <c r="UXM120" s="3"/>
      <c r="UXN120" s="3"/>
      <c r="UXO120" s="3"/>
      <c r="UXP120" s="3"/>
      <c r="UXQ120" s="3"/>
      <c r="UXR120" s="3"/>
      <c r="UXS120" s="3"/>
      <c r="UXT120" s="3"/>
      <c r="UXU120" s="3"/>
      <c r="UXV120" s="3"/>
      <c r="UXW120" s="3"/>
      <c r="UXX120" s="3"/>
      <c r="UXY120" s="3"/>
      <c r="UXZ120" s="3"/>
      <c r="UYA120" s="3"/>
      <c r="UYB120" s="3"/>
      <c r="UYC120" s="3"/>
      <c r="UYD120" s="3"/>
      <c r="UYE120" s="3"/>
      <c r="UYF120" s="3"/>
      <c r="UYG120" s="3"/>
      <c r="UYH120" s="3"/>
      <c r="UYI120" s="3"/>
      <c r="UYJ120" s="3"/>
      <c r="UYK120" s="3"/>
      <c r="UYL120" s="3"/>
      <c r="UYM120" s="3"/>
      <c r="UYN120" s="3"/>
      <c r="UYO120" s="3"/>
      <c r="UYP120" s="3"/>
      <c r="UYQ120" s="3"/>
      <c r="UYR120" s="3"/>
      <c r="UYS120" s="3"/>
      <c r="UYT120" s="3"/>
      <c r="UYU120" s="3"/>
      <c r="UYV120" s="3"/>
      <c r="UYW120" s="3"/>
      <c r="UYX120" s="3"/>
      <c r="UYY120" s="3"/>
      <c r="UYZ120" s="3"/>
      <c r="UZA120" s="3"/>
      <c r="UZB120" s="3"/>
      <c r="UZC120" s="3"/>
      <c r="UZD120" s="3"/>
      <c r="UZE120" s="3"/>
      <c r="UZF120" s="3"/>
      <c r="UZG120" s="3"/>
      <c r="UZH120" s="3"/>
      <c r="UZI120" s="3"/>
      <c r="UZJ120" s="3"/>
      <c r="UZK120" s="3"/>
      <c r="UZL120" s="3"/>
      <c r="UZM120" s="3"/>
      <c r="UZN120" s="3"/>
      <c r="UZO120" s="3"/>
      <c r="UZP120" s="3"/>
      <c r="UZQ120" s="3"/>
      <c r="UZR120" s="3"/>
      <c r="UZS120" s="3"/>
      <c r="UZT120" s="3"/>
      <c r="UZU120" s="3"/>
      <c r="UZV120" s="3"/>
      <c r="UZW120" s="3"/>
      <c r="UZX120" s="3"/>
      <c r="UZY120" s="3"/>
      <c r="UZZ120" s="3"/>
      <c r="VAA120" s="3"/>
      <c r="VAB120" s="3"/>
      <c r="VAC120" s="3"/>
      <c r="VAD120" s="3"/>
      <c r="VAE120" s="3"/>
      <c r="VAF120" s="3"/>
      <c r="VAG120" s="3"/>
      <c r="VAH120" s="3"/>
      <c r="VAI120" s="3"/>
      <c r="VAJ120" s="3"/>
      <c r="VAK120" s="3"/>
      <c r="VAL120" s="3"/>
      <c r="VAM120" s="3"/>
      <c r="VAN120" s="3"/>
      <c r="VAO120" s="3"/>
      <c r="VAP120" s="3"/>
      <c r="VAQ120" s="3"/>
      <c r="VAR120" s="3"/>
      <c r="VAS120" s="3"/>
      <c r="VAT120" s="3"/>
      <c r="VAU120" s="3"/>
      <c r="VAV120" s="3"/>
      <c r="VAW120" s="3"/>
      <c r="VAX120" s="3"/>
      <c r="VAY120" s="3"/>
      <c r="VAZ120" s="3"/>
      <c r="VBA120" s="3"/>
      <c r="VBB120" s="3"/>
      <c r="VBC120" s="3"/>
      <c r="VBD120" s="3"/>
      <c r="VBE120" s="3"/>
      <c r="VBF120" s="3"/>
      <c r="VBG120" s="3"/>
      <c r="VBH120" s="3"/>
      <c r="VBI120" s="3"/>
      <c r="VBJ120" s="3"/>
      <c r="VBK120" s="3"/>
      <c r="VBL120" s="3"/>
      <c r="VBM120" s="3"/>
      <c r="VBN120" s="3"/>
      <c r="VBO120" s="3"/>
      <c r="VBP120" s="3"/>
      <c r="VBQ120" s="3"/>
      <c r="VBR120" s="3"/>
      <c r="VBS120" s="3"/>
      <c r="VBT120" s="3"/>
      <c r="VBU120" s="3"/>
      <c r="VBV120" s="3"/>
      <c r="VBW120" s="3"/>
      <c r="VBX120" s="3"/>
      <c r="VBY120" s="3"/>
      <c r="VBZ120" s="3"/>
      <c r="VCA120" s="3"/>
      <c r="VCB120" s="3"/>
      <c r="VCC120" s="3"/>
      <c r="VCD120" s="3"/>
      <c r="VCE120" s="3"/>
      <c r="VCF120" s="3"/>
      <c r="VCG120" s="3"/>
      <c r="VCH120" s="3"/>
      <c r="VCI120" s="3"/>
      <c r="VCJ120" s="3"/>
      <c r="VCK120" s="3"/>
      <c r="VCL120" s="3"/>
      <c r="VCM120" s="3"/>
      <c r="VCN120" s="3"/>
      <c r="VCO120" s="3"/>
      <c r="VCP120" s="3"/>
      <c r="VCQ120" s="3"/>
      <c r="VCR120" s="3"/>
      <c r="VCS120" s="3"/>
      <c r="VCT120" s="3"/>
      <c r="VCU120" s="3"/>
      <c r="VCV120" s="3"/>
      <c r="VCW120" s="3"/>
      <c r="VCX120" s="3"/>
      <c r="VCY120" s="3"/>
      <c r="VCZ120" s="3"/>
      <c r="VDA120" s="3"/>
      <c r="VDB120" s="3"/>
      <c r="VDC120" s="3"/>
      <c r="VDD120" s="3"/>
      <c r="VDE120" s="3"/>
      <c r="VDF120" s="3"/>
      <c r="VDG120" s="3"/>
      <c r="VDH120" s="3"/>
      <c r="VDI120" s="3"/>
      <c r="VDJ120" s="3"/>
      <c r="VDK120" s="3"/>
      <c r="VDL120" s="3"/>
      <c r="VDM120" s="3"/>
      <c r="VDN120" s="3"/>
      <c r="VDO120" s="3"/>
      <c r="VDP120" s="3"/>
      <c r="VDQ120" s="3"/>
      <c r="VDR120" s="3"/>
      <c r="VDS120" s="3"/>
      <c r="VDT120" s="3"/>
      <c r="VDU120" s="3"/>
      <c r="VDV120" s="3"/>
      <c r="VDW120" s="3"/>
      <c r="VDX120" s="3"/>
      <c r="VDY120" s="3"/>
      <c r="VDZ120" s="3"/>
      <c r="VEA120" s="3"/>
      <c r="VEB120" s="3"/>
      <c r="VEC120" s="3"/>
      <c r="VED120" s="3"/>
      <c r="VEE120" s="3"/>
      <c r="VEF120" s="3"/>
      <c r="VEG120" s="3"/>
      <c r="VEH120" s="3"/>
      <c r="VEI120" s="3"/>
      <c r="VEJ120" s="3"/>
      <c r="VEK120" s="3"/>
      <c r="VEL120" s="3"/>
      <c r="VEM120" s="3"/>
      <c r="VEN120" s="3"/>
      <c r="VEO120" s="3"/>
      <c r="VEP120" s="3"/>
      <c r="VEQ120" s="3"/>
      <c r="VER120" s="3"/>
      <c r="VES120" s="3"/>
      <c r="VET120" s="3"/>
      <c r="VEU120" s="3"/>
      <c r="VEV120" s="3"/>
      <c r="VEW120" s="3"/>
      <c r="VEX120" s="3"/>
      <c r="VEY120" s="3"/>
      <c r="VEZ120" s="3"/>
      <c r="VFA120" s="3"/>
      <c r="VFB120" s="3"/>
      <c r="VFC120" s="3"/>
      <c r="VFD120" s="3"/>
      <c r="VFE120" s="3"/>
      <c r="VFF120" s="3"/>
      <c r="VFG120" s="3"/>
      <c r="VFH120" s="3"/>
      <c r="VFI120" s="3"/>
      <c r="VFJ120" s="3"/>
      <c r="VFK120" s="3"/>
      <c r="VFL120" s="3"/>
      <c r="VFM120" s="3"/>
      <c r="VFN120" s="3"/>
      <c r="VFO120" s="3"/>
      <c r="VFP120" s="3"/>
      <c r="VFQ120" s="3"/>
      <c r="VFR120" s="3"/>
      <c r="VFS120" s="3"/>
      <c r="VFT120" s="3"/>
      <c r="VFU120" s="3"/>
      <c r="VFV120" s="3"/>
      <c r="VFW120" s="3"/>
      <c r="VFX120" s="3"/>
      <c r="VFY120" s="3"/>
      <c r="VFZ120" s="3"/>
      <c r="VGA120" s="3"/>
      <c r="VGB120" s="3"/>
      <c r="VGC120" s="3"/>
      <c r="VGD120" s="3"/>
      <c r="VGE120" s="3"/>
      <c r="VGF120" s="3"/>
      <c r="VGG120" s="3"/>
      <c r="VGH120" s="3"/>
      <c r="VGI120" s="3"/>
      <c r="VGJ120" s="3"/>
      <c r="VGK120" s="3"/>
      <c r="VGL120" s="3"/>
      <c r="VGM120" s="3"/>
      <c r="VGN120" s="3"/>
      <c r="VGO120" s="3"/>
      <c r="VGP120" s="3"/>
      <c r="VGQ120" s="3"/>
      <c r="VGR120" s="3"/>
      <c r="VGS120" s="3"/>
      <c r="VGT120" s="3"/>
      <c r="VGU120" s="3"/>
      <c r="VGV120" s="3"/>
      <c r="VGW120" s="3"/>
      <c r="VGX120" s="3"/>
      <c r="VGY120" s="3"/>
      <c r="VGZ120" s="3"/>
      <c r="VHA120" s="3"/>
      <c r="VHB120" s="3"/>
      <c r="VHC120" s="3"/>
      <c r="VHD120" s="3"/>
      <c r="VHE120" s="3"/>
      <c r="VHF120" s="3"/>
      <c r="VHG120" s="3"/>
      <c r="VHH120" s="3"/>
      <c r="VHI120" s="3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  <c r="VVH120"/>
      <c r="VVI120"/>
      <c r="VVJ120"/>
      <c r="VVK120"/>
      <c r="VVL120"/>
      <c r="VVM120"/>
      <c r="VVN120"/>
      <c r="VVO120"/>
      <c r="VVP120"/>
      <c r="VVQ120"/>
      <c r="VVR120"/>
      <c r="VVS120"/>
      <c r="VVT120"/>
      <c r="VVU120"/>
      <c r="VVV120"/>
      <c r="VVW120"/>
      <c r="VVX120"/>
      <c r="VVY120"/>
      <c r="VVZ120"/>
      <c r="VWA120"/>
      <c r="VWB120"/>
      <c r="VWC120"/>
      <c r="VWD120"/>
      <c r="VWE120"/>
      <c r="VWF120"/>
      <c r="VWG120"/>
      <c r="VWH120"/>
      <c r="VWI120"/>
      <c r="VWJ120"/>
      <c r="VWK120"/>
      <c r="VWL120"/>
    </row>
    <row r="121" spans="1:15482" s="1" customFormat="1" ht="14.25">
      <c r="B121" s="328"/>
      <c r="C121" s="238" t="s">
        <v>68</v>
      </c>
      <c r="D121" s="79"/>
      <c r="E121" s="75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322"/>
      <c r="AH121" s="125"/>
      <c r="AI121" s="173" t="s">
        <v>68</v>
      </c>
      <c r="AK121" s="126"/>
      <c r="DT121" s="253"/>
    </row>
    <row r="122" spans="1:15482" s="1" customFormat="1" ht="14.25">
      <c r="B122" s="328"/>
      <c r="C122" s="157" t="s">
        <v>81</v>
      </c>
      <c r="D122" s="74">
        <v>0.3</v>
      </c>
      <c r="E122" s="239" t="s">
        <v>12</v>
      </c>
      <c r="F122" s="91" t="e">
        <f t="shared" ref="F122:AG123" si="77">F115/F106*100</f>
        <v>#DIV/0!</v>
      </c>
      <c r="G122" s="91" t="e">
        <f t="shared" si="77"/>
        <v>#DIV/0!</v>
      </c>
      <c r="H122" s="91" t="e">
        <f t="shared" si="77"/>
        <v>#DIV/0!</v>
      </c>
      <c r="I122" s="91">
        <f t="shared" si="77"/>
        <v>8.7565674255691769E-2</v>
      </c>
      <c r="J122" s="91" t="e">
        <f t="shared" si="77"/>
        <v>#DIV/0!</v>
      </c>
      <c r="K122" s="91" t="e">
        <f t="shared" si="77"/>
        <v>#DIV/0!</v>
      </c>
      <c r="L122" s="91" t="e">
        <f t="shared" si="77"/>
        <v>#DIV/0!</v>
      </c>
      <c r="M122" s="91" t="e">
        <f t="shared" si="77"/>
        <v>#DIV/0!</v>
      </c>
      <c r="N122" s="91" t="e">
        <f t="shared" si="77"/>
        <v>#DIV/0!</v>
      </c>
      <c r="O122" s="91" t="e">
        <f t="shared" si="77"/>
        <v>#DIV/0!</v>
      </c>
      <c r="P122" s="91">
        <f t="shared" si="77"/>
        <v>0.23344032681645752</v>
      </c>
      <c r="Q122" s="91" t="e">
        <f t="shared" si="77"/>
        <v>#DIV/0!</v>
      </c>
      <c r="R122" s="91" t="e">
        <f t="shared" si="77"/>
        <v>#DIV/0!</v>
      </c>
      <c r="S122" s="91" t="e">
        <f t="shared" si="77"/>
        <v>#DIV/0!</v>
      </c>
      <c r="T122" s="91" t="e">
        <f t="shared" si="77"/>
        <v>#DIV/0!</v>
      </c>
      <c r="U122" s="91" t="e">
        <f t="shared" si="77"/>
        <v>#DIV/0!</v>
      </c>
      <c r="V122" s="91" t="e">
        <f t="shared" si="77"/>
        <v>#DIV/0!</v>
      </c>
      <c r="W122" s="91">
        <f t="shared" si="77"/>
        <v>0.23350846468184472</v>
      </c>
      <c r="X122" s="91" t="e">
        <f t="shared" si="77"/>
        <v>#DIV/0!</v>
      </c>
      <c r="Y122" s="91" t="e">
        <f t="shared" si="77"/>
        <v>#DIV/0!</v>
      </c>
      <c r="Z122" s="91" t="e">
        <f t="shared" si="77"/>
        <v>#DIV/0!</v>
      </c>
      <c r="AA122" s="91" t="e">
        <f t="shared" si="77"/>
        <v>#DIV/0!</v>
      </c>
      <c r="AB122" s="91" t="e">
        <f t="shared" si="77"/>
        <v>#DIV/0!</v>
      </c>
      <c r="AC122" s="91" t="e">
        <f t="shared" si="77"/>
        <v>#DIV/0!</v>
      </c>
      <c r="AD122" s="91">
        <f t="shared" si="77"/>
        <v>8.7540122556171579E-2</v>
      </c>
      <c r="AE122" s="91" t="e">
        <f t="shared" si="77"/>
        <v>#DIV/0!</v>
      </c>
      <c r="AF122" s="91" t="e">
        <f t="shared" si="77"/>
        <v>#DIV/0!</v>
      </c>
      <c r="AG122" s="333" t="e">
        <f t="shared" si="77"/>
        <v>#DIV/0!</v>
      </c>
      <c r="AH122" s="125"/>
      <c r="AI122" s="127">
        <f>AI115/AI106*100</f>
        <v>0.16051364365971107</v>
      </c>
      <c r="AK122" s="126"/>
      <c r="DT122" s="253"/>
    </row>
    <row r="123" spans="1:15482" s="1" customFormat="1" ht="14.25">
      <c r="B123" s="328"/>
      <c r="C123" s="157" t="s">
        <v>82</v>
      </c>
      <c r="D123" s="74">
        <v>0.3</v>
      </c>
      <c r="E123" s="239" t="s">
        <v>12</v>
      </c>
      <c r="F123" s="91" t="e">
        <f t="shared" si="77"/>
        <v>#DIV/0!</v>
      </c>
      <c r="G123" s="91" t="e">
        <f t="shared" si="77"/>
        <v>#DIV/0!</v>
      </c>
      <c r="H123" s="91" t="e">
        <f t="shared" si="77"/>
        <v>#DIV/0!</v>
      </c>
      <c r="I123" s="91">
        <f t="shared" si="77"/>
        <v>5.8394160583941611E-2</v>
      </c>
      <c r="J123" s="91" t="e">
        <f t="shared" si="77"/>
        <v>#DIV/0!</v>
      </c>
      <c r="K123" s="91" t="e">
        <f t="shared" si="77"/>
        <v>#DIV/0!</v>
      </c>
      <c r="L123" s="91" t="e">
        <f t="shared" si="77"/>
        <v>#DIV/0!</v>
      </c>
      <c r="M123" s="91" t="e">
        <f t="shared" si="77"/>
        <v>#DIV/0!</v>
      </c>
      <c r="N123" s="91" t="e">
        <f t="shared" si="77"/>
        <v>#DIV/0!</v>
      </c>
      <c r="O123" s="91" t="e">
        <f t="shared" si="77"/>
        <v>#DIV/0!</v>
      </c>
      <c r="P123" s="91">
        <f t="shared" si="77"/>
        <v>0.11940298507462686</v>
      </c>
      <c r="Q123" s="91" t="e">
        <f t="shared" si="77"/>
        <v>#DIV/0!</v>
      </c>
      <c r="R123" s="91" t="e">
        <f t="shared" si="77"/>
        <v>#DIV/0!</v>
      </c>
      <c r="S123" s="91" t="e">
        <f t="shared" si="77"/>
        <v>#DIV/0!</v>
      </c>
      <c r="T123" s="91" t="e">
        <f t="shared" si="77"/>
        <v>#DIV/0!</v>
      </c>
      <c r="U123" s="91" t="e">
        <f t="shared" si="77"/>
        <v>#DIV/0!</v>
      </c>
      <c r="V123" s="91" t="e">
        <f t="shared" si="77"/>
        <v>#DIV/0!</v>
      </c>
      <c r="W123" s="91">
        <f t="shared" si="77"/>
        <v>0.145985401459854</v>
      </c>
      <c r="X123" s="91" t="e">
        <f t="shared" si="77"/>
        <v>#DIV/0!</v>
      </c>
      <c r="Y123" s="91" t="e">
        <f t="shared" si="77"/>
        <v>#DIV/0!</v>
      </c>
      <c r="Z123" s="91" t="e">
        <f t="shared" si="77"/>
        <v>#DIV/0!</v>
      </c>
      <c r="AA123" s="91" t="e">
        <f t="shared" si="77"/>
        <v>#DIV/0!</v>
      </c>
      <c r="AB123" s="91" t="e">
        <f t="shared" si="77"/>
        <v>#DIV/0!</v>
      </c>
      <c r="AC123" s="91" t="e">
        <f t="shared" si="77"/>
        <v>#DIV/0!</v>
      </c>
      <c r="AD123" s="91">
        <f t="shared" si="77"/>
        <v>7.2982046416581528E-2</v>
      </c>
      <c r="AE123" s="91" t="e">
        <f t="shared" si="77"/>
        <v>#DIV/0!</v>
      </c>
      <c r="AF123" s="91" t="e">
        <f t="shared" si="77"/>
        <v>#DIV/0!</v>
      </c>
      <c r="AG123" s="333" t="e">
        <f t="shared" si="77"/>
        <v>#DIV/0!</v>
      </c>
      <c r="AH123" s="125"/>
      <c r="AI123" s="127">
        <f>AI116/AI107*100</f>
        <v>9.623028325174679E-2</v>
      </c>
      <c r="AK123" s="126"/>
      <c r="DT123" s="253"/>
    </row>
    <row r="124" spans="1:15482" s="1" customFormat="1" ht="14.25">
      <c r="B124" s="328"/>
      <c r="C124" s="238" t="s">
        <v>72</v>
      </c>
      <c r="D124" s="74"/>
      <c r="E124" s="75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333"/>
      <c r="AH124" s="125"/>
      <c r="AI124" s="173" t="s">
        <v>72</v>
      </c>
      <c r="AK124" s="126"/>
      <c r="DT124" s="253"/>
    </row>
    <row r="125" spans="1:15482" s="1" customFormat="1" ht="14.25">
      <c r="B125" s="328"/>
      <c r="C125" s="157" t="s">
        <v>81</v>
      </c>
      <c r="D125" s="74">
        <v>0.5</v>
      </c>
      <c r="E125" s="239" t="s">
        <v>12</v>
      </c>
      <c r="F125" s="91" t="e">
        <f t="shared" ref="F125:AG126" si="78">F118/F109*100</f>
        <v>#DIV/0!</v>
      </c>
      <c r="G125" s="91" t="e">
        <f t="shared" si="78"/>
        <v>#DIV/0!</v>
      </c>
      <c r="H125" s="91" t="e">
        <f t="shared" si="78"/>
        <v>#DIV/0!</v>
      </c>
      <c r="I125" s="91">
        <f t="shared" si="78"/>
        <v>8.5133294415255883E-2</v>
      </c>
      <c r="J125" s="91" t="e">
        <f t="shared" si="78"/>
        <v>#DIV/0!</v>
      </c>
      <c r="K125" s="91" t="e">
        <f t="shared" si="78"/>
        <v>#DIV/0!</v>
      </c>
      <c r="L125" s="91" t="e">
        <f t="shared" si="78"/>
        <v>#DIV/0!</v>
      </c>
      <c r="M125" s="91" t="e">
        <f t="shared" si="78"/>
        <v>#DIV/0!</v>
      </c>
      <c r="N125" s="91" t="e">
        <f t="shared" si="78"/>
        <v>#DIV/0!</v>
      </c>
      <c r="O125" s="91" t="e">
        <f t="shared" si="78"/>
        <v>#DIV/0!</v>
      </c>
      <c r="P125" s="91">
        <f t="shared" si="78"/>
        <v>6.0791751775119154E-2</v>
      </c>
      <c r="Q125" s="91" t="e">
        <f t="shared" si="78"/>
        <v>#DIV/0!</v>
      </c>
      <c r="R125" s="91" t="e">
        <f t="shared" si="78"/>
        <v>#DIV/0!</v>
      </c>
      <c r="S125" s="91" t="e">
        <f t="shared" si="78"/>
        <v>#DIV/0!</v>
      </c>
      <c r="T125" s="91" t="e">
        <f t="shared" si="78"/>
        <v>#DIV/0!</v>
      </c>
      <c r="U125" s="91" t="e">
        <f t="shared" si="78"/>
        <v>#DIV/0!</v>
      </c>
      <c r="V125" s="91" t="e">
        <f t="shared" si="78"/>
        <v>#DIV/0!</v>
      </c>
      <c r="W125" s="91">
        <f t="shared" si="78"/>
        <v>1.7026658883051177E-2</v>
      </c>
      <c r="X125" s="91" t="e">
        <f t="shared" si="78"/>
        <v>#DIV/0!</v>
      </c>
      <c r="Y125" s="91" t="e">
        <f t="shared" si="78"/>
        <v>#DIV/0!</v>
      </c>
      <c r="Z125" s="91" t="e">
        <f t="shared" si="78"/>
        <v>#DIV/0!</v>
      </c>
      <c r="AA125" s="91" t="e">
        <f t="shared" si="78"/>
        <v>#DIV/0!</v>
      </c>
      <c r="AB125" s="91" t="e">
        <f t="shared" si="78"/>
        <v>#DIV/0!</v>
      </c>
      <c r="AC125" s="91" t="e">
        <f t="shared" si="78"/>
        <v>#DIV/0!</v>
      </c>
      <c r="AD125" s="91">
        <f t="shared" si="78"/>
        <v>0.12158350355023831</v>
      </c>
      <c r="AE125" s="91" t="e">
        <f t="shared" si="78"/>
        <v>#DIV/0!</v>
      </c>
      <c r="AF125" s="91" t="e">
        <f t="shared" si="78"/>
        <v>#DIV/0!</v>
      </c>
      <c r="AG125" s="333" t="e">
        <f t="shared" si="78"/>
        <v>#DIV/0!</v>
      </c>
      <c r="AH125" s="125"/>
      <c r="AI125" s="127">
        <f>AI118/AI109*100</f>
        <v>7.1136728440099231E-2</v>
      </c>
      <c r="AK125" s="126"/>
      <c r="DT125" s="253"/>
    </row>
    <row r="126" spans="1:15482" s="1" customFormat="1" ht="14.25">
      <c r="B126" s="328"/>
      <c r="C126" s="157" t="s">
        <v>82</v>
      </c>
      <c r="D126" s="74">
        <v>0.5</v>
      </c>
      <c r="E126" s="239" t="s">
        <v>12</v>
      </c>
      <c r="F126" s="91" t="e">
        <f t="shared" si="78"/>
        <v>#DIV/0!</v>
      </c>
      <c r="G126" s="91" t="e">
        <f t="shared" si="78"/>
        <v>#DIV/0!</v>
      </c>
      <c r="H126" s="91" t="e">
        <f t="shared" si="78"/>
        <v>#DIV/0!</v>
      </c>
      <c r="I126" s="91">
        <f t="shared" si="78"/>
        <v>2.18978102189781E-2</v>
      </c>
      <c r="J126" s="91" t="e">
        <f t="shared" si="78"/>
        <v>#DIV/0!</v>
      </c>
      <c r="K126" s="91" t="e">
        <f t="shared" si="78"/>
        <v>#DIV/0!</v>
      </c>
      <c r="L126" s="91" t="e">
        <f t="shared" si="78"/>
        <v>#DIV/0!</v>
      </c>
      <c r="M126" s="91" t="e">
        <f t="shared" si="78"/>
        <v>#DIV/0!</v>
      </c>
      <c r="N126" s="91" t="e">
        <f t="shared" si="78"/>
        <v>#DIV/0!</v>
      </c>
      <c r="O126" s="91" t="e">
        <f t="shared" si="78"/>
        <v>#DIV/0!</v>
      </c>
      <c r="P126" s="91">
        <f t="shared" si="78"/>
        <v>3.482587064676617E-2</v>
      </c>
      <c r="Q126" s="91" t="e">
        <f t="shared" si="78"/>
        <v>#DIV/0!</v>
      </c>
      <c r="R126" s="91" t="e">
        <f t="shared" si="78"/>
        <v>#DIV/0!</v>
      </c>
      <c r="S126" s="91" t="e">
        <f t="shared" si="78"/>
        <v>#DIV/0!</v>
      </c>
      <c r="T126" s="91" t="e">
        <f t="shared" si="78"/>
        <v>#DIV/0!</v>
      </c>
      <c r="U126" s="91" t="e">
        <f t="shared" si="78"/>
        <v>#DIV/0!</v>
      </c>
      <c r="V126" s="91" t="e">
        <f t="shared" si="78"/>
        <v>#DIV/0!</v>
      </c>
      <c r="W126" s="91">
        <f t="shared" si="78"/>
        <v>2.18978102189781E-2</v>
      </c>
      <c r="X126" s="91" t="e">
        <f t="shared" si="78"/>
        <v>#DIV/0!</v>
      </c>
      <c r="Y126" s="91" t="e">
        <f t="shared" si="78"/>
        <v>#DIV/0!</v>
      </c>
      <c r="Z126" s="91" t="e">
        <f t="shared" si="78"/>
        <v>#DIV/0!</v>
      </c>
      <c r="AA126" s="91" t="e">
        <f t="shared" si="78"/>
        <v>#DIV/0!</v>
      </c>
      <c r="AB126" s="91" t="e">
        <f t="shared" si="78"/>
        <v>#DIV/0!</v>
      </c>
      <c r="AC126" s="91" t="e">
        <f t="shared" si="78"/>
        <v>#DIV/0!</v>
      </c>
      <c r="AD126" s="91">
        <f t="shared" si="78"/>
        <v>2.9192818566632608E-2</v>
      </c>
      <c r="AE126" s="91" t="e">
        <f t="shared" si="78"/>
        <v>#DIV/0!</v>
      </c>
      <c r="AF126" s="91" t="e">
        <f t="shared" si="78"/>
        <v>#DIV/0!</v>
      </c>
      <c r="AG126" s="333" t="e">
        <f t="shared" si="78"/>
        <v>#DIV/0!</v>
      </c>
      <c r="AH126" s="125"/>
      <c r="AI126" s="127">
        <f>AI119/AI110*100</f>
        <v>2.5800873045758194E-2</v>
      </c>
      <c r="AK126" s="126"/>
      <c r="DT126" s="253"/>
    </row>
    <row r="127" spans="1:15482" s="1" customFormat="1">
      <c r="A127" s="3"/>
      <c r="B127" s="318">
        <v>7</v>
      </c>
      <c r="C127" s="40" t="s">
        <v>134</v>
      </c>
      <c r="D127" s="59"/>
      <c r="E127" s="59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111"/>
      <c r="AD127" s="60"/>
      <c r="AE127" s="60"/>
      <c r="AF127" s="60"/>
      <c r="AG127" s="319"/>
      <c r="AH127" s="115"/>
      <c r="AI127" s="223" t="s">
        <v>63</v>
      </c>
      <c r="AJ127" s="3"/>
      <c r="AK127" s="3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279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  <c r="BCX127" s="3"/>
      <c r="BCY127" s="3"/>
      <c r="BCZ127" s="3"/>
      <c r="BDA127" s="3"/>
      <c r="BDB127" s="3"/>
      <c r="BDC127" s="3"/>
      <c r="BDD127" s="3"/>
      <c r="BDE127" s="3"/>
      <c r="BDF127" s="3"/>
      <c r="BDG127" s="3"/>
      <c r="BDH127" s="3"/>
      <c r="BDI127" s="3"/>
      <c r="BDJ127" s="3"/>
      <c r="BDK127" s="3"/>
      <c r="BDL127" s="3"/>
      <c r="BDM127" s="3"/>
      <c r="BDN127" s="3"/>
      <c r="BDO127" s="3"/>
      <c r="BDP127" s="3"/>
      <c r="BDQ127" s="3"/>
      <c r="BDR127" s="3"/>
      <c r="BDS127" s="3"/>
      <c r="BDT127" s="3"/>
      <c r="BDU127" s="3"/>
      <c r="BDV127" s="3"/>
      <c r="BDW127" s="3"/>
      <c r="BDX127" s="3"/>
      <c r="BDY127" s="3"/>
      <c r="BDZ127" s="3"/>
      <c r="BEA127" s="3"/>
      <c r="BEB127" s="3"/>
      <c r="BEC127" s="3"/>
      <c r="BED127" s="3"/>
      <c r="BEE127" s="3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3"/>
      <c r="BGV127" s="3"/>
      <c r="BGW127" s="3"/>
      <c r="BGX127" s="3"/>
      <c r="BGY127" s="3"/>
      <c r="BGZ127" s="3"/>
      <c r="BHA127" s="3"/>
      <c r="BHB127" s="3"/>
      <c r="BHC127" s="3"/>
      <c r="BHD127" s="3"/>
      <c r="BHE127" s="3"/>
      <c r="BHF127" s="3"/>
      <c r="BHG127" s="3"/>
      <c r="BHH127" s="3"/>
      <c r="BHI127" s="3"/>
      <c r="BHJ127" s="3"/>
      <c r="BHK127" s="3"/>
      <c r="BHL127" s="3"/>
      <c r="BHM127" s="3"/>
      <c r="BHN127" s="3"/>
      <c r="BHO127" s="3"/>
      <c r="BHP127" s="3"/>
      <c r="BHQ127" s="3"/>
      <c r="BHR127" s="3"/>
      <c r="BHS127" s="3"/>
      <c r="BHT127" s="3"/>
      <c r="BHU127" s="3"/>
      <c r="BHV127" s="3"/>
      <c r="BHW127" s="3"/>
      <c r="BHX127" s="3"/>
      <c r="BHY127" s="3"/>
      <c r="BHZ127" s="3"/>
      <c r="BIA127" s="3"/>
      <c r="BIB127" s="3"/>
      <c r="BIC127" s="3"/>
      <c r="BID127" s="3"/>
      <c r="BIE127" s="3"/>
      <c r="BIF127" s="3"/>
      <c r="BIG127" s="3"/>
      <c r="BIH127" s="3"/>
      <c r="BII127" s="3"/>
      <c r="BIJ127" s="3"/>
      <c r="BIK127" s="3"/>
      <c r="BIL127" s="3"/>
      <c r="BIM127" s="3"/>
      <c r="BIN127" s="3"/>
      <c r="BIO127" s="3"/>
      <c r="BIP127" s="3"/>
      <c r="BIQ127" s="3"/>
      <c r="BIR127" s="3"/>
      <c r="BIS127" s="3"/>
      <c r="BIT127" s="3"/>
      <c r="BIU127" s="3"/>
      <c r="BIV127" s="3"/>
      <c r="BIW127" s="3"/>
      <c r="BIX127" s="3"/>
      <c r="BIY127" s="3"/>
      <c r="BIZ127" s="3"/>
      <c r="BJA127" s="3"/>
      <c r="BJB127" s="3"/>
      <c r="BJC127" s="3"/>
      <c r="BJD127" s="3"/>
      <c r="BJE127" s="3"/>
      <c r="BJF127" s="3"/>
      <c r="BJG127" s="3"/>
      <c r="BJH127" s="3"/>
      <c r="BJI127" s="3"/>
      <c r="BJJ127" s="3"/>
      <c r="BJK127" s="3"/>
      <c r="BJL127" s="3"/>
      <c r="BJM127" s="3"/>
      <c r="BJN127" s="3"/>
      <c r="BJO127" s="3"/>
      <c r="BJP127" s="3"/>
      <c r="BJQ127" s="3"/>
      <c r="BJR127" s="3"/>
      <c r="BJS127" s="3"/>
      <c r="BJT127" s="3"/>
      <c r="BJU127" s="3"/>
      <c r="BJV127" s="3"/>
      <c r="BJW127" s="3"/>
      <c r="BJX127" s="3"/>
      <c r="BJY127" s="3"/>
      <c r="BJZ127" s="3"/>
      <c r="BKA127" s="3"/>
      <c r="BKB127" s="3"/>
      <c r="BKC127" s="3"/>
      <c r="BKD127" s="3"/>
      <c r="BKE127" s="3"/>
      <c r="BKF127" s="3"/>
      <c r="BKG127" s="3"/>
      <c r="BKH127" s="3"/>
      <c r="BKI127" s="3"/>
      <c r="BKJ127" s="3"/>
      <c r="BKK127" s="3"/>
      <c r="BKL127" s="3"/>
      <c r="BKM127" s="3"/>
      <c r="BKN127" s="3"/>
      <c r="BKO127" s="3"/>
      <c r="BKP127" s="3"/>
      <c r="BKQ127" s="3"/>
      <c r="BKR127" s="3"/>
      <c r="BKS127" s="3"/>
      <c r="BKT127" s="3"/>
      <c r="BKU127" s="3"/>
      <c r="BKV127" s="3"/>
      <c r="BKW127" s="3"/>
      <c r="BKX127" s="3"/>
      <c r="BKY127" s="3"/>
      <c r="BKZ127" s="3"/>
      <c r="BLA127" s="3"/>
      <c r="BLB127" s="3"/>
      <c r="BLC127" s="3"/>
      <c r="BLD127" s="3"/>
      <c r="BLE127" s="3"/>
      <c r="BLF127" s="3"/>
      <c r="BLG127" s="3"/>
      <c r="BLH127" s="3"/>
      <c r="BLI127" s="3"/>
      <c r="BLJ127" s="3"/>
      <c r="BLK127" s="3"/>
      <c r="BLL127" s="3"/>
      <c r="BLM127" s="3"/>
      <c r="BLN127" s="3"/>
      <c r="BLO127" s="3"/>
      <c r="BLP127" s="3"/>
      <c r="BLQ127" s="3"/>
      <c r="BLR127" s="3"/>
      <c r="BLS127" s="3"/>
      <c r="BLT127" s="3"/>
      <c r="BLU127" s="3"/>
      <c r="BLV127" s="3"/>
      <c r="BLW127" s="3"/>
      <c r="BLX127" s="3"/>
      <c r="BLY127" s="3"/>
      <c r="BLZ127" s="3"/>
      <c r="BMA127" s="3"/>
      <c r="BMB127" s="3"/>
      <c r="BMC127" s="3"/>
      <c r="BMD127" s="3"/>
      <c r="BME127" s="3"/>
      <c r="BMF127" s="3"/>
      <c r="BMG127" s="3"/>
      <c r="BMH127" s="3"/>
      <c r="BMI127" s="3"/>
      <c r="BMJ127" s="3"/>
      <c r="BMK127" s="3"/>
      <c r="BML127" s="3"/>
      <c r="BMM127" s="3"/>
      <c r="BMN127" s="3"/>
      <c r="BMO127" s="3"/>
      <c r="BMP127" s="3"/>
      <c r="BMQ127" s="3"/>
      <c r="BMR127" s="3"/>
      <c r="BMS127" s="3"/>
      <c r="BMT127" s="3"/>
      <c r="BMU127" s="3"/>
      <c r="BMV127" s="3"/>
      <c r="BMW127" s="3"/>
      <c r="BMX127" s="3"/>
      <c r="BMY127" s="3"/>
      <c r="BMZ127" s="3"/>
      <c r="BNA127" s="3"/>
      <c r="BNB127" s="3"/>
      <c r="BNC127" s="3"/>
      <c r="BND127" s="3"/>
      <c r="BNE127" s="3"/>
      <c r="BNF127" s="3"/>
      <c r="BNG127" s="3"/>
      <c r="BNH127" s="3"/>
      <c r="BNI127" s="3"/>
      <c r="BNJ127" s="3"/>
      <c r="BNK127" s="3"/>
      <c r="BNL127" s="3"/>
      <c r="BNM127" s="3"/>
      <c r="BNN127" s="3"/>
      <c r="BNO127" s="3"/>
      <c r="BNP127" s="3"/>
      <c r="BNQ127" s="3"/>
      <c r="BNR127" s="3"/>
      <c r="BNS127" s="3"/>
      <c r="BNT127" s="3"/>
      <c r="BNU127" s="3"/>
      <c r="BNV127" s="3"/>
      <c r="BNW127" s="3"/>
      <c r="BNX127" s="3"/>
      <c r="BNY127" s="3"/>
      <c r="BNZ127" s="3"/>
      <c r="BOA127" s="3"/>
      <c r="BOB127" s="3"/>
      <c r="BOC127" s="3"/>
      <c r="BOD127" s="3"/>
      <c r="BOE127" s="3"/>
      <c r="BOF127" s="3"/>
      <c r="BOG127" s="3"/>
      <c r="BOH127" s="3"/>
      <c r="BOI127" s="3"/>
      <c r="BOJ127" s="3"/>
      <c r="BOK127" s="3"/>
      <c r="BOL127" s="3"/>
      <c r="BOM127" s="3"/>
      <c r="BON127" s="3"/>
      <c r="BOO127" s="3"/>
      <c r="BOP127" s="3"/>
      <c r="BOQ127" s="3"/>
      <c r="BOR127" s="3"/>
      <c r="BOS127" s="3"/>
      <c r="BOT127" s="3"/>
      <c r="BOU127" s="3"/>
      <c r="BOV127" s="3"/>
      <c r="BOW127" s="3"/>
      <c r="BOX127" s="3"/>
      <c r="BOY127" s="3"/>
      <c r="BOZ127" s="3"/>
      <c r="BPA127" s="3"/>
      <c r="BPB127" s="3"/>
      <c r="BPC127" s="3"/>
      <c r="BPD127" s="3"/>
      <c r="BPE127" s="3"/>
      <c r="BPF127" s="3"/>
      <c r="BPG127" s="3"/>
      <c r="BPH127" s="3"/>
      <c r="BPI127" s="3"/>
      <c r="BPJ127" s="3"/>
      <c r="BPK127" s="3"/>
      <c r="BPL127" s="3"/>
      <c r="BPM127" s="3"/>
      <c r="BPN127" s="3"/>
      <c r="BPO127" s="3"/>
      <c r="BPP127" s="3"/>
      <c r="BPQ127" s="3"/>
      <c r="BPR127" s="3"/>
      <c r="BPS127" s="3"/>
      <c r="BPT127" s="3"/>
      <c r="BPU127" s="3"/>
      <c r="BPV127" s="3"/>
      <c r="BPW127" s="3"/>
      <c r="BPX127" s="3"/>
      <c r="BPY127" s="3"/>
      <c r="BPZ127" s="3"/>
      <c r="BQA127" s="3"/>
      <c r="BQB127" s="3"/>
      <c r="BQC127" s="3"/>
      <c r="BQD127" s="3"/>
      <c r="BQE127" s="3"/>
      <c r="BQF127" s="3"/>
      <c r="BQG127" s="3"/>
      <c r="BQH127" s="3"/>
      <c r="BQI127" s="3"/>
      <c r="BQJ127" s="3"/>
      <c r="BQK127" s="3"/>
      <c r="BQL127" s="3"/>
      <c r="BQM127" s="3"/>
      <c r="BQN127" s="3"/>
      <c r="BQO127" s="3"/>
      <c r="BQP127" s="3"/>
      <c r="BQQ127" s="3"/>
      <c r="BQR127" s="3"/>
      <c r="BQS127" s="3"/>
      <c r="BQT127" s="3"/>
      <c r="BQU127" s="3"/>
      <c r="BQV127" s="3"/>
      <c r="BQW127" s="3"/>
      <c r="BQX127" s="3"/>
      <c r="BQY127" s="3"/>
      <c r="BQZ127" s="3"/>
      <c r="BRA127" s="3"/>
      <c r="BRB127" s="3"/>
      <c r="BRC127" s="3"/>
      <c r="BRD127" s="3"/>
      <c r="BRE127" s="3"/>
      <c r="BRF127" s="3"/>
      <c r="BRG127" s="3"/>
      <c r="BRH127" s="3"/>
      <c r="BRI127" s="3"/>
      <c r="BRJ127" s="3"/>
      <c r="BRK127" s="3"/>
      <c r="BRL127" s="3"/>
      <c r="BRM127" s="3"/>
      <c r="BRN127" s="3"/>
      <c r="BRO127" s="3"/>
      <c r="BRP127" s="3"/>
      <c r="BRQ127" s="3"/>
      <c r="BRR127" s="3"/>
      <c r="BRS127" s="3"/>
      <c r="BRT127" s="3"/>
      <c r="BRU127" s="3"/>
      <c r="BRV127" s="3"/>
      <c r="BRW127" s="3"/>
      <c r="BRX127" s="3"/>
      <c r="BRY127" s="3"/>
      <c r="BRZ127" s="3"/>
      <c r="BSA127" s="3"/>
      <c r="BSB127" s="3"/>
      <c r="BSC127" s="3"/>
      <c r="BSD127" s="3"/>
      <c r="BSE127" s="3"/>
      <c r="BSF127" s="3"/>
      <c r="BSG127" s="3"/>
      <c r="BSH127" s="3"/>
      <c r="BSI127" s="3"/>
      <c r="BSJ127" s="3"/>
      <c r="BSK127" s="3"/>
      <c r="BSL127" s="3"/>
      <c r="BSM127" s="3"/>
      <c r="BSN127" s="3"/>
      <c r="BSO127" s="3"/>
      <c r="BSP127" s="3"/>
      <c r="BSQ127" s="3"/>
      <c r="BSR127" s="3"/>
      <c r="BSS127" s="3"/>
      <c r="BST127" s="3"/>
      <c r="BSU127" s="3"/>
      <c r="BSV127" s="3"/>
      <c r="BSW127" s="3"/>
      <c r="BSX127" s="3"/>
      <c r="BSY127" s="3"/>
      <c r="BSZ127" s="3"/>
      <c r="BTA127" s="3"/>
      <c r="BTB127" s="3"/>
      <c r="BTC127" s="3"/>
      <c r="BTD127" s="3"/>
      <c r="BTE127" s="3"/>
      <c r="BTF127" s="3"/>
      <c r="BTG127" s="3"/>
      <c r="BTH127" s="3"/>
      <c r="BTI127" s="3"/>
      <c r="BTJ127" s="3"/>
      <c r="BTK127" s="3"/>
      <c r="BTL127" s="3"/>
      <c r="BTM127" s="3"/>
      <c r="BTN127" s="3"/>
      <c r="BTO127" s="3"/>
      <c r="BTP127" s="3"/>
      <c r="BTQ127" s="3"/>
      <c r="BTR127" s="3"/>
      <c r="BTS127" s="3"/>
      <c r="BTT127" s="3"/>
      <c r="BTU127" s="3"/>
      <c r="BTV127" s="3"/>
      <c r="BTW127" s="3"/>
      <c r="BTX127" s="3"/>
      <c r="BTY127" s="3"/>
      <c r="BTZ127" s="3"/>
      <c r="BUA127" s="3"/>
      <c r="BUB127" s="3"/>
      <c r="BUC127" s="3"/>
      <c r="BUD127" s="3"/>
      <c r="BUE127" s="3"/>
      <c r="BUF127" s="3"/>
      <c r="BUG127" s="3"/>
      <c r="BUH127" s="3"/>
      <c r="BUI127" s="3"/>
      <c r="BUJ127" s="3"/>
      <c r="BUK127" s="3"/>
      <c r="BUL127" s="3"/>
      <c r="BUM127" s="3"/>
      <c r="BUN127" s="3"/>
      <c r="BUO127" s="3"/>
      <c r="BUP127" s="3"/>
      <c r="BUQ127" s="3"/>
      <c r="BUR127" s="3"/>
      <c r="BUS127" s="3"/>
      <c r="BUT127" s="3"/>
      <c r="BUU127" s="3"/>
      <c r="BUV127" s="3"/>
      <c r="BUW127" s="3"/>
      <c r="BUX127" s="3"/>
      <c r="BUY127" s="3"/>
      <c r="BUZ127" s="3"/>
      <c r="BVA127" s="3"/>
      <c r="BVB127" s="3"/>
      <c r="BVC127" s="3"/>
      <c r="BVD127" s="3"/>
      <c r="BVE127" s="3"/>
      <c r="BVF127" s="3"/>
      <c r="BVG127" s="3"/>
      <c r="BVH127" s="3"/>
      <c r="BVI127" s="3"/>
      <c r="BVJ127" s="3"/>
      <c r="BVK127" s="3"/>
      <c r="BVL127" s="3"/>
      <c r="BVM127" s="3"/>
      <c r="BVN127" s="3"/>
      <c r="BVO127" s="3"/>
      <c r="BVP127" s="3"/>
      <c r="BVQ127" s="3"/>
      <c r="BVR127" s="3"/>
      <c r="BVS127" s="3"/>
      <c r="BVT127" s="3"/>
      <c r="BVU127" s="3"/>
      <c r="BVV127" s="3"/>
      <c r="BVW127" s="3"/>
      <c r="BVX127" s="3"/>
      <c r="BVY127" s="3"/>
      <c r="BVZ127" s="3"/>
      <c r="BWA127" s="3"/>
      <c r="BWB127" s="3"/>
      <c r="BWC127" s="3"/>
      <c r="BWD127" s="3"/>
      <c r="BWE127" s="3"/>
      <c r="BWF127" s="3"/>
      <c r="BWG127" s="3"/>
      <c r="BWH127" s="3"/>
      <c r="BWI127" s="3"/>
      <c r="BWJ127" s="3"/>
      <c r="BWK127" s="3"/>
      <c r="BWL127" s="3"/>
      <c r="BWM127" s="3"/>
      <c r="BWN127" s="3"/>
      <c r="BWO127" s="3"/>
      <c r="BWP127" s="3"/>
      <c r="BWQ127" s="3"/>
      <c r="BWR127" s="3"/>
      <c r="BWS127" s="3"/>
      <c r="BWT127" s="3"/>
      <c r="BWU127" s="3"/>
      <c r="BWV127" s="3"/>
      <c r="BWW127" s="3"/>
      <c r="BWX127" s="3"/>
      <c r="BWY127" s="3"/>
      <c r="BWZ127" s="3"/>
      <c r="BXA127" s="3"/>
      <c r="BXB127" s="3"/>
      <c r="BXC127" s="3"/>
      <c r="BXD127" s="3"/>
      <c r="BXE127" s="3"/>
      <c r="BXF127" s="3"/>
      <c r="BXG127" s="3"/>
      <c r="BXH127" s="3"/>
      <c r="BXI127" s="3"/>
      <c r="BXJ127" s="3"/>
      <c r="BXK127" s="3"/>
      <c r="BXL127" s="3"/>
      <c r="BXM127" s="3"/>
      <c r="BXN127" s="3"/>
      <c r="BXO127" s="3"/>
      <c r="BXP127" s="3"/>
      <c r="BXQ127" s="3"/>
      <c r="BXR127" s="3"/>
      <c r="BXS127" s="3"/>
      <c r="BXT127" s="3"/>
      <c r="BXU127" s="3"/>
      <c r="BXV127" s="3"/>
      <c r="BXW127" s="3"/>
      <c r="BXX127" s="3"/>
      <c r="BXY127" s="3"/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3"/>
      <c r="CAG127" s="3"/>
      <c r="CAH127" s="3"/>
      <c r="CAI127" s="3"/>
      <c r="CAJ127" s="3"/>
      <c r="CAK127" s="3"/>
      <c r="CAL127" s="3"/>
      <c r="CAM127" s="3"/>
      <c r="CAN127" s="3"/>
      <c r="CAO127" s="3"/>
      <c r="CAP127" s="3"/>
      <c r="CAQ127" s="3"/>
      <c r="CAR127" s="3"/>
      <c r="CAS127" s="3"/>
      <c r="CAT127" s="3"/>
      <c r="CAU127" s="3"/>
      <c r="CAV127" s="3"/>
      <c r="CAW127" s="3"/>
      <c r="CAX127" s="3"/>
      <c r="CAY127" s="3"/>
      <c r="CAZ127" s="3"/>
      <c r="CBA127" s="3"/>
      <c r="CBB127" s="3"/>
      <c r="CBC127" s="3"/>
      <c r="CBD127" s="3"/>
      <c r="CBE127" s="3"/>
      <c r="CBF127" s="3"/>
      <c r="CBG127" s="3"/>
      <c r="CBH127" s="3"/>
      <c r="CBI127" s="3"/>
      <c r="CBJ127" s="3"/>
      <c r="CBK127" s="3"/>
      <c r="CBL127" s="3"/>
      <c r="CBM127" s="3"/>
      <c r="CBN127" s="3"/>
      <c r="CBO127" s="3"/>
      <c r="CBP127" s="3"/>
      <c r="CBQ127" s="3"/>
      <c r="CBR127" s="3"/>
      <c r="CBS127" s="3"/>
      <c r="CBT127" s="3"/>
      <c r="CBU127" s="3"/>
      <c r="CBV127" s="3"/>
      <c r="CBW127" s="3"/>
      <c r="CBX127" s="3"/>
      <c r="CBY127" s="3"/>
      <c r="CBZ127" s="3"/>
      <c r="CCA127" s="3"/>
      <c r="CCB127" s="3"/>
      <c r="CCC127" s="3"/>
      <c r="CCD127" s="3"/>
      <c r="CCE127" s="3"/>
      <c r="CCF127" s="3"/>
      <c r="CCG127" s="3"/>
      <c r="CCH127" s="3"/>
      <c r="CCI127" s="3"/>
      <c r="CCJ127" s="3"/>
      <c r="CCK127" s="3"/>
      <c r="CCL127" s="3"/>
      <c r="CCM127" s="3"/>
      <c r="CCN127" s="3"/>
      <c r="CCO127" s="3"/>
      <c r="CCP127" s="3"/>
      <c r="CCQ127" s="3"/>
      <c r="CCR127" s="3"/>
      <c r="CCS127" s="3"/>
      <c r="CCT127" s="3"/>
      <c r="CCU127" s="3"/>
      <c r="CCV127" s="3"/>
      <c r="CCW127" s="3"/>
      <c r="CCX127" s="3"/>
      <c r="CCY127" s="3"/>
      <c r="CCZ127" s="3"/>
      <c r="CDA127" s="3"/>
      <c r="CDB127" s="3"/>
      <c r="CDC127" s="3"/>
      <c r="CDD127" s="3"/>
      <c r="CDE127" s="3"/>
      <c r="CDF127" s="3"/>
      <c r="CDG127" s="3"/>
      <c r="CDH127" s="3"/>
      <c r="CDI127" s="3"/>
      <c r="CDJ127" s="3"/>
      <c r="CDK127" s="3"/>
      <c r="CDL127" s="3"/>
      <c r="CDM127" s="3"/>
      <c r="CDN127" s="3"/>
      <c r="CDO127" s="3"/>
      <c r="CDP127" s="3"/>
      <c r="CDQ127" s="3"/>
      <c r="CDR127" s="3"/>
      <c r="CDS127" s="3"/>
      <c r="CDT127" s="3"/>
      <c r="CDU127" s="3"/>
      <c r="CDV127" s="3"/>
      <c r="CDW127" s="3"/>
      <c r="CDX127" s="3"/>
      <c r="CDY127" s="3"/>
      <c r="CDZ127" s="3"/>
      <c r="CEA127" s="3"/>
      <c r="CEB127" s="3"/>
      <c r="CEC127" s="3"/>
      <c r="CED127" s="3"/>
      <c r="CEE127" s="3"/>
      <c r="CEF127" s="3"/>
      <c r="CEG127" s="3"/>
      <c r="CEH127" s="3"/>
      <c r="CEI127" s="3"/>
      <c r="CEJ127" s="3"/>
      <c r="CEK127" s="3"/>
      <c r="CEL127" s="3"/>
      <c r="CEM127" s="3"/>
      <c r="CEN127" s="3"/>
      <c r="CEO127" s="3"/>
      <c r="CEP127" s="3"/>
      <c r="CEQ127" s="3"/>
      <c r="CER127" s="3"/>
      <c r="CES127" s="3"/>
      <c r="CET127" s="3"/>
      <c r="CEU127" s="3"/>
      <c r="CEV127" s="3"/>
      <c r="CEW127" s="3"/>
      <c r="CEX127" s="3"/>
      <c r="CEY127" s="3"/>
      <c r="CEZ127" s="3"/>
      <c r="CFA127" s="3"/>
      <c r="CFB127" s="3"/>
      <c r="CFC127" s="3"/>
      <c r="CFD127" s="3"/>
      <c r="CFE127" s="3"/>
      <c r="CFF127" s="3"/>
      <c r="CFG127" s="3"/>
      <c r="CFH127" s="3"/>
      <c r="CFI127" s="3"/>
      <c r="CFJ127" s="3"/>
      <c r="CFK127" s="3"/>
      <c r="CFL127" s="3"/>
      <c r="CFM127" s="3"/>
      <c r="CFN127" s="3"/>
      <c r="CFO127" s="3"/>
      <c r="CFP127" s="3"/>
      <c r="CFQ127" s="3"/>
      <c r="CFR127" s="3"/>
      <c r="CFS127" s="3"/>
      <c r="CFT127" s="3"/>
      <c r="CFU127" s="3"/>
      <c r="CFV127" s="3"/>
      <c r="CFW127" s="3"/>
      <c r="CFX127" s="3"/>
      <c r="CFY127" s="3"/>
      <c r="CFZ127" s="3"/>
      <c r="CGA127" s="3"/>
      <c r="CGB127" s="3"/>
      <c r="CGC127" s="3"/>
      <c r="CGD127" s="3"/>
      <c r="CGE127" s="3"/>
      <c r="CGF127" s="3"/>
      <c r="CGG127" s="3"/>
      <c r="CGH127" s="3"/>
      <c r="CGI127" s="3"/>
      <c r="CGJ127" s="3"/>
      <c r="CGK127" s="3"/>
      <c r="CGL127" s="3"/>
      <c r="CGM127" s="3"/>
      <c r="CGN127" s="3"/>
      <c r="CGO127" s="3"/>
      <c r="CGP127" s="3"/>
      <c r="CGQ127" s="3"/>
      <c r="CGR127" s="3"/>
      <c r="CGS127" s="3"/>
      <c r="CGT127" s="3"/>
      <c r="CGU127" s="3"/>
      <c r="CGV127" s="3"/>
      <c r="CGW127" s="3"/>
      <c r="CGX127" s="3"/>
      <c r="CGY127" s="3"/>
      <c r="CGZ127" s="3"/>
      <c r="CHA127" s="3"/>
      <c r="CHB127" s="3"/>
      <c r="CHC127" s="3"/>
      <c r="CHD127" s="3"/>
      <c r="CHE127" s="3"/>
      <c r="CHF127" s="3"/>
      <c r="CHG127" s="3"/>
      <c r="CHH127" s="3"/>
      <c r="CHI127" s="3"/>
      <c r="CHJ127" s="3"/>
      <c r="CHK127" s="3"/>
      <c r="CHL127" s="3"/>
      <c r="CHM127" s="3"/>
      <c r="CHN127" s="3"/>
      <c r="CHO127" s="3"/>
      <c r="CHP127" s="3"/>
      <c r="CHQ127" s="3"/>
      <c r="CHR127" s="3"/>
      <c r="CHS127" s="3"/>
      <c r="CHT127" s="3"/>
      <c r="CHU127" s="3"/>
      <c r="CHV127" s="3"/>
      <c r="CHW127" s="3"/>
      <c r="CHX127" s="3"/>
      <c r="CHY127" s="3"/>
      <c r="CHZ127" s="3"/>
      <c r="CIA127" s="3"/>
      <c r="CIB127" s="3"/>
      <c r="CIC127" s="3"/>
      <c r="CID127" s="3"/>
      <c r="CIE127" s="3"/>
      <c r="CIF127" s="3"/>
      <c r="CIG127" s="3"/>
      <c r="CIH127" s="3"/>
      <c r="CII127" s="3"/>
      <c r="CIJ127" s="3"/>
      <c r="CIK127" s="3"/>
      <c r="CIL127" s="3"/>
      <c r="CIM127" s="3"/>
      <c r="CIN127" s="3"/>
      <c r="CIO127" s="3"/>
      <c r="CIP127" s="3"/>
      <c r="CIQ127" s="3"/>
      <c r="CIR127" s="3"/>
      <c r="CIS127" s="3"/>
      <c r="CIT127" s="3"/>
      <c r="CIU127" s="3"/>
      <c r="CIV127" s="3"/>
      <c r="CIW127" s="3"/>
      <c r="CIX127" s="3"/>
      <c r="CIY127" s="3"/>
      <c r="CIZ127" s="3"/>
      <c r="CJA127" s="3"/>
      <c r="CJB127" s="3"/>
      <c r="CJC127" s="3"/>
      <c r="CJD127" s="3"/>
      <c r="CJE127" s="3"/>
      <c r="CJF127" s="3"/>
      <c r="CJG127" s="3"/>
      <c r="CJH127" s="3"/>
      <c r="CJI127" s="3"/>
      <c r="CJJ127" s="3"/>
      <c r="CJK127" s="3"/>
      <c r="CJL127" s="3"/>
      <c r="CJM127" s="3"/>
      <c r="CJN127" s="3"/>
      <c r="CJO127" s="3"/>
      <c r="CJP127" s="3"/>
      <c r="CJQ127" s="3"/>
      <c r="CJR127" s="3"/>
      <c r="CJS127" s="3"/>
      <c r="CJT127" s="3"/>
      <c r="CJU127" s="3"/>
      <c r="CJV127" s="3"/>
      <c r="CJW127" s="3"/>
      <c r="CJX127" s="3"/>
      <c r="CJY127" s="3"/>
      <c r="CJZ127" s="3"/>
      <c r="CKA127" s="3"/>
      <c r="CKB127" s="3"/>
      <c r="CKC127" s="3"/>
      <c r="CKD127" s="3"/>
      <c r="CKE127" s="3"/>
      <c r="CKF127" s="3"/>
      <c r="CKG127" s="3"/>
      <c r="CKH127" s="3"/>
      <c r="CKI127" s="3"/>
      <c r="CKJ127" s="3"/>
      <c r="CKK127" s="3"/>
      <c r="CKL127" s="3"/>
      <c r="CKM127" s="3"/>
      <c r="CKN127" s="3"/>
      <c r="CKO127" s="3"/>
      <c r="CKP127" s="3"/>
      <c r="CKQ127" s="3"/>
      <c r="CKR127" s="3"/>
      <c r="CKS127" s="3"/>
      <c r="CKT127" s="3"/>
      <c r="CKU127" s="3"/>
      <c r="CKV127" s="3"/>
      <c r="CKW127" s="3"/>
      <c r="CKX127" s="3"/>
      <c r="CKY127" s="3"/>
      <c r="CKZ127" s="3"/>
      <c r="CLA127" s="3"/>
      <c r="CLB127" s="3"/>
      <c r="CLC127" s="3"/>
      <c r="CLD127" s="3"/>
      <c r="CLE127" s="3"/>
      <c r="CLF127" s="3"/>
      <c r="CLG127" s="3"/>
      <c r="CLH127" s="3"/>
      <c r="CLI127" s="3"/>
      <c r="CLJ127" s="3"/>
      <c r="CLK127" s="3"/>
      <c r="CLL127" s="3"/>
      <c r="CLM127" s="3"/>
      <c r="CLN127" s="3"/>
      <c r="CLO127" s="3"/>
      <c r="CLP127" s="3"/>
      <c r="CLQ127" s="3"/>
      <c r="CLR127" s="3"/>
      <c r="CLS127" s="3"/>
      <c r="CLT127" s="3"/>
      <c r="CLU127" s="3"/>
      <c r="CLV127" s="3"/>
      <c r="CLW127" s="3"/>
      <c r="CLX127" s="3"/>
      <c r="CLY127" s="3"/>
      <c r="CLZ127" s="3"/>
      <c r="CMA127" s="3"/>
      <c r="CMB127" s="3"/>
      <c r="CMC127" s="3"/>
      <c r="CMD127" s="3"/>
      <c r="CME127" s="3"/>
      <c r="CMF127" s="3"/>
      <c r="CMG127" s="3"/>
      <c r="CMH127" s="3"/>
      <c r="CMI127" s="3"/>
      <c r="CMJ127" s="3"/>
      <c r="CMK127" s="3"/>
      <c r="CML127" s="3"/>
      <c r="CMM127" s="3"/>
      <c r="CMN127" s="3"/>
      <c r="CMO127" s="3"/>
      <c r="CMP127" s="3"/>
      <c r="CMQ127" s="3"/>
      <c r="CMR127" s="3"/>
      <c r="CMS127" s="3"/>
      <c r="CMT127" s="3"/>
      <c r="CMU127" s="3"/>
      <c r="CMV127" s="3"/>
      <c r="CMW127" s="3"/>
      <c r="CMX127" s="3"/>
      <c r="CMY127" s="3"/>
      <c r="CMZ127" s="3"/>
      <c r="CNA127" s="3"/>
      <c r="CNB127" s="3"/>
      <c r="CNC127" s="3"/>
      <c r="CND127" s="3"/>
      <c r="CNE127" s="3"/>
      <c r="CNF127" s="3"/>
      <c r="CNG127" s="3"/>
      <c r="CNH127" s="3"/>
      <c r="CNI127" s="3"/>
      <c r="CNJ127" s="3"/>
      <c r="CNK127" s="3"/>
      <c r="CNL127" s="3"/>
      <c r="CNM127" s="3"/>
      <c r="CNN127" s="3"/>
      <c r="CNO127" s="3"/>
      <c r="CNP127" s="3"/>
      <c r="CNQ127" s="3"/>
      <c r="CNR127" s="3"/>
      <c r="CNS127" s="3"/>
      <c r="CNT127" s="3"/>
      <c r="CNU127" s="3"/>
      <c r="CNV127" s="3"/>
      <c r="CNW127" s="3"/>
      <c r="CNX127" s="3"/>
      <c r="CNY127" s="3"/>
      <c r="CNZ127" s="3"/>
      <c r="COA127" s="3"/>
      <c r="COB127" s="3"/>
      <c r="COC127" s="3"/>
      <c r="COD127" s="3"/>
      <c r="COE127" s="3"/>
      <c r="COF127" s="3"/>
      <c r="COG127" s="3"/>
      <c r="COH127" s="3"/>
      <c r="COI127" s="3"/>
      <c r="COJ127" s="3"/>
      <c r="COK127" s="3"/>
      <c r="COL127" s="3"/>
      <c r="COM127" s="3"/>
      <c r="CON127" s="3"/>
      <c r="COO127" s="3"/>
      <c r="COP127" s="3"/>
      <c r="COQ127" s="3"/>
      <c r="COR127" s="3"/>
      <c r="COS127" s="3"/>
      <c r="COT127" s="3"/>
      <c r="COU127" s="3"/>
      <c r="COV127" s="3"/>
      <c r="COW127" s="3"/>
      <c r="COX127" s="3"/>
      <c r="COY127" s="3"/>
      <c r="COZ127" s="3"/>
      <c r="CPA127" s="3"/>
      <c r="CPB127" s="3"/>
      <c r="CPC127" s="3"/>
      <c r="CPD127" s="3"/>
      <c r="CPE127" s="3"/>
      <c r="CPF127" s="3"/>
      <c r="CPG127" s="3"/>
      <c r="CPH127" s="3"/>
      <c r="CPI127" s="3"/>
      <c r="CPJ127" s="3"/>
      <c r="CPK127" s="3"/>
      <c r="CPL127" s="3"/>
      <c r="CPM127" s="3"/>
      <c r="CPN127" s="3"/>
      <c r="CPO127" s="3"/>
      <c r="CPP127" s="3"/>
      <c r="CPQ127" s="3"/>
      <c r="CPR127" s="3"/>
      <c r="CPS127" s="3"/>
      <c r="CPT127" s="3"/>
      <c r="CPU127" s="3"/>
      <c r="CPV127" s="3"/>
      <c r="CPW127" s="3"/>
      <c r="CPX127" s="3"/>
      <c r="CPY127" s="3"/>
      <c r="CPZ127" s="3"/>
      <c r="CQA127" s="3"/>
      <c r="CQB127" s="3"/>
      <c r="CQC127" s="3"/>
      <c r="CQD127" s="3"/>
      <c r="CQE127" s="3"/>
      <c r="CQF127" s="3"/>
      <c r="CQG127" s="3"/>
      <c r="CQH127" s="3"/>
      <c r="CQI127" s="3"/>
      <c r="CQJ127" s="3"/>
      <c r="CQK127" s="3"/>
      <c r="CQL127" s="3"/>
      <c r="CQM127" s="3"/>
      <c r="CQN127" s="3"/>
      <c r="CQO127" s="3"/>
      <c r="CQP127" s="3"/>
      <c r="CQQ127" s="3"/>
      <c r="CQR127" s="3"/>
      <c r="CQS127" s="3"/>
      <c r="CQT127" s="3"/>
      <c r="CQU127" s="3"/>
      <c r="CQV127" s="3"/>
      <c r="CQW127" s="3"/>
      <c r="CQX127" s="3"/>
      <c r="CQY127" s="3"/>
      <c r="CQZ127" s="3"/>
      <c r="CRA127" s="3"/>
      <c r="CRB127" s="3"/>
      <c r="CRC127" s="3"/>
      <c r="CRD127" s="3"/>
      <c r="CRE127" s="3"/>
      <c r="CRF127" s="3"/>
      <c r="CRG127" s="3"/>
      <c r="CRH127" s="3"/>
      <c r="CRI127" s="3"/>
      <c r="CRJ127" s="3"/>
      <c r="CRK127" s="3"/>
      <c r="CRL127" s="3"/>
      <c r="CRM127" s="3"/>
      <c r="CRN127" s="3"/>
      <c r="CRO127" s="3"/>
      <c r="CRP127" s="3"/>
      <c r="CRQ127" s="3"/>
      <c r="CRR127" s="3"/>
      <c r="CRS127" s="3"/>
      <c r="CRT127" s="3"/>
      <c r="CRU127" s="3"/>
      <c r="CRV127" s="3"/>
      <c r="CRW127" s="3"/>
      <c r="CRX127" s="3"/>
      <c r="CRY127" s="3"/>
      <c r="CRZ127" s="3"/>
      <c r="CSA127" s="3"/>
      <c r="CSB127" s="3"/>
      <c r="CSC127" s="3"/>
      <c r="CSD127" s="3"/>
      <c r="CSE127" s="3"/>
      <c r="CSF127" s="3"/>
      <c r="CSG127" s="3"/>
      <c r="CSH127" s="3"/>
      <c r="CSI127" s="3"/>
      <c r="CSJ127" s="3"/>
      <c r="CSK127" s="3"/>
      <c r="CSL127" s="3"/>
      <c r="CSM127" s="3"/>
      <c r="CSN127" s="3"/>
      <c r="CSO127" s="3"/>
      <c r="CSP127" s="3"/>
      <c r="CSQ127" s="3"/>
      <c r="CSR127" s="3"/>
      <c r="CSS127" s="3"/>
      <c r="CST127" s="3"/>
      <c r="CSU127" s="3"/>
      <c r="CSV127" s="3"/>
      <c r="CSW127" s="3"/>
      <c r="CSX127" s="3"/>
      <c r="CSY127" s="3"/>
      <c r="CSZ127" s="3"/>
      <c r="CTA127" s="3"/>
      <c r="CTB127" s="3"/>
      <c r="CTC127" s="3"/>
      <c r="CTD127" s="3"/>
      <c r="CTE127" s="3"/>
      <c r="CTF127" s="3"/>
      <c r="CTG127" s="3"/>
      <c r="CTH127" s="3"/>
      <c r="CTI127" s="3"/>
      <c r="CTJ127" s="3"/>
      <c r="CTK127" s="3"/>
      <c r="CTL127" s="3"/>
      <c r="CTM127" s="3"/>
      <c r="CTN127" s="3"/>
      <c r="CTO127" s="3"/>
      <c r="CTP127" s="3"/>
      <c r="CTQ127" s="3"/>
      <c r="CTR127" s="3"/>
      <c r="CTS127" s="3"/>
      <c r="CTT127" s="3"/>
      <c r="CTU127" s="3"/>
      <c r="CTV127" s="3"/>
      <c r="CTW127" s="3"/>
      <c r="CTX127" s="3"/>
      <c r="CTY127" s="3"/>
      <c r="CTZ127" s="3"/>
      <c r="CUA127" s="3"/>
      <c r="CUB127" s="3"/>
      <c r="CUC127" s="3"/>
      <c r="CUD127" s="3"/>
      <c r="CUE127" s="3"/>
      <c r="CUF127" s="3"/>
      <c r="CUG127" s="3"/>
      <c r="CUH127" s="3"/>
      <c r="CUI127" s="3"/>
      <c r="CUJ127" s="3"/>
      <c r="CUK127" s="3"/>
      <c r="CUL127" s="3"/>
      <c r="CUM127" s="3"/>
      <c r="CUN127" s="3"/>
      <c r="CUO127" s="3"/>
      <c r="CUP127" s="3"/>
      <c r="CUQ127" s="3"/>
      <c r="CUR127" s="3"/>
      <c r="CUS127" s="3"/>
      <c r="CUT127" s="3"/>
      <c r="CUU127" s="3"/>
      <c r="CUV127" s="3"/>
      <c r="CUW127" s="3"/>
      <c r="CUX127" s="3"/>
      <c r="CUY127" s="3"/>
      <c r="CUZ127" s="3"/>
      <c r="CVA127" s="3"/>
      <c r="CVB127" s="3"/>
      <c r="CVC127" s="3"/>
      <c r="CVD127" s="3"/>
      <c r="CVE127" s="3"/>
      <c r="CVF127" s="3"/>
      <c r="CVG127" s="3"/>
      <c r="CVH127" s="3"/>
      <c r="CVI127" s="3"/>
      <c r="CVJ127" s="3"/>
      <c r="CVK127" s="3"/>
      <c r="CVL127" s="3"/>
      <c r="CVM127" s="3"/>
      <c r="CVN127" s="3"/>
      <c r="CVO127" s="3"/>
      <c r="CVP127" s="3"/>
      <c r="CVQ127" s="3"/>
      <c r="CVR127" s="3"/>
      <c r="CVS127" s="3"/>
      <c r="CVT127" s="3"/>
      <c r="CVU127" s="3"/>
      <c r="CVV127" s="3"/>
      <c r="CVW127" s="3"/>
      <c r="CVX127" s="3"/>
      <c r="CVY127" s="3"/>
      <c r="CVZ127" s="3"/>
      <c r="CWA127" s="3"/>
      <c r="CWB127" s="3"/>
      <c r="CWC127" s="3"/>
      <c r="CWD127" s="3"/>
      <c r="CWE127" s="3"/>
      <c r="CWF127" s="3"/>
      <c r="CWG127" s="3"/>
      <c r="CWH127" s="3"/>
      <c r="CWI127" s="3"/>
      <c r="CWJ127" s="3"/>
      <c r="CWK127" s="3"/>
      <c r="CWL127" s="3"/>
      <c r="CWM127" s="3"/>
      <c r="CWN127" s="3"/>
      <c r="CWO127" s="3"/>
      <c r="CWP127" s="3"/>
      <c r="CWQ127" s="3"/>
      <c r="CWR127" s="3"/>
      <c r="CWS127" s="3"/>
      <c r="CWT127" s="3"/>
      <c r="CWU127" s="3"/>
      <c r="CWV127" s="3"/>
      <c r="CWW127" s="3"/>
      <c r="CWX127" s="3"/>
      <c r="CWY127" s="3"/>
      <c r="CWZ127" s="3"/>
      <c r="CXA127" s="3"/>
      <c r="CXB127" s="3"/>
      <c r="CXC127" s="3"/>
      <c r="CXD127" s="3"/>
      <c r="CXE127" s="3"/>
      <c r="CXF127" s="3"/>
      <c r="CXG127" s="3"/>
      <c r="CXH127" s="3"/>
      <c r="CXI127" s="3"/>
      <c r="CXJ127" s="3"/>
      <c r="CXK127" s="3"/>
      <c r="CXL127" s="3"/>
      <c r="CXM127" s="3"/>
      <c r="CXN127" s="3"/>
      <c r="CXO127" s="3"/>
      <c r="CXP127" s="3"/>
      <c r="CXQ127" s="3"/>
      <c r="CXR127" s="3"/>
      <c r="CXS127" s="3"/>
      <c r="CXT127" s="3"/>
      <c r="CXU127" s="3"/>
      <c r="CXV127" s="3"/>
      <c r="CXW127" s="3"/>
      <c r="CXX127" s="3"/>
      <c r="CXY127" s="3"/>
      <c r="CXZ127" s="3"/>
      <c r="CYA127" s="3"/>
      <c r="CYB127" s="3"/>
      <c r="CYC127" s="3"/>
      <c r="CYD127" s="3"/>
      <c r="CYE127" s="3"/>
      <c r="CYF127" s="3"/>
      <c r="CYG127" s="3"/>
      <c r="CYH127" s="3"/>
      <c r="CYI127" s="3"/>
      <c r="CYJ127" s="3"/>
      <c r="CYK127" s="3"/>
      <c r="CYL127" s="3"/>
      <c r="CYM127" s="3"/>
      <c r="CYN127" s="3"/>
      <c r="CYO127" s="3"/>
      <c r="CYP127" s="3"/>
      <c r="CYQ127" s="3"/>
      <c r="CYR127" s="3"/>
      <c r="CYS127" s="3"/>
      <c r="CYT127" s="3"/>
      <c r="CYU127" s="3"/>
      <c r="CYV127" s="3"/>
      <c r="CYW127" s="3"/>
      <c r="CYX127" s="3"/>
      <c r="CYY127" s="3"/>
      <c r="CYZ127" s="3"/>
      <c r="CZA127" s="3"/>
      <c r="CZB127" s="3"/>
      <c r="CZC127" s="3"/>
      <c r="CZD127" s="3"/>
      <c r="CZE127" s="3"/>
      <c r="CZF127" s="3"/>
      <c r="CZG127" s="3"/>
      <c r="CZH127" s="3"/>
      <c r="CZI127" s="3"/>
      <c r="CZJ127" s="3"/>
      <c r="CZK127" s="3"/>
      <c r="CZL127" s="3"/>
      <c r="CZM127" s="3"/>
      <c r="CZN127" s="3"/>
      <c r="CZO127" s="3"/>
      <c r="CZP127" s="3"/>
      <c r="CZQ127" s="3"/>
      <c r="CZR127" s="3"/>
      <c r="CZS127" s="3"/>
      <c r="CZT127" s="3"/>
      <c r="CZU127" s="3"/>
      <c r="CZV127" s="3"/>
      <c r="CZW127" s="3"/>
      <c r="CZX127" s="3"/>
      <c r="CZY127" s="3"/>
      <c r="CZZ127" s="3"/>
      <c r="DAA127" s="3"/>
      <c r="DAB127" s="3"/>
      <c r="DAC127" s="3"/>
      <c r="DAD127" s="3"/>
      <c r="DAE127" s="3"/>
      <c r="DAF127" s="3"/>
      <c r="DAG127" s="3"/>
      <c r="DAH127" s="3"/>
      <c r="DAI127" s="3"/>
      <c r="DAJ127" s="3"/>
      <c r="DAK127" s="3"/>
      <c r="DAL127" s="3"/>
      <c r="DAM127" s="3"/>
      <c r="DAN127" s="3"/>
      <c r="DAO127" s="3"/>
      <c r="DAP127" s="3"/>
      <c r="DAQ127" s="3"/>
      <c r="DAR127" s="3"/>
      <c r="DAS127" s="3"/>
      <c r="DAT127" s="3"/>
      <c r="DAU127" s="3"/>
      <c r="DAV127" s="3"/>
      <c r="DAW127" s="3"/>
      <c r="DAX127" s="3"/>
      <c r="DAY127" s="3"/>
      <c r="DAZ127" s="3"/>
      <c r="DBA127" s="3"/>
      <c r="DBB127" s="3"/>
      <c r="DBC127" s="3"/>
      <c r="DBD127" s="3"/>
      <c r="DBE127" s="3"/>
      <c r="DBF127" s="3"/>
      <c r="DBG127" s="3"/>
      <c r="DBH127" s="3"/>
      <c r="DBI127" s="3"/>
      <c r="DBJ127" s="3"/>
      <c r="DBK127" s="3"/>
      <c r="DBL127" s="3"/>
      <c r="DBM127" s="3"/>
      <c r="DBN127" s="3"/>
      <c r="DBO127" s="3"/>
      <c r="DBP127" s="3"/>
      <c r="DBQ127" s="3"/>
      <c r="DBR127" s="3"/>
      <c r="DBS127" s="3"/>
      <c r="DBT127" s="3"/>
      <c r="DBU127" s="3"/>
      <c r="DBV127" s="3"/>
      <c r="DBW127" s="3"/>
      <c r="DBX127" s="3"/>
      <c r="DBY127" s="3"/>
      <c r="DBZ127" s="3"/>
      <c r="DCA127" s="3"/>
      <c r="DCB127" s="3"/>
      <c r="DCC127" s="3"/>
      <c r="DCD127" s="3"/>
      <c r="DCE127" s="3"/>
      <c r="DCF127" s="3"/>
      <c r="DCG127" s="3"/>
      <c r="DCH127" s="3"/>
      <c r="DCI127" s="3"/>
      <c r="DCJ127" s="3"/>
      <c r="DCK127" s="3"/>
      <c r="DCL127" s="3"/>
      <c r="DCM127" s="3"/>
      <c r="DCN127" s="3"/>
      <c r="DCO127" s="3"/>
      <c r="DCP127" s="3"/>
      <c r="DCQ127" s="3"/>
      <c r="DCR127" s="3"/>
      <c r="DCS127" s="3"/>
      <c r="DCT127" s="3"/>
      <c r="DCU127" s="3"/>
      <c r="DCV127" s="3"/>
      <c r="DCW127" s="3"/>
      <c r="DCX127" s="3"/>
      <c r="DCY127" s="3"/>
      <c r="DCZ127" s="3"/>
      <c r="DDA127" s="3"/>
      <c r="DDB127" s="3"/>
      <c r="DDC127" s="3"/>
      <c r="DDD127" s="3"/>
      <c r="DDE127" s="3"/>
      <c r="DDF127" s="3"/>
      <c r="DDG127" s="3"/>
      <c r="DDH127" s="3"/>
      <c r="DDI127" s="3"/>
      <c r="DDJ127" s="3"/>
      <c r="DDK127" s="3"/>
      <c r="DDL127" s="3"/>
      <c r="DDM127" s="3"/>
      <c r="DDN127" s="3"/>
      <c r="DDO127" s="3"/>
      <c r="DDP127" s="3"/>
      <c r="DDQ127" s="3"/>
      <c r="DDR127" s="3"/>
      <c r="DDS127" s="3"/>
      <c r="DDT127" s="3"/>
      <c r="DDU127" s="3"/>
      <c r="DDV127" s="3"/>
      <c r="DDW127" s="3"/>
      <c r="DDX127" s="3"/>
      <c r="DDY127" s="3"/>
      <c r="DDZ127" s="3"/>
      <c r="DEA127" s="3"/>
      <c r="DEB127" s="3"/>
      <c r="DEC127" s="3"/>
      <c r="DED127" s="3"/>
      <c r="DEE127" s="3"/>
      <c r="DEF127" s="3"/>
      <c r="DEG127" s="3"/>
      <c r="DEH127" s="3"/>
      <c r="DEI127" s="3"/>
      <c r="DEJ127" s="3"/>
      <c r="DEK127" s="3"/>
      <c r="DEL127" s="3"/>
      <c r="DEM127" s="3"/>
      <c r="DEN127" s="3"/>
      <c r="DEO127" s="3"/>
      <c r="DEP127" s="3"/>
      <c r="DEQ127" s="3"/>
      <c r="DER127" s="3"/>
      <c r="DES127" s="3"/>
      <c r="DET127" s="3"/>
      <c r="DEU127" s="3"/>
      <c r="DEV127" s="3"/>
      <c r="DEW127" s="3"/>
      <c r="DEX127" s="3"/>
      <c r="DEY127" s="3"/>
      <c r="DEZ127" s="3"/>
      <c r="DFA127" s="3"/>
      <c r="DFB127" s="3"/>
      <c r="DFC127" s="3"/>
      <c r="DFD127" s="3"/>
      <c r="DFE127" s="3"/>
      <c r="DFF127" s="3"/>
      <c r="DFG127" s="3"/>
      <c r="DFH127" s="3"/>
      <c r="DFI127" s="3"/>
      <c r="DFJ127" s="3"/>
      <c r="DFK127" s="3"/>
      <c r="DFL127" s="3"/>
      <c r="DFM127" s="3"/>
      <c r="DFN127" s="3"/>
      <c r="DFO127" s="3"/>
      <c r="DFP127" s="3"/>
      <c r="DFQ127" s="3"/>
      <c r="DFR127" s="3"/>
      <c r="DFS127" s="3"/>
      <c r="DFT127" s="3"/>
      <c r="DFU127" s="3"/>
      <c r="DFV127" s="3"/>
      <c r="DFW127" s="3"/>
      <c r="DFX127" s="3"/>
      <c r="DFY127" s="3"/>
      <c r="DFZ127" s="3"/>
      <c r="DGA127" s="3"/>
      <c r="DGB127" s="3"/>
      <c r="DGC127" s="3"/>
      <c r="DGD127" s="3"/>
      <c r="DGE127" s="3"/>
      <c r="DGF127" s="3"/>
      <c r="DGG127" s="3"/>
      <c r="DGH127" s="3"/>
      <c r="DGI127" s="3"/>
      <c r="DGJ127" s="3"/>
      <c r="DGK127" s="3"/>
      <c r="DGL127" s="3"/>
      <c r="DGM127" s="3"/>
      <c r="DGN127" s="3"/>
      <c r="DGO127" s="3"/>
      <c r="DGP127" s="3"/>
      <c r="DGQ127" s="3"/>
      <c r="DGR127" s="3"/>
      <c r="DGS127" s="3"/>
      <c r="DGT127" s="3"/>
      <c r="DGU127" s="3"/>
      <c r="DGV127" s="3"/>
      <c r="DGW127" s="3"/>
      <c r="DGX127" s="3"/>
      <c r="DGY127" s="3"/>
      <c r="DGZ127" s="3"/>
      <c r="DHA127" s="3"/>
      <c r="DHB127" s="3"/>
      <c r="DHC127" s="3"/>
      <c r="DHD127" s="3"/>
      <c r="DHE127" s="3"/>
      <c r="DHF127" s="3"/>
      <c r="DHG127" s="3"/>
      <c r="DHH127" s="3"/>
      <c r="DHI127" s="3"/>
      <c r="DHJ127" s="3"/>
      <c r="DHK127" s="3"/>
      <c r="DHL127" s="3"/>
      <c r="DHM127" s="3"/>
      <c r="DHN127" s="3"/>
      <c r="DHO127" s="3"/>
      <c r="DHP127" s="3"/>
      <c r="DHQ127" s="3"/>
      <c r="DHR127" s="3"/>
      <c r="DHS127" s="3"/>
      <c r="DHT127" s="3"/>
      <c r="DHU127" s="3"/>
      <c r="DHV127" s="3"/>
      <c r="DHW127" s="3"/>
      <c r="DHX127" s="3"/>
      <c r="DHY127" s="3"/>
      <c r="DHZ127" s="3"/>
      <c r="DIA127" s="3"/>
      <c r="DIB127" s="3"/>
      <c r="DIC127" s="3"/>
      <c r="DID127" s="3"/>
      <c r="DIE127" s="3"/>
      <c r="DIF127" s="3"/>
      <c r="DIG127" s="3"/>
      <c r="DIH127" s="3"/>
      <c r="DII127" s="3"/>
      <c r="DIJ127" s="3"/>
      <c r="DIK127" s="3"/>
      <c r="DIL127" s="3"/>
      <c r="DIM127" s="3"/>
      <c r="DIN127" s="3"/>
      <c r="DIO127" s="3"/>
      <c r="DIP127" s="3"/>
      <c r="DIQ127" s="3"/>
      <c r="DIR127" s="3"/>
      <c r="DIS127" s="3"/>
      <c r="DIT127" s="3"/>
      <c r="DIU127" s="3"/>
      <c r="DIV127" s="3"/>
      <c r="DIW127" s="3"/>
      <c r="DIX127" s="3"/>
      <c r="DIY127" s="3"/>
      <c r="DIZ127" s="3"/>
      <c r="DJA127" s="3"/>
      <c r="DJB127" s="3"/>
      <c r="DJC127" s="3"/>
      <c r="DJD127" s="3"/>
      <c r="DJE127" s="3"/>
      <c r="DJF127" s="3"/>
      <c r="DJG127" s="3"/>
      <c r="DJH127" s="3"/>
      <c r="DJI127" s="3"/>
      <c r="DJJ127" s="3"/>
      <c r="DJK127" s="3"/>
      <c r="DJL127" s="3"/>
      <c r="DJM127" s="3"/>
      <c r="DJN127" s="3"/>
      <c r="DJO127" s="3"/>
      <c r="DJP127" s="3"/>
      <c r="DJQ127" s="3"/>
      <c r="DJR127" s="3"/>
      <c r="DJS127" s="3"/>
      <c r="DJT127" s="3"/>
      <c r="DJU127" s="3"/>
      <c r="DJV127" s="3"/>
      <c r="DJW127" s="3"/>
      <c r="DJX127" s="3"/>
      <c r="DJY127" s="3"/>
      <c r="DJZ127" s="3"/>
      <c r="DKA127" s="3"/>
      <c r="DKB127" s="3"/>
      <c r="DKC127" s="3"/>
      <c r="DKD127" s="3"/>
      <c r="DKE127" s="3"/>
      <c r="DKF127" s="3"/>
      <c r="DKG127" s="3"/>
      <c r="DKH127" s="3"/>
      <c r="DKI127" s="3"/>
      <c r="DKJ127" s="3"/>
      <c r="DKK127" s="3"/>
      <c r="DKL127" s="3"/>
      <c r="DKM127" s="3"/>
      <c r="DKN127" s="3"/>
      <c r="DKO127" s="3"/>
      <c r="DKP127" s="3"/>
      <c r="DKQ127" s="3"/>
      <c r="DKR127" s="3"/>
      <c r="DKS127" s="3"/>
      <c r="DKT127" s="3"/>
      <c r="DKU127" s="3"/>
      <c r="DKV127" s="3"/>
      <c r="DKW127" s="3"/>
      <c r="DKX127" s="3"/>
      <c r="DKY127" s="3"/>
      <c r="DKZ127" s="3"/>
      <c r="DLA127" s="3"/>
      <c r="DLB127" s="3"/>
      <c r="DLC127" s="3"/>
      <c r="DLD127" s="3"/>
      <c r="DLE127" s="3"/>
      <c r="DLF127" s="3"/>
      <c r="DLG127" s="3"/>
      <c r="DLH127" s="3"/>
      <c r="DLI127" s="3"/>
      <c r="DLJ127" s="3"/>
      <c r="DLK127" s="3"/>
      <c r="DLL127" s="3"/>
      <c r="DLM127" s="3"/>
      <c r="DLN127" s="3"/>
      <c r="DLO127" s="3"/>
      <c r="DLP127" s="3"/>
      <c r="DLQ127" s="3"/>
      <c r="DLR127" s="3"/>
      <c r="DLS127" s="3"/>
      <c r="DLT127" s="3"/>
      <c r="DLU127" s="3"/>
      <c r="DLV127" s="3"/>
      <c r="DLW127" s="3"/>
      <c r="DLX127" s="3"/>
      <c r="DLY127" s="3"/>
      <c r="DLZ127" s="3"/>
      <c r="DMA127" s="3"/>
      <c r="DMB127" s="3"/>
      <c r="DMC127" s="3"/>
      <c r="DMD127" s="3"/>
      <c r="DME127" s="3"/>
      <c r="DMF127" s="3"/>
      <c r="DMG127" s="3"/>
      <c r="DMH127" s="3"/>
      <c r="DMI127" s="3"/>
      <c r="DMJ127" s="3"/>
      <c r="DMK127" s="3"/>
      <c r="DML127" s="3"/>
      <c r="DMM127" s="3"/>
      <c r="DMN127" s="3"/>
      <c r="DMO127" s="3"/>
      <c r="DMP127" s="3"/>
      <c r="DMQ127" s="3"/>
      <c r="DMR127" s="3"/>
      <c r="DMS127" s="3"/>
      <c r="DMT127" s="3"/>
      <c r="DMU127" s="3"/>
      <c r="DMV127" s="3"/>
      <c r="DMW127" s="3"/>
      <c r="DMX127" s="3"/>
      <c r="DMY127" s="3"/>
      <c r="DMZ127" s="3"/>
      <c r="DNA127" s="3"/>
      <c r="DNB127" s="3"/>
      <c r="DNC127" s="3"/>
      <c r="DND127" s="3"/>
      <c r="DNE127" s="3"/>
      <c r="DNF127" s="3"/>
      <c r="DNG127" s="3"/>
      <c r="DNH127" s="3"/>
      <c r="DNI127" s="3"/>
      <c r="DNJ127" s="3"/>
      <c r="DNK127" s="3"/>
      <c r="DNL127" s="3"/>
      <c r="DNM127" s="3"/>
      <c r="DNN127" s="3"/>
      <c r="DNO127" s="3"/>
      <c r="DNP127" s="3"/>
      <c r="DNQ127" s="3"/>
      <c r="DNR127" s="3"/>
      <c r="DNS127" s="3"/>
      <c r="DNT127" s="3"/>
      <c r="DNU127" s="3"/>
      <c r="DNV127" s="3"/>
      <c r="DNW127" s="3"/>
      <c r="DNX127" s="3"/>
      <c r="DNY127" s="3"/>
      <c r="DNZ127" s="3"/>
      <c r="DOA127" s="3"/>
      <c r="DOB127" s="3"/>
      <c r="DOC127" s="3"/>
      <c r="DOD127" s="3"/>
      <c r="DOE127" s="3"/>
      <c r="DOF127" s="3"/>
      <c r="DOG127" s="3"/>
      <c r="DOH127" s="3"/>
      <c r="DOI127" s="3"/>
      <c r="DOJ127" s="3"/>
      <c r="DOK127" s="3"/>
      <c r="DOL127" s="3"/>
      <c r="DOM127" s="3"/>
      <c r="DON127" s="3"/>
      <c r="DOO127" s="3"/>
      <c r="DOP127" s="3"/>
      <c r="DOQ127" s="3"/>
      <c r="DOR127" s="3"/>
      <c r="DOS127" s="3"/>
      <c r="DOT127" s="3"/>
      <c r="DOU127" s="3"/>
      <c r="DOV127" s="3"/>
      <c r="DOW127" s="3"/>
      <c r="DOX127" s="3"/>
      <c r="DOY127" s="3"/>
      <c r="DOZ127" s="3"/>
      <c r="DPA127" s="3"/>
      <c r="DPB127" s="3"/>
      <c r="DPC127" s="3"/>
      <c r="DPD127" s="3"/>
      <c r="DPE127" s="3"/>
      <c r="DPF127" s="3"/>
      <c r="DPG127" s="3"/>
      <c r="DPH127" s="3"/>
      <c r="DPI127" s="3"/>
      <c r="DPJ127" s="3"/>
      <c r="DPK127" s="3"/>
      <c r="DPL127" s="3"/>
      <c r="DPM127" s="3"/>
      <c r="DPN127" s="3"/>
      <c r="DPO127" s="3"/>
      <c r="DPP127" s="3"/>
      <c r="DPQ127" s="3"/>
      <c r="DPR127" s="3"/>
      <c r="DPS127" s="3"/>
      <c r="DPT127" s="3"/>
      <c r="DPU127" s="3"/>
      <c r="DPV127" s="3"/>
      <c r="DPW127" s="3"/>
      <c r="DPX127" s="3"/>
      <c r="DPY127" s="3"/>
      <c r="DPZ127" s="3"/>
      <c r="DQA127" s="3"/>
      <c r="DQB127" s="3"/>
      <c r="DQC127" s="3"/>
      <c r="DQD127" s="3"/>
      <c r="DQE127" s="3"/>
      <c r="DQF127" s="3"/>
      <c r="DQG127" s="3"/>
      <c r="DQH127" s="3"/>
      <c r="DQI127" s="3"/>
      <c r="DQJ127" s="3"/>
      <c r="DQK127" s="3"/>
      <c r="DQL127" s="3"/>
      <c r="DQM127" s="3"/>
      <c r="DQN127" s="3"/>
      <c r="DQO127" s="3"/>
      <c r="DQP127" s="3"/>
      <c r="DQQ127" s="3"/>
      <c r="DQR127" s="3"/>
      <c r="DQS127" s="3"/>
      <c r="DQT127" s="3"/>
      <c r="DQU127" s="3"/>
      <c r="DQV127" s="3"/>
      <c r="DQW127" s="3"/>
      <c r="DQX127" s="3"/>
      <c r="DQY127" s="3"/>
      <c r="DQZ127" s="3"/>
      <c r="DRA127" s="3"/>
      <c r="DRB127" s="3"/>
      <c r="DRC127" s="3"/>
      <c r="DRD127" s="3"/>
      <c r="DRE127" s="3"/>
      <c r="DRF127" s="3"/>
      <c r="DRG127" s="3"/>
      <c r="DRH127" s="3"/>
      <c r="DRI127" s="3"/>
      <c r="DRJ127" s="3"/>
      <c r="DRK127" s="3"/>
      <c r="DRL127" s="3"/>
      <c r="DRM127" s="3"/>
      <c r="DRN127" s="3"/>
      <c r="DRO127" s="3"/>
      <c r="DRP127" s="3"/>
      <c r="DRQ127" s="3"/>
      <c r="DRR127" s="3"/>
      <c r="DRS127" s="3"/>
      <c r="DRT127" s="3"/>
      <c r="DRU127" s="3"/>
      <c r="DRV127" s="3"/>
      <c r="DRW127" s="3"/>
      <c r="DRX127" s="3"/>
      <c r="DRY127" s="3"/>
      <c r="DRZ127" s="3"/>
      <c r="DSA127" s="3"/>
      <c r="DSB127" s="3"/>
      <c r="DSC127" s="3"/>
      <c r="DSD127" s="3"/>
      <c r="DSE127" s="3"/>
      <c r="DSF127" s="3"/>
      <c r="DSG127" s="3"/>
      <c r="DSH127" s="3"/>
      <c r="DSI127" s="3"/>
      <c r="DSJ127" s="3"/>
      <c r="DSK127" s="3"/>
      <c r="DSL127" s="3"/>
      <c r="DSM127" s="3"/>
      <c r="DSN127" s="3"/>
      <c r="DSO127" s="3"/>
      <c r="DSP127" s="3"/>
      <c r="DSQ127" s="3"/>
      <c r="DSR127" s="3"/>
      <c r="DSS127" s="3"/>
      <c r="DST127" s="3"/>
      <c r="DSU127" s="3"/>
      <c r="DSV127" s="3"/>
      <c r="DSW127" s="3"/>
      <c r="DSX127" s="3"/>
      <c r="DSY127" s="3"/>
      <c r="DSZ127" s="3"/>
      <c r="DTA127" s="3"/>
      <c r="DTB127" s="3"/>
      <c r="DTC127" s="3"/>
      <c r="DTD127" s="3"/>
      <c r="DTE127" s="3"/>
      <c r="DTF127" s="3"/>
      <c r="DTG127" s="3"/>
      <c r="DTH127" s="3"/>
      <c r="DTI127" s="3"/>
      <c r="DTJ127" s="3"/>
      <c r="DTK127" s="3"/>
      <c r="DTL127" s="3"/>
      <c r="DTM127" s="3"/>
      <c r="DTN127" s="3"/>
      <c r="DTO127" s="3"/>
      <c r="DTP127" s="3"/>
      <c r="DTQ127" s="3"/>
      <c r="DTR127" s="3"/>
      <c r="DTS127" s="3"/>
      <c r="DTT127" s="3"/>
      <c r="DTU127" s="3"/>
      <c r="DTV127" s="3"/>
      <c r="DTW127" s="3"/>
      <c r="DTX127" s="3"/>
      <c r="DTY127" s="3"/>
      <c r="DTZ127" s="3"/>
      <c r="DUA127" s="3"/>
      <c r="DUB127" s="3"/>
      <c r="DUC127" s="3"/>
      <c r="DUD127" s="3"/>
      <c r="DUE127" s="3"/>
      <c r="DUF127" s="3"/>
      <c r="DUG127" s="3"/>
      <c r="DUH127" s="3"/>
      <c r="DUI127" s="3"/>
      <c r="DUJ127" s="3"/>
      <c r="DUK127" s="3"/>
      <c r="DUL127" s="3"/>
      <c r="DUM127" s="3"/>
      <c r="DUN127" s="3"/>
      <c r="DUO127" s="3"/>
      <c r="DUP127" s="3"/>
      <c r="DUQ127" s="3"/>
      <c r="DUR127" s="3"/>
      <c r="DUS127" s="3"/>
      <c r="DUT127" s="3"/>
      <c r="DUU127" s="3"/>
      <c r="DUV127" s="3"/>
      <c r="DUW127" s="3"/>
      <c r="DUX127" s="3"/>
      <c r="DUY127" s="3"/>
      <c r="DUZ127" s="3"/>
      <c r="DVA127" s="3"/>
      <c r="DVB127" s="3"/>
      <c r="DVC127" s="3"/>
      <c r="DVD127" s="3"/>
      <c r="DVE127" s="3"/>
      <c r="DVF127" s="3"/>
      <c r="DVG127" s="3"/>
      <c r="DVH127" s="3"/>
      <c r="DVI127" s="3"/>
      <c r="DVJ127" s="3"/>
      <c r="DVK127" s="3"/>
      <c r="DVL127" s="3"/>
      <c r="DVM127" s="3"/>
      <c r="DVN127" s="3"/>
      <c r="DVO127" s="3"/>
      <c r="DVP127" s="3"/>
      <c r="DVQ127" s="3"/>
      <c r="DVR127" s="3"/>
      <c r="DVS127" s="3"/>
      <c r="DVT127" s="3"/>
      <c r="DVU127" s="3"/>
      <c r="DVV127" s="3"/>
      <c r="DVW127" s="3"/>
      <c r="DVX127" s="3"/>
      <c r="DVY127" s="3"/>
      <c r="DVZ127" s="3"/>
      <c r="DWA127" s="3"/>
      <c r="DWB127" s="3"/>
      <c r="DWC127" s="3"/>
      <c r="DWD127" s="3"/>
      <c r="DWE127" s="3"/>
      <c r="DWF127" s="3"/>
      <c r="DWG127" s="3"/>
      <c r="DWH127" s="3"/>
      <c r="DWI127" s="3"/>
      <c r="DWJ127" s="3"/>
      <c r="DWK127" s="3"/>
      <c r="DWL127" s="3"/>
      <c r="DWM127" s="3"/>
      <c r="DWN127" s="3"/>
      <c r="DWO127" s="3"/>
      <c r="DWP127" s="3"/>
      <c r="DWQ127" s="3"/>
      <c r="DWR127" s="3"/>
      <c r="DWS127" s="3"/>
      <c r="DWT127" s="3"/>
      <c r="DWU127" s="3"/>
      <c r="DWV127" s="3"/>
      <c r="DWW127" s="3"/>
      <c r="DWX127" s="3"/>
      <c r="DWY127" s="3"/>
      <c r="DWZ127" s="3"/>
      <c r="DXA127" s="3"/>
      <c r="DXB127" s="3"/>
      <c r="DXC127" s="3"/>
      <c r="DXD127" s="3"/>
      <c r="DXE127" s="3"/>
      <c r="DXF127" s="3"/>
      <c r="DXG127" s="3"/>
      <c r="DXH127" s="3"/>
      <c r="DXI127" s="3"/>
      <c r="DXJ127" s="3"/>
      <c r="DXK127" s="3"/>
      <c r="DXL127" s="3"/>
      <c r="DXM127" s="3"/>
      <c r="DXN127" s="3"/>
      <c r="DXO127" s="3"/>
      <c r="DXP127" s="3"/>
      <c r="DXQ127" s="3"/>
      <c r="DXR127" s="3"/>
      <c r="DXS127" s="3"/>
      <c r="DXT127" s="3"/>
      <c r="DXU127" s="3"/>
      <c r="DXV127" s="3"/>
      <c r="DXW127" s="3"/>
      <c r="DXX127" s="3"/>
      <c r="DXY127" s="3"/>
      <c r="DXZ127" s="3"/>
      <c r="DYA127" s="3"/>
      <c r="DYB127" s="3"/>
      <c r="DYC127" s="3"/>
      <c r="DYD127" s="3"/>
      <c r="DYE127" s="3"/>
      <c r="DYF127" s="3"/>
      <c r="DYG127" s="3"/>
      <c r="DYH127" s="3"/>
      <c r="DYI127" s="3"/>
      <c r="DYJ127" s="3"/>
      <c r="DYK127" s="3"/>
      <c r="DYL127" s="3"/>
      <c r="DYM127" s="3"/>
      <c r="DYN127" s="3"/>
      <c r="DYO127" s="3"/>
      <c r="DYP127" s="3"/>
      <c r="DYQ127" s="3"/>
      <c r="DYR127" s="3"/>
      <c r="DYS127" s="3"/>
      <c r="DYT127" s="3"/>
      <c r="DYU127" s="3"/>
      <c r="DYV127" s="3"/>
      <c r="DYW127" s="3"/>
      <c r="DYX127" s="3"/>
      <c r="DYY127" s="3"/>
      <c r="DYZ127" s="3"/>
      <c r="DZA127" s="3"/>
      <c r="DZB127" s="3"/>
      <c r="DZC127" s="3"/>
      <c r="DZD127" s="3"/>
      <c r="DZE127" s="3"/>
      <c r="DZF127" s="3"/>
      <c r="DZG127" s="3"/>
      <c r="DZH127" s="3"/>
      <c r="DZI127" s="3"/>
      <c r="DZJ127" s="3"/>
      <c r="DZK127" s="3"/>
      <c r="DZL127" s="3"/>
      <c r="DZM127" s="3"/>
      <c r="DZN127" s="3"/>
      <c r="DZO127" s="3"/>
      <c r="DZP127" s="3"/>
      <c r="DZQ127" s="3"/>
      <c r="DZR127" s="3"/>
      <c r="DZS127" s="3"/>
      <c r="DZT127" s="3"/>
      <c r="DZU127" s="3"/>
      <c r="DZV127" s="3"/>
      <c r="DZW127" s="3"/>
      <c r="DZX127" s="3"/>
      <c r="DZY127" s="3"/>
      <c r="DZZ127" s="3"/>
      <c r="EAA127" s="3"/>
      <c r="EAB127" s="3"/>
      <c r="EAC127" s="3"/>
      <c r="EAD127" s="3"/>
      <c r="EAE127" s="3"/>
      <c r="EAF127" s="3"/>
      <c r="EAG127" s="3"/>
      <c r="EAH127" s="3"/>
      <c r="EAI127" s="3"/>
      <c r="EAJ127" s="3"/>
      <c r="EAK127" s="3"/>
      <c r="EAL127" s="3"/>
      <c r="EAM127" s="3"/>
      <c r="EAN127" s="3"/>
      <c r="EAO127" s="3"/>
      <c r="EAP127" s="3"/>
      <c r="EAQ127" s="3"/>
      <c r="EAR127" s="3"/>
      <c r="EAS127" s="3"/>
      <c r="EAT127" s="3"/>
      <c r="EAU127" s="3"/>
      <c r="EAV127" s="3"/>
      <c r="EAW127" s="3"/>
      <c r="EAX127" s="3"/>
      <c r="EAY127" s="3"/>
      <c r="EAZ127" s="3"/>
      <c r="EBA127" s="3"/>
      <c r="EBB127" s="3"/>
      <c r="EBC127" s="3"/>
      <c r="EBD127" s="3"/>
      <c r="EBE127" s="3"/>
      <c r="EBF127" s="3"/>
      <c r="EBG127" s="3"/>
      <c r="EBH127" s="3"/>
      <c r="EBI127" s="3"/>
      <c r="EBJ127" s="3"/>
      <c r="EBK127" s="3"/>
      <c r="EBL127" s="3"/>
      <c r="EBM127" s="3"/>
      <c r="EBN127" s="3"/>
      <c r="EBO127" s="3"/>
      <c r="EBP127" s="3"/>
      <c r="EBQ127" s="3"/>
      <c r="EBR127" s="3"/>
      <c r="EBS127" s="3"/>
      <c r="EBT127" s="3"/>
      <c r="EBU127" s="3"/>
      <c r="EBV127" s="3"/>
      <c r="EBW127" s="3"/>
      <c r="EBX127" s="3"/>
      <c r="EBY127" s="3"/>
      <c r="EBZ127" s="3"/>
      <c r="ECA127" s="3"/>
      <c r="ECB127" s="3"/>
      <c r="ECC127" s="3"/>
      <c r="ECD127" s="3"/>
      <c r="ECE127" s="3"/>
      <c r="ECF127" s="3"/>
      <c r="ECG127" s="3"/>
      <c r="ECH127" s="3"/>
      <c r="ECI127" s="3"/>
      <c r="ECJ127" s="3"/>
      <c r="ECK127" s="3"/>
      <c r="ECL127" s="3"/>
      <c r="ECM127" s="3"/>
      <c r="ECN127" s="3"/>
      <c r="ECO127" s="3"/>
      <c r="ECP127" s="3"/>
      <c r="ECQ127" s="3"/>
      <c r="ECR127" s="3"/>
      <c r="ECS127" s="3"/>
      <c r="ECT127" s="3"/>
      <c r="ECU127" s="3"/>
      <c r="ECV127" s="3"/>
      <c r="ECW127" s="3"/>
      <c r="ECX127" s="3"/>
      <c r="ECY127" s="3"/>
      <c r="ECZ127" s="3"/>
      <c r="EDA127" s="3"/>
      <c r="EDB127" s="3"/>
      <c r="EDC127" s="3"/>
      <c r="EDD127" s="3"/>
      <c r="EDE127" s="3"/>
      <c r="EDF127" s="3"/>
      <c r="EDG127" s="3"/>
      <c r="EDH127" s="3"/>
      <c r="EDI127" s="3"/>
      <c r="EDJ127" s="3"/>
      <c r="EDK127" s="3"/>
      <c r="EDL127" s="3"/>
      <c r="EDM127" s="3"/>
      <c r="EDN127" s="3"/>
      <c r="EDO127" s="3"/>
      <c r="EDP127" s="3"/>
      <c r="EDQ127" s="3"/>
      <c r="EDR127" s="3"/>
      <c r="EDS127" s="3"/>
      <c r="EDT127" s="3"/>
      <c r="EDU127" s="3"/>
      <c r="EDV127" s="3"/>
      <c r="EDW127" s="3"/>
      <c r="EDX127" s="3"/>
      <c r="EDY127" s="3"/>
      <c r="EDZ127" s="3"/>
      <c r="EEA127" s="3"/>
      <c r="EEB127" s="3"/>
      <c r="EEC127" s="3"/>
      <c r="EED127" s="3"/>
      <c r="EEE127" s="3"/>
      <c r="EEF127" s="3"/>
      <c r="EEG127" s="3"/>
      <c r="EEH127" s="3"/>
      <c r="EEI127" s="3"/>
      <c r="EEJ127" s="3"/>
      <c r="EEK127" s="3"/>
      <c r="EEL127" s="3"/>
      <c r="EEM127" s="3"/>
      <c r="EEN127" s="3"/>
      <c r="EEO127" s="3"/>
      <c r="EEP127" s="3"/>
      <c r="EEQ127" s="3"/>
      <c r="EER127" s="3"/>
      <c r="EES127" s="3"/>
      <c r="EET127" s="3"/>
      <c r="EEU127" s="3"/>
      <c r="EEV127" s="3"/>
      <c r="EEW127" s="3"/>
      <c r="EEX127" s="3"/>
      <c r="EEY127" s="3"/>
      <c r="EEZ127" s="3"/>
      <c r="EFA127" s="3"/>
      <c r="EFB127" s="3"/>
      <c r="EFC127" s="3"/>
      <c r="EFD127" s="3"/>
      <c r="EFE127" s="3"/>
      <c r="EFF127" s="3"/>
      <c r="EFG127" s="3"/>
      <c r="EFH127" s="3"/>
      <c r="EFI127" s="3"/>
      <c r="EFJ127" s="3"/>
      <c r="EFK127" s="3"/>
      <c r="EFL127" s="3"/>
      <c r="EFM127" s="3"/>
      <c r="EFN127" s="3"/>
      <c r="EFO127" s="3"/>
      <c r="EFP127" s="3"/>
      <c r="EFQ127" s="3"/>
      <c r="EFR127" s="3"/>
      <c r="EFS127" s="3"/>
      <c r="EFT127" s="3"/>
      <c r="EFU127" s="3"/>
      <c r="EFV127" s="3"/>
      <c r="EFW127" s="3"/>
      <c r="EFX127" s="3"/>
      <c r="EFY127" s="3"/>
      <c r="EFZ127" s="3"/>
      <c r="EGA127" s="3"/>
      <c r="EGB127" s="3"/>
      <c r="EGC127" s="3"/>
      <c r="EGD127" s="3"/>
      <c r="EGE127" s="3"/>
      <c r="EGF127" s="3"/>
      <c r="EGG127" s="3"/>
      <c r="EGH127" s="3"/>
      <c r="EGI127" s="3"/>
      <c r="EGJ127" s="3"/>
      <c r="EGK127" s="3"/>
      <c r="EGL127" s="3"/>
      <c r="EGM127" s="3"/>
      <c r="EGN127" s="3"/>
      <c r="EGO127" s="3"/>
      <c r="EGP127" s="3"/>
      <c r="EGQ127" s="3"/>
      <c r="EGR127" s="3"/>
      <c r="EGS127" s="3"/>
      <c r="EGT127" s="3"/>
      <c r="EGU127" s="3"/>
      <c r="EGV127" s="3"/>
      <c r="EGW127" s="3"/>
      <c r="EGX127" s="3"/>
      <c r="EGY127" s="3"/>
      <c r="EGZ127" s="3"/>
      <c r="EHA127" s="3"/>
      <c r="EHB127" s="3"/>
      <c r="EHC127" s="3"/>
      <c r="EHD127" s="3"/>
      <c r="EHE127" s="3"/>
      <c r="EHF127" s="3"/>
      <c r="EHG127" s="3"/>
      <c r="EHH127" s="3"/>
      <c r="EHI127" s="3"/>
      <c r="EHJ127" s="3"/>
      <c r="EHK127" s="3"/>
      <c r="EHL127" s="3"/>
      <c r="EHM127" s="3"/>
      <c r="EHN127" s="3"/>
      <c r="EHO127" s="3"/>
      <c r="EHP127" s="3"/>
      <c r="EHQ127" s="3"/>
      <c r="EHR127" s="3"/>
      <c r="EHS127" s="3"/>
      <c r="EHT127" s="3"/>
      <c r="EHU127" s="3"/>
      <c r="EHV127" s="3"/>
      <c r="EHW127" s="3"/>
      <c r="EHX127" s="3"/>
      <c r="EHY127" s="3"/>
      <c r="EHZ127" s="3"/>
      <c r="EIA127" s="3"/>
      <c r="EIB127" s="3"/>
      <c r="EIC127" s="3"/>
      <c r="EID127" s="3"/>
      <c r="EIE127" s="3"/>
      <c r="EIF127" s="3"/>
      <c r="EIG127" s="3"/>
      <c r="EIH127" s="3"/>
      <c r="EII127" s="3"/>
      <c r="EIJ127" s="3"/>
      <c r="EIK127" s="3"/>
      <c r="EIL127" s="3"/>
      <c r="EIM127" s="3"/>
      <c r="EIN127" s="3"/>
      <c r="EIO127" s="3"/>
      <c r="EIP127" s="3"/>
      <c r="EIQ127" s="3"/>
      <c r="EIR127" s="3"/>
      <c r="EIS127" s="3"/>
      <c r="EIT127" s="3"/>
      <c r="EIU127" s="3"/>
      <c r="EIV127" s="3"/>
      <c r="EIW127" s="3"/>
      <c r="EIX127" s="3"/>
      <c r="EIY127" s="3"/>
      <c r="EIZ127" s="3"/>
      <c r="EJA127" s="3"/>
      <c r="EJB127" s="3"/>
      <c r="EJC127" s="3"/>
      <c r="EJD127" s="3"/>
      <c r="EJE127" s="3"/>
      <c r="EJF127" s="3"/>
      <c r="EJG127" s="3"/>
      <c r="EJH127" s="3"/>
      <c r="EJI127" s="3"/>
      <c r="EJJ127" s="3"/>
      <c r="EJK127" s="3"/>
      <c r="EJL127" s="3"/>
      <c r="EJM127" s="3"/>
      <c r="EJN127" s="3"/>
      <c r="EJO127" s="3"/>
      <c r="EJP127" s="3"/>
      <c r="EJQ127" s="3"/>
      <c r="EJR127" s="3"/>
      <c r="EJS127" s="3"/>
      <c r="EJT127" s="3"/>
      <c r="EJU127" s="3"/>
      <c r="EJV127" s="3"/>
      <c r="EJW127" s="3"/>
      <c r="EJX127" s="3"/>
      <c r="EJY127" s="3"/>
      <c r="EJZ127" s="3"/>
      <c r="EKA127" s="3"/>
      <c r="EKB127" s="3"/>
      <c r="EKC127" s="3"/>
      <c r="EKD127" s="3"/>
      <c r="EKE127" s="3"/>
      <c r="EKF127" s="3"/>
      <c r="EKG127" s="3"/>
      <c r="EKH127" s="3"/>
      <c r="EKI127" s="3"/>
      <c r="EKJ127" s="3"/>
      <c r="EKK127" s="3"/>
      <c r="EKL127" s="3"/>
      <c r="EKM127" s="3"/>
      <c r="EKN127" s="3"/>
      <c r="EKO127" s="3"/>
      <c r="EKP127" s="3"/>
      <c r="EKQ127" s="3"/>
      <c r="EKR127" s="3"/>
      <c r="EKS127" s="3"/>
      <c r="EKT127" s="3"/>
      <c r="EKU127" s="3"/>
      <c r="EKV127" s="3"/>
      <c r="EKW127" s="3"/>
      <c r="EKX127" s="3"/>
      <c r="EKY127" s="3"/>
      <c r="EKZ127" s="3"/>
      <c r="ELA127" s="3"/>
      <c r="ELB127" s="3"/>
      <c r="ELC127" s="3"/>
      <c r="ELD127" s="3"/>
      <c r="ELE127" s="3"/>
      <c r="ELF127" s="3"/>
      <c r="ELG127" s="3"/>
      <c r="ELH127" s="3"/>
      <c r="ELI127" s="3"/>
      <c r="ELJ127" s="3"/>
      <c r="ELK127" s="3"/>
      <c r="ELL127" s="3"/>
      <c r="ELM127" s="3"/>
      <c r="ELN127" s="3"/>
      <c r="ELO127" s="3"/>
      <c r="ELP127" s="3"/>
      <c r="ELQ127" s="3"/>
      <c r="ELR127" s="3"/>
      <c r="ELS127" s="3"/>
      <c r="ELT127" s="3"/>
      <c r="ELU127" s="3"/>
      <c r="ELV127" s="3"/>
      <c r="ELW127" s="3"/>
      <c r="ELX127" s="3"/>
      <c r="ELY127" s="3"/>
      <c r="ELZ127" s="3"/>
      <c r="EMA127" s="3"/>
      <c r="EMB127" s="3"/>
      <c r="EMC127" s="3"/>
      <c r="EMD127" s="3"/>
      <c r="EME127" s="3"/>
      <c r="EMF127" s="3"/>
      <c r="EMG127" s="3"/>
      <c r="EMH127" s="3"/>
      <c r="EMI127" s="3"/>
      <c r="EMJ127" s="3"/>
      <c r="EMK127" s="3"/>
      <c r="EML127" s="3"/>
      <c r="EMM127" s="3"/>
      <c r="EMN127" s="3"/>
      <c r="EMO127" s="3"/>
      <c r="EMP127" s="3"/>
      <c r="EMQ127" s="3"/>
      <c r="EMR127" s="3"/>
      <c r="EMS127" s="3"/>
      <c r="EMT127" s="3"/>
      <c r="EMU127" s="3"/>
      <c r="EMV127" s="3"/>
      <c r="EMW127" s="3"/>
      <c r="EMX127" s="3"/>
      <c r="EMY127" s="3"/>
      <c r="EMZ127" s="3"/>
      <c r="ENA127" s="3"/>
      <c r="ENB127" s="3"/>
      <c r="ENC127" s="3"/>
      <c r="END127" s="3"/>
      <c r="ENE127" s="3"/>
      <c r="ENF127" s="3"/>
      <c r="ENG127" s="3"/>
      <c r="ENH127" s="3"/>
      <c r="ENI127" s="3"/>
      <c r="ENJ127" s="3"/>
      <c r="ENK127" s="3"/>
      <c r="ENL127" s="3"/>
      <c r="ENM127" s="3"/>
      <c r="ENN127" s="3"/>
      <c r="ENO127" s="3"/>
      <c r="ENP127" s="3"/>
      <c r="ENQ127" s="3"/>
      <c r="ENR127" s="3"/>
      <c r="ENS127" s="3"/>
      <c r="ENT127" s="3"/>
      <c r="ENU127" s="3"/>
      <c r="ENV127" s="3"/>
      <c r="ENW127" s="3"/>
      <c r="ENX127" s="3"/>
      <c r="ENY127" s="3"/>
      <c r="ENZ127" s="3"/>
      <c r="EOA127" s="3"/>
      <c r="EOB127" s="3"/>
      <c r="EOC127" s="3"/>
      <c r="EOD127" s="3"/>
      <c r="EOE127" s="3"/>
      <c r="EOF127" s="3"/>
      <c r="EOG127" s="3"/>
      <c r="EOH127" s="3"/>
      <c r="EOI127" s="3"/>
      <c r="EOJ127" s="3"/>
      <c r="EOK127" s="3"/>
      <c r="EOL127" s="3"/>
      <c r="EOM127" s="3"/>
      <c r="EON127" s="3"/>
      <c r="EOO127" s="3"/>
      <c r="EOP127" s="3"/>
      <c r="EOQ127" s="3"/>
      <c r="EOR127" s="3"/>
      <c r="EOS127" s="3"/>
      <c r="EOT127" s="3"/>
      <c r="EOU127" s="3"/>
      <c r="EOV127" s="3"/>
      <c r="EOW127" s="3"/>
      <c r="EOX127" s="3"/>
      <c r="EOY127" s="3"/>
      <c r="EOZ127" s="3"/>
      <c r="EPA127" s="3"/>
      <c r="EPB127" s="3"/>
      <c r="EPC127" s="3"/>
      <c r="EPD127" s="3"/>
      <c r="EPE127" s="3"/>
      <c r="EPF127" s="3"/>
      <c r="EPG127" s="3"/>
      <c r="EPH127" s="3"/>
      <c r="EPI127" s="3"/>
      <c r="EPJ127" s="3"/>
      <c r="EPK127" s="3"/>
      <c r="EPL127" s="3"/>
      <c r="EPM127" s="3"/>
      <c r="EPN127" s="3"/>
      <c r="EPO127" s="3"/>
      <c r="EPP127" s="3"/>
      <c r="EPQ127" s="3"/>
      <c r="EPR127" s="3"/>
      <c r="EPS127" s="3"/>
      <c r="EPT127" s="3"/>
      <c r="EPU127" s="3"/>
      <c r="EPV127" s="3"/>
      <c r="EPW127" s="3"/>
      <c r="EPX127" s="3"/>
      <c r="EPY127" s="3"/>
      <c r="EPZ127" s="3"/>
      <c r="EQA127" s="3"/>
      <c r="EQB127" s="3"/>
      <c r="EQC127" s="3"/>
      <c r="EQD127" s="3"/>
      <c r="EQE127" s="3"/>
      <c r="EQF127" s="3"/>
      <c r="EQG127" s="3"/>
      <c r="EQH127" s="3"/>
      <c r="EQI127" s="3"/>
      <c r="EQJ127" s="3"/>
      <c r="EQK127" s="3"/>
      <c r="EQL127" s="3"/>
      <c r="EQM127" s="3"/>
      <c r="EQN127" s="3"/>
      <c r="EQO127" s="3"/>
      <c r="EQP127" s="3"/>
      <c r="EQQ127" s="3"/>
      <c r="EQR127" s="3"/>
      <c r="EQS127" s="3"/>
      <c r="EQT127" s="3"/>
      <c r="EQU127" s="3"/>
      <c r="EQV127" s="3"/>
      <c r="EQW127" s="3"/>
      <c r="EQX127" s="3"/>
      <c r="EQY127" s="3"/>
      <c r="EQZ127" s="3"/>
      <c r="ERA127" s="3"/>
      <c r="ERB127" s="3"/>
      <c r="ERC127" s="3"/>
      <c r="ERD127" s="3"/>
      <c r="ERE127" s="3"/>
      <c r="ERF127" s="3"/>
      <c r="ERG127" s="3"/>
      <c r="ERH127" s="3"/>
      <c r="ERI127" s="3"/>
      <c r="ERJ127" s="3"/>
      <c r="ERK127" s="3"/>
      <c r="ERL127" s="3"/>
      <c r="ERM127" s="3"/>
      <c r="ERN127" s="3"/>
      <c r="ERO127" s="3"/>
      <c r="ERP127" s="3"/>
      <c r="ERQ127" s="3"/>
      <c r="ERR127" s="3"/>
      <c r="ERS127" s="3"/>
      <c r="ERT127" s="3"/>
      <c r="ERU127" s="3"/>
      <c r="ERV127" s="3"/>
      <c r="ERW127" s="3"/>
      <c r="ERX127" s="3"/>
      <c r="ERY127" s="3"/>
      <c r="ERZ127" s="3"/>
      <c r="ESA127" s="3"/>
      <c r="ESB127" s="3"/>
      <c r="ESC127" s="3"/>
      <c r="ESD127" s="3"/>
      <c r="ESE127" s="3"/>
      <c r="ESF127" s="3"/>
      <c r="ESG127" s="3"/>
      <c r="ESH127" s="3"/>
      <c r="ESI127" s="3"/>
      <c r="ESJ127" s="3"/>
      <c r="ESK127" s="3"/>
      <c r="ESL127" s="3"/>
      <c r="ESM127" s="3"/>
      <c r="ESN127" s="3"/>
      <c r="ESO127" s="3"/>
      <c r="ESP127" s="3"/>
      <c r="ESQ127" s="3"/>
      <c r="ESR127" s="3"/>
      <c r="ESS127" s="3"/>
      <c r="EST127" s="3"/>
      <c r="ESU127" s="3"/>
      <c r="ESV127" s="3"/>
      <c r="ESW127" s="3"/>
      <c r="ESX127" s="3"/>
      <c r="ESY127" s="3"/>
      <c r="ESZ127" s="3"/>
      <c r="ETA127" s="3"/>
      <c r="ETB127" s="3"/>
      <c r="ETC127" s="3"/>
      <c r="ETD127" s="3"/>
      <c r="ETE127" s="3"/>
      <c r="ETF127" s="3"/>
      <c r="ETG127" s="3"/>
      <c r="ETH127" s="3"/>
      <c r="ETI127" s="3"/>
      <c r="ETJ127" s="3"/>
      <c r="ETK127" s="3"/>
      <c r="ETL127" s="3"/>
      <c r="ETM127" s="3"/>
      <c r="ETN127" s="3"/>
      <c r="ETO127" s="3"/>
      <c r="ETP127" s="3"/>
      <c r="ETQ127" s="3"/>
      <c r="ETR127" s="3"/>
      <c r="ETS127" s="3"/>
      <c r="ETT127" s="3"/>
      <c r="ETU127" s="3"/>
      <c r="ETV127" s="3"/>
      <c r="ETW127" s="3"/>
      <c r="ETX127" s="3"/>
      <c r="ETY127" s="3"/>
      <c r="ETZ127" s="3"/>
      <c r="EUA127" s="3"/>
      <c r="EUB127" s="3"/>
      <c r="EUC127" s="3"/>
      <c r="EUD127" s="3"/>
      <c r="EUE127" s="3"/>
      <c r="EUF127" s="3"/>
      <c r="EUG127" s="3"/>
      <c r="EUH127" s="3"/>
      <c r="EUI127" s="3"/>
      <c r="EUJ127" s="3"/>
      <c r="EUK127" s="3"/>
      <c r="EUL127" s="3"/>
      <c r="EUM127" s="3"/>
      <c r="EUN127" s="3"/>
      <c r="EUO127" s="3"/>
      <c r="EUP127" s="3"/>
      <c r="EUQ127" s="3"/>
      <c r="EUR127" s="3"/>
      <c r="EUS127" s="3"/>
      <c r="EUT127" s="3"/>
      <c r="EUU127" s="3"/>
      <c r="EUV127" s="3"/>
      <c r="EUW127" s="3"/>
      <c r="EUX127" s="3"/>
      <c r="EUY127" s="3"/>
      <c r="EUZ127" s="3"/>
      <c r="EVA127" s="3"/>
      <c r="EVB127" s="3"/>
      <c r="EVC127" s="3"/>
      <c r="EVD127" s="3"/>
      <c r="EVE127" s="3"/>
      <c r="EVF127" s="3"/>
      <c r="EVG127" s="3"/>
      <c r="EVH127" s="3"/>
      <c r="EVI127" s="3"/>
      <c r="EVJ127" s="3"/>
      <c r="EVK127" s="3"/>
      <c r="EVL127" s="3"/>
      <c r="EVM127" s="3"/>
      <c r="EVN127" s="3"/>
      <c r="EVO127" s="3"/>
      <c r="EVP127" s="3"/>
      <c r="EVQ127" s="3"/>
      <c r="EVR127" s="3"/>
      <c r="EVS127" s="3"/>
      <c r="EVT127" s="3"/>
      <c r="EVU127" s="3"/>
      <c r="EVV127" s="3"/>
      <c r="EVW127" s="3"/>
      <c r="EVX127" s="3"/>
      <c r="EVY127" s="3"/>
      <c r="EVZ127" s="3"/>
      <c r="EWA127" s="3"/>
      <c r="EWB127" s="3"/>
      <c r="EWC127" s="3"/>
      <c r="EWD127" s="3"/>
      <c r="EWE127" s="3"/>
      <c r="EWF127" s="3"/>
      <c r="EWG127" s="3"/>
      <c r="EWH127" s="3"/>
      <c r="EWI127" s="3"/>
      <c r="EWJ127" s="3"/>
      <c r="EWK127" s="3"/>
      <c r="EWL127" s="3"/>
      <c r="EWM127" s="3"/>
      <c r="EWN127" s="3"/>
      <c r="EWO127" s="3"/>
      <c r="EWP127" s="3"/>
      <c r="EWQ127" s="3"/>
      <c r="EWR127" s="3"/>
      <c r="EWS127" s="3"/>
      <c r="EWT127" s="3"/>
      <c r="EWU127" s="3"/>
      <c r="EWV127" s="3"/>
      <c r="EWW127" s="3"/>
      <c r="EWX127" s="3"/>
      <c r="EWY127" s="3"/>
      <c r="EWZ127" s="3"/>
      <c r="EXA127" s="3"/>
      <c r="EXB127" s="3"/>
      <c r="EXC127" s="3"/>
      <c r="EXD127" s="3"/>
      <c r="EXE127" s="3"/>
      <c r="EXF127" s="3"/>
      <c r="EXG127" s="3"/>
      <c r="EXH127" s="3"/>
      <c r="EXI127" s="3"/>
      <c r="EXJ127" s="3"/>
      <c r="EXK127" s="3"/>
      <c r="EXL127" s="3"/>
      <c r="EXM127" s="3"/>
      <c r="EXN127" s="3"/>
      <c r="EXO127" s="3"/>
      <c r="EXP127" s="3"/>
      <c r="EXQ127" s="3"/>
      <c r="EXR127" s="3"/>
      <c r="EXS127" s="3"/>
      <c r="EXT127" s="3"/>
      <c r="EXU127" s="3"/>
      <c r="EXV127" s="3"/>
      <c r="EXW127" s="3"/>
      <c r="EXX127" s="3"/>
      <c r="EXY127" s="3"/>
      <c r="EXZ127" s="3"/>
      <c r="EYA127" s="3"/>
      <c r="EYB127" s="3"/>
      <c r="EYC127" s="3"/>
      <c r="EYD127" s="3"/>
      <c r="EYE127" s="3"/>
      <c r="EYF127" s="3"/>
      <c r="EYG127" s="3"/>
      <c r="EYH127" s="3"/>
      <c r="EYI127" s="3"/>
      <c r="EYJ127" s="3"/>
      <c r="EYK127" s="3"/>
      <c r="EYL127" s="3"/>
      <c r="EYM127" s="3"/>
      <c r="EYN127" s="3"/>
      <c r="EYO127" s="3"/>
      <c r="EYP127" s="3"/>
      <c r="EYQ127" s="3"/>
      <c r="EYR127" s="3"/>
      <c r="EYS127" s="3"/>
      <c r="EYT127" s="3"/>
      <c r="EYU127" s="3"/>
      <c r="EYV127" s="3"/>
      <c r="EYW127" s="3"/>
      <c r="EYX127" s="3"/>
      <c r="EYY127" s="3"/>
      <c r="EYZ127" s="3"/>
      <c r="EZA127" s="3"/>
      <c r="EZB127" s="3"/>
      <c r="EZC127" s="3"/>
      <c r="EZD127" s="3"/>
      <c r="EZE127" s="3"/>
      <c r="EZF127" s="3"/>
      <c r="EZG127" s="3"/>
      <c r="EZH127" s="3"/>
      <c r="EZI127" s="3"/>
      <c r="EZJ127" s="3"/>
      <c r="EZK127" s="3"/>
      <c r="EZL127" s="3"/>
      <c r="EZM127" s="3"/>
      <c r="EZN127" s="3"/>
      <c r="EZO127" s="3"/>
      <c r="EZP127" s="3"/>
      <c r="EZQ127" s="3"/>
      <c r="EZR127" s="3"/>
      <c r="EZS127" s="3"/>
      <c r="EZT127" s="3"/>
      <c r="EZU127" s="3"/>
      <c r="EZV127" s="3"/>
      <c r="EZW127" s="3"/>
      <c r="EZX127" s="3"/>
      <c r="EZY127" s="3"/>
      <c r="EZZ127" s="3"/>
      <c r="FAA127" s="3"/>
      <c r="FAB127" s="3"/>
      <c r="FAC127" s="3"/>
      <c r="FAD127" s="3"/>
      <c r="FAE127" s="3"/>
      <c r="FAF127" s="3"/>
      <c r="FAG127" s="3"/>
      <c r="FAH127" s="3"/>
      <c r="FAI127" s="3"/>
      <c r="FAJ127" s="3"/>
      <c r="FAK127" s="3"/>
      <c r="FAL127" s="3"/>
      <c r="FAM127" s="3"/>
      <c r="FAN127" s="3"/>
      <c r="FAO127" s="3"/>
      <c r="FAP127" s="3"/>
      <c r="FAQ127" s="3"/>
      <c r="FAR127" s="3"/>
      <c r="FAS127" s="3"/>
      <c r="FAT127" s="3"/>
      <c r="FAU127" s="3"/>
      <c r="FAV127" s="3"/>
      <c r="FAW127" s="3"/>
      <c r="FAX127" s="3"/>
      <c r="FAY127" s="3"/>
      <c r="FAZ127" s="3"/>
      <c r="FBA127" s="3"/>
      <c r="FBB127" s="3"/>
      <c r="FBC127" s="3"/>
      <c r="FBD127" s="3"/>
      <c r="FBE127" s="3"/>
      <c r="FBF127" s="3"/>
      <c r="FBG127" s="3"/>
      <c r="FBH127" s="3"/>
      <c r="FBI127" s="3"/>
      <c r="FBJ127" s="3"/>
      <c r="FBK127" s="3"/>
      <c r="FBL127" s="3"/>
      <c r="FBM127" s="3"/>
      <c r="FBN127" s="3"/>
      <c r="FBO127" s="3"/>
      <c r="FBP127" s="3"/>
      <c r="FBQ127" s="3"/>
      <c r="FBR127" s="3"/>
      <c r="FBS127" s="3"/>
      <c r="FBT127" s="3"/>
      <c r="FBU127" s="3"/>
      <c r="FBV127" s="3"/>
      <c r="FBW127" s="3"/>
      <c r="FBX127" s="3"/>
      <c r="FBY127" s="3"/>
      <c r="FBZ127" s="3"/>
      <c r="FCA127" s="3"/>
      <c r="FCB127" s="3"/>
      <c r="FCC127" s="3"/>
      <c r="FCD127" s="3"/>
      <c r="FCE127" s="3"/>
      <c r="FCF127" s="3"/>
      <c r="FCG127" s="3"/>
      <c r="FCH127" s="3"/>
      <c r="FCI127" s="3"/>
      <c r="FCJ127" s="3"/>
      <c r="FCK127" s="3"/>
      <c r="FCL127" s="3"/>
      <c r="FCM127" s="3"/>
      <c r="FCN127" s="3"/>
      <c r="FCO127" s="3"/>
      <c r="FCP127" s="3"/>
      <c r="FCQ127" s="3"/>
      <c r="FCR127" s="3"/>
      <c r="FCS127" s="3"/>
      <c r="FCT127" s="3"/>
      <c r="FCU127" s="3"/>
      <c r="FCV127" s="3"/>
      <c r="FCW127" s="3"/>
      <c r="FCX127" s="3"/>
      <c r="FCY127" s="3"/>
      <c r="FCZ127" s="3"/>
      <c r="FDA127" s="3"/>
      <c r="FDB127" s="3"/>
      <c r="FDC127" s="3"/>
      <c r="FDD127" s="3"/>
      <c r="FDE127" s="3"/>
      <c r="FDF127" s="3"/>
      <c r="FDG127" s="3"/>
      <c r="FDH127" s="3"/>
      <c r="FDI127" s="3"/>
      <c r="FDJ127" s="3"/>
      <c r="FDK127" s="3"/>
      <c r="FDL127" s="3"/>
      <c r="FDM127" s="3"/>
      <c r="FDN127" s="3"/>
      <c r="FDO127" s="3"/>
      <c r="FDP127" s="3"/>
      <c r="FDQ127" s="3"/>
      <c r="FDR127" s="3"/>
      <c r="FDS127" s="3"/>
      <c r="FDT127" s="3"/>
      <c r="FDU127" s="3"/>
      <c r="FDV127" s="3"/>
      <c r="FDW127" s="3"/>
      <c r="FDX127" s="3"/>
      <c r="FDY127" s="3"/>
      <c r="FDZ127" s="3"/>
      <c r="FEA127" s="3"/>
      <c r="FEB127" s="3"/>
      <c r="FEC127" s="3"/>
      <c r="FED127" s="3"/>
      <c r="FEE127" s="3"/>
      <c r="FEF127" s="3"/>
      <c r="FEG127" s="3"/>
      <c r="FEH127" s="3"/>
      <c r="FEI127" s="3"/>
      <c r="FEJ127" s="3"/>
      <c r="FEK127" s="3"/>
      <c r="FEL127" s="3"/>
      <c r="FEM127" s="3"/>
      <c r="FEN127" s="3"/>
      <c r="FEO127" s="3"/>
      <c r="FEP127" s="3"/>
      <c r="FEQ127" s="3"/>
      <c r="FER127" s="3"/>
      <c r="FES127" s="3"/>
      <c r="FET127" s="3"/>
      <c r="FEU127" s="3"/>
      <c r="FEV127" s="3"/>
      <c r="FEW127" s="3"/>
      <c r="FEX127" s="3"/>
      <c r="FEY127" s="3"/>
      <c r="FEZ127" s="3"/>
      <c r="FFA127" s="3"/>
      <c r="FFB127" s="3"/>
      <c r="FFC127" s="3"/>
      <c r="FFD127" s="3"/>
      <c r="FFE127" s="3"/>
      <c r="FFF127" s="3"/>
      <c r="FFG127" s="3"/>
      <c r="FFH127" s="3"/>
      <c r="FFI127" s="3"/>
      <c r="FFJ127" s="3"/>
      <c r="FFK127" s="3"/>
      <c r="FFL127" s="3"/>
      <c r="FFM127" s="3"/>
      <c r="FFN127" s="3"/>
      <c r="FFO127" s="3"/>
      <c r="FFP127" s="3"/>
      <c r="FFQ127" s="3"/>
      <c r="FFR127" s="3"/>
      <c r="FFS127" s="3"/>
      <c r="FFT127" s="3"/>
      <c r="FFU127" s="3"/>
      <c r="FFV127" s="3"/>
      <c r="FFW127" s="3"/>
      <c r="FFX127" s="3"/>
      <c r="FFY127" s="3"/>
      <c r="FFZ127" s="3"/>
      <c r="FGA127" s="3"/>
      <c r="FGB127" s="3"/>
      <c r="FGC127" s="3"/>
      <c r="FGD127" s="3"/>
      <c r="FGE127" s="3"/>
      <c r="FGF127" s="3"/>
      <c r="FGG127" s="3"/>
      <c r="FGH127" s="3"/>
      <c r="FGI127" s="3"/>
      <c r="FGJ127" s="3"/>
      <c r="FGK127" s="3"/>
      <c r="FGL127" s="3"/>
      <c r="FGM127" s="3"/>
      <c r="FGN127" s="3"/>
      <c r="FGO127" s="3"/>
      <c r="FGP127" s="3"/>
      <c r="FGQ127" s="3"/>
      <c r="FGR127" s="3"/>
      <c r="FGS127" s="3"/>
      <c r="FGT127" s="3"/>
      <c r="FGU127" s="3"/>
      <c r="FGV127" s="3"/>
      <c r="FGW127" s="3"/>
      <c r="FGX127" s="3"/>
      <c r="FGY127" s="3"/>
      <c r="FGZ127" s="3"/>
      <c r="FHA127" s="3"/>
      <c r="FHB127" s="3"/>
      <c r="FHC127" s="3"/>
      <c r="FHD127" s="3"/>
      <c r="FHE127" s="3"/>
      <c r="FHF127" s="3"/>
      <c r="FHG127" s="3"/>
      <c r="FHH127" s="3"/>
      <c r="FHI127" s="3"/>
      <c r="FHJ127" s="3"/>
      <c r="FHK127" s="3"/>
      <c r="FHL127" s="3"/>
      <c r="FHM127" s="3"/>
      <c r="FHN127" s="3"/>
      <c r="FHO127" s="3"/>
      <c r="FHP127" s="3"/>
      <c r="FHQ127" s="3"/>
      <c r="FHR127" s="3"/>
      <c r="FHS127" s="3"/>
      <c r="FHT127" s="3"/>
      <c r="FHU127" s="3"/>
      <c r="FHV127" s="3"/>
      <c r="FHW127" s="3"/>
      <c r="FHX127" s="3"/>
      <c r="FHY127" s="3"/>
      <c r="FHZ127" s="3"/>
      <c r="FIA127" s="3"/>
      <c r="FIB127" s="3"/>
      <c r="FIC127" s="3"/>
      <c r="FID127" s="3"/>
      <c r="FIE127" s="3"/>
      <c r="FIF127" s="3"/>
      <c r="FIG127" s="3"/>
      <c r="FIH127" s="3"/>
      <c r="FII127" s="3"/>
      <c r="FIJ127" s="3"/>
      <c r="FIK127" s="3"/>
      <c r="FIL127" s="3"/>
      <c r="FIM127" s="3"/>
      <c r="FIN127" s="3"/>
      <c r="FIO127" s="3"/>
      <c r="FIP127" s="3"/>
      <c r="FIQ127" s="3"/>
      <c r="FIR127" s="3"/>
      <c r="FIS127" s="3"/>
      <c r="FIT127" s="3"/>
      <c r="FIU127" s="3"/>
      <c r="FIV127" s="3"/>
      <c r="FIW127" s="3"/>
      <c r="FIX127" s="3"/>
      <c r="FIY127" s="3"/>
      <c r="FIZ127" s="3"/>
      <c r="FJA127" s="3"/>
      <c r="FJB127" s="3"/>
      <c r="FJC127" s="3"/>
      <c r="FJD127" s="3"/>
      <c r="FJE127" s="3"/>
      <c r="FJF127" s="3"/>
      <c r="FJG127" s="3"/>
      <c r="FJH127" s="3"/>
      <c r="FJI127" s="3"/>
      <c r="FJJ127" s="3"/>
      <c r="FJK127" s="3"/>
      <c r="FJL127" s="3"/>
      <c r="FJM127" s="3"/>
      <c r="FJN127" s="3"/>
      <c r="FJO127" s="3"/>
      <c r="FJP127" s="3"/>
      <c r="FJQ127" s="3"/>
      <c r="FJR127" s="3"/>
      <c r="FJS127" s="3"/>
      <c r="FJT127" s="3"/>
      <c r="FJU127" s="3"/>
      <c r="FJV127" s="3"/>
      <c r="FJW127" s="3"/>
      <c r="FJX127" s="3"/>
      <c r="FJY127" s="3"/>
      <c r="FJZ127" s="3"/>
      <c r="FKA127" s="3"/>
      <c r="FKB127" s="3"/>
      <c r="FKC127" s="3"/>
      <c r="FKD127" s="3"/>
      <c r="FKE127" s="3"/>
      <c r="FKF127" s="3"/>
      <c r="FKG127" s="3"/>
      <c r="FKH127" s="3"/>
      <c r="FKI127" s="3"/>
      <c r="FKJ127" s="3"/>
      <c r="FKK127" s="3"/>
      <c r="FKL127" s="3"/>
      <c r="FKM127" s="3"/>
      <c r="FKN127" s="3"/>
      <c r="FKO127" s="3"/>
      <c r="FKP127" s="3"/>
      <c r="FKQ127" s="3"/>
      <c r="FKR127" s="3"/>
      <c r="FKS127" s="3"/>
      <c r="FKT127" s="3"/>
      <c r="FKU127" s="3"/>
      <c r="FKV127" s="3"/>
      <c r="FKW127" s="3"/>
      <c r="FKX127" s="3"/>
      <c r="FKY127" s="3"/>
      <c r="FKZ127" s="3"/>
      <c r="FLA127" s="3"/>
      <c r="FLB127" s="3"/>
      <c r="FLC127" s="3"/>
      <c r="FLD127" s="3"/>
      <c r="FLE127" s="3"/>
      <c r="FLF127" s="3"/>
      <c r="FLG127" s="3"/>
      <c r="FLH127" s="3"/>
      <c r="FLI127" s="3"/>
      <c r="FLJ127" s="3"/>
      <c r="FLK127" s="3"/>
      <c r="FLL127" s="3"/>
      <c r="FLM127" s="3"/>
      <c r="FLN127" s="3"/>
      <c r="FLO127" s="3"/>
      <c r="FLP127" s="3"/>
      <c r="FLQ127" s="3"/>
      <c r="FLR127" s="3"/>
      <c r="FLS127" s="3"/>
      <c r="FLT127" s="3"/>
      <c r="FLU127" s="3"/>
      <c r="FLV127" s="3"/>
      <c r="FLW127" s="3"/>
      <c r="FLX127" s="3"/>
      <c r="FLY127" s="3"/>
      <c r="FLZ127" s="3"/>
      <c r="FMA127" s="3"/>
      <c r="FMB127" s="3"/>
      <c r="FMC127" s="3"/>
      <c r="FMD127" s="3"/>
      <c r="FME127" s="3"/>
      <c r="FMF127" s="3"/>
      <c r="FMG127" s="3"/>
      <c r="FMH127" s="3"/>
      <c r="FMI127" s="3"/>
      <c r="FMJ127" s="3"/>
      <c r="FMK127" s="3"/>
      <c r="FML127" s="3"/>
      <c r="FMM127" s="3"/>
      <c r="FMN127" s="3"/>
      <c r="FMO127" s="3"/>
      <c r="FMP127" s="3"/>
      <c r="FMQ127" s="3"/>
      <c r="FMR127" s="3"/>
      <c r="FMS127" s="3"/>
      <c r="FMT127" s="3"/>
      <c r="FMU127" s="3"/>
      <c r="FMV127" s="3"/>
      <c r="FMW127" s="3"/>
      <c r="FMX127" s="3"/>
      <c r="FMY127" s="3"/>
      <c r="FMZ127" s="3"/>
      <c r="FNA127" s="3"/>
      <c r="FNB127" s="3"/>
      <c r="FNC127" s="3"/>
      <c r="FND127" s="3"/>
      <c r="FNE127" s="3"/>
      <c r="FNF127" s="3"/>
      <c r="FNG127" s="3"/>
      <c r="FNH127" s="3"/>
      <c r="FNI127" s="3"/>
      <c r="FNJ127" s="3"/>
      <c r="FNK127" s="3"/>
      <c r="FNL127" s="3"/>
      <c r="FNM127" s="3"/>
      <c r="FNN127" s="3"/>
      <c r="FNO127" s="3"/>
      <c r="FNP127" s="3"/>
      <c r="FNQ127" s="3"/>
      <c r="FNR127" s="3"/>
      <c r="FNS127" s="3"/>
      <c r="FNT127" s="3"/>
      <c r="FNU127" s="3"/>
      <c r="FNV127" s="3"/>
      <c r="FNW127" s="3"/>
      <c r="FNX127" s="3"/>
      <c r="FNY127" s="3"/>
      <c r="FNZ127" s="3"/>
      <c r="FOA127" s="3"/>
      <c r="FOB127" s="3"/>
      <c r="FOC127" s="3"/>
      <c r="FOD127" s="3"/>
      <c r="FOE127" s="3"/>
      <c r="FOF127" s="3"/>
      <c r="FOG127" s="3"/>
      <c r="FOH127" s="3"/>
      <c r="FOI127" s="3"/>
      <c r="FOJ127" s="3"/>
      <c r="FOK127" s="3"/>
      <c r="FOL127" s="3"/>
      <c r="FOM127" s="3"/>
      <c r="FON127" s="3"/>
      <c r="FOO127" s="3"/>
      <c r="FOP127" s="3"/>
      <c r="FOQ127" s="3"/>
      <c r="FOR127" s="3"/>
      <c r="FOS127" s="3"/>
      <c r="FOT127" s="3"/>
      <c r="FOU127" s="3"/>
      <c r="FOV127" s="3"/>
      <c r="FOW127" s="3"/>
      <c r="FOX127" s="3"/>
      <c r="FOY127" s="3"/>
      <c r="FOZ127" s="3"/>
      <c r="FPA127" s="3"/>
      <c r="FPB127" s="3"/>
      <c r="FPC127" s="3"/>
      <c r="FPD127" s="3"/>
      <c r="FPE127" s="3"/>
      <c r="FPF127" s="3"/>
      <c r="FPG127" s="3"/>
      <c r="FPH127" s="3"/>
      <c r="FPI127" s="3"/>
      <c r="FPJ127" s="3"/>
      <c r="FPK127" s="3"/>
      <c r="FPL127" s="3"/>
      <c r="FPM127" s="3"/>
      <c r="FPN127" s="3"/>
      <c r="FPO127" s="3"/>
      <c r="FPP127" s="3"/>
      <c r="FPQ127" s="3"/>
      <c r="FPR127" s="3"/>
      <c r="FPS127" s="3"/>
      <c r="FPT127" s="3"/>
      <c r="FPU127" s="3"/>
      <c r="FPV127" s="3"/>
      <c r="FPW127" s="3"/>
      <c r="FPX127" s="3"/>
      <c r="FPY127" s="3"/>
      <c r="FPZ127" s="3"/>
      <c r="FQA127" s="3"/>
      <c r="FQB127" s="3"/>
      <c r="FQC127" s="3"/>
      <c r="FQD127" s="3"/>
      <c r="FQE127" s="3"/>
      <c r="FQF127" s="3"/>
      <c r="FQG127" s="3"/>
      <c r="FQH127" s="3"/>
      <c r="FQI127" s="3"/>
      <c r="FQJ127" s="3"/>
      <c r="FQK127" s="3"/>
      <c r="FQL127" s="3"/>
      <c r="FQM127" s="3"/>
      <c r="FQN127" s="3"/>
      <c r="FQO127" s="3"/>
      <c r="FQP127" s="3"/>
      <c r="FQQ127" s="3"/>
      <c r="FQR127" s="3"/>
      <c r="FQS127" s="3"/>
      <c r="FQT127" s="3"/>
      <c r="FQU127" s="3"/>
      <c r="FQV127" s="3"/>
      <c r="FQW127" s="3"/>
      <c r="FQX127" s="3"/>
      <c r="FQY127" s="3"/>
      <c r="FQZ127" s="3"/>
      <c r="FRA127" s="3"/>
      <c r="FRB127" s="3"/>
      <c r="FRC127" s="3"/>
      <c r="FRD127" s="3"/>
      <c r="FRE127" s="3"/>
      <c r="FRF127" s="3"/>
      <c r="FRG127" s="3"/>
      <c r="FRH127" s="3"/>
      <c r="FRI127" s="3"/>
      <c r="FRJ127" s="3"/>
      <c r="FRK127" s="3"/>
      <c r="FRL127" s="3"/>
      <c r="FRM127" s="3"/>
      <c r="FRN127" s="3"/>
      <c r="FRO127" s="3"/>
      <c r="FRP127" s="3"/>
      <c r="FRQ127" s="3"/>
      <c r="FRR127" s="3"/>
      <c r="FRS127" s="3"/>
      <c r="FRT127" s="3"/>
      <c r="FRU127" s="3"/>
      <c r="FRV127" s="3"/>
      <c r="FRW127" s="3"/>
      <c r="FRX127" s="3"/>
      <c r="FRY127" s="3"/>
      <c r="FRZ127" s="3"/>
      <c r="FSA127" s="3"/>
      <c r="FSB127" s="3"/>
      <c r="FSC127" s="3"/>
      <c r="FSD127" s="3"/>
      <c r="FSE127" s="3"/>
      <c r="FSF127" s="3"/>
      <c r="FSG127" s="3"/>
      <c r="FSH127" s="3"/>
      <c r="FSI127" s="3"/>
      <c r="FSJ127" s="3"/>
      <c r="FSK127" s="3"/>
      <c r="FSL127" s="3"/>
      <c r="FSM127" s="3"/>
      <c r="FSN127" s="3"/>
      <c r="FSO127" s="3"/>
      <c r="FSP127" s="3"/>
      <c r="FSQ127" s="3"/>
      <c r="FSR127" s="3"/>
      <c r="FSS127" s="3"/>
      <c r="FST127" s="3"/>
      <c r="FSU127" s="3"/>
      <c r="FSV127" s="3"/>
      <c r="FSW127" s="3"/>
      <c r="FSX127" s="3"/>
      <c r="FSY127" s="3"/>
      <c r="FSZ127" s="3"/>
      <c r="FTA127" s="3"/>
      <c r="FTB127" s="3"/>
      <c r="FTC127" s="3"/>
      <c r="FTD127" s="3"/>
      <c r="FTE127" s="3"/>
      <c r="FTF127" s="3"/>
      <c r="FTG127" s="3"/>
      <c r="FTH127" s="3"/>
      <c r="FTI127" s="3"/>
      <c r="FTJ127" s="3"/>
      <c r="FTK127" s="3"/>
      <c r="FTL127" s="3"/>
      <c r="FTM127" s="3"/>
      <c r="FTN127" s="3"/>
      <c r="FTO127" s="3"/>
      <c r="FTP127" s="3"/>
      <c r="FTQ127" s="3"/>
      <c r="FTR127" s="3"/>
      <c r="FTS127" s="3"/>
      <c r="FTT127" s="3"/>
      <c r="FTU127" s="3"/>
      <c r="FTV127" s="3"/>
      <c r="FTW127" s="3"/>
      <c r="FTX127" s="3"/>
      <c r="FTY127" s="3"/>
      <c r="FTZ127" s="3"/>
      <c r="FUA127" s="3"/>
      <c r="FUB127" s="3"/>
      <c r="FUC127" s="3"/>
      <c r="FUD127" s="3"/>
      <c r="FUE127" s="3"/>
      <c r="FUF127" s="3"/>
      <c r="FUG127" s="3"/>
      <c r="FUH127" s="3"/>
      <c r="FUI127" s="3"/>
      <c r="FUJ127" s="3"/>
      <c r="FUK127" s="3"/>
      <c r="FUL127" s="3"/>
      <c r="FUM127" s="3"/>
      <c r="FUN127" s="3"/>
      <c r="FUO127" s="3"/>
      <c r="FUP127" s="3"/>
      <c r="FUQ127" s="3"/>
      <c r="FUR127" s="3"/>
      <c r="FUS127" s="3"/>
      <c r="FUT127" s="3"/>
      <c r="FUU127" s="3"/>
      <c r="FUV127" s="3"/>
      <c r="FUW127" s="3"/>
      <c r="FUX127" s="3"/>
      <c r="FUY127" s="3"/>
      <c r="FUZ127" s="3"/>
      <c r="FVA127" s="3"/>
      <c r="FVB127" s="3"/>
      <c r="FVC127" s="3"/>
      <c r="FVD127" s="3"/>
      <c r="FVE127" s="3"/>
      <c r="FVF127" s="3"/>
      <c r="FVG127" s="3"/>
      <c r="FVH127" s="3"/>
      <c r="FVI127" s="3"/>
      <c r="FVJ127" s="3"/>
      <c r="FVK127" s="3"/>
      <c r="FVL127" s="3"/>
      <c r="FVM127" s="3"/>
      <c r="FVN127" s="3"/>
      <c r="FVO127" s="3"/>
      <c r="FVP127" s="3"/>
      <c r="FVQ127" s="3"/>
      <c r="FVR127" s="3"/>
      <c r="FVS127" s="3"/>
      <c r="FVT127" s="3"/>
      <c r="FVU127" s="3"/>
      <c r="FVV127" s="3"/>
      <c r="FVW127" s="3"/>
      <c r="FVX127" s="3"/>
      <c r="FVY127" s="3"/>
      <c r="FVZ127" s="3"/>
      <c r="FWA127" s="3"/>
      <c r="FWB127" s="3"/>
      <c r="FWC127" s="3"/>
      <c r="FWD127" s="3"/>
      <c r="FWE127" s="3"/>
      <c r="FWF127" s="3"/>
      <c r="FWG127" s="3"/>
      <c r="FWH127" s="3"/>
      <c r="FWI127" s="3"/>
      <c r="FWJ127" s="3"/>
      <c r="FWK127" s="3"/>
      <c r="FWL127" s="3"/>
      <c r="FWM127" s="3"/>
      <c r="FWN127" s="3"/>
      <c r="FWO127" s="3"/>
      <c r="FWP127" s="3"/>
      <c r="FWQ127" s="3"/>
      <c r="FWR127" s="3"/>
      <c r="FWS127" s="3"/>
      <c r="FWT127" s="3"/>
      <c r="FWU127" s="3"/>
      <c r="FWV127" s="3"/>
      <c r="FWW127" s="3"/>
      <c r="FWX127" s="3"/>
      <c r="FWY127" s="3"/>
      <c r="FWZ127" s="3"/>
      <c r="FXA127" s="3"/>
      <c r="FXB127" s="3"/>
      <c r="FXC127" s="3"/>
      <c r="FXD127" s="3"/>
      <c r="FXE127" s="3"/>
      <c r="FXF127" s="3"/>
      <c r="FXG127" s="3"/>
      <c r="FXH127" s="3"/>
      <c r="FXI127" s="3"/>
      <c r="FXJ127" s="3"/>
      <c r="FXK127" s="3"/>
      <c r="FXL127" s="3"/>
      <c r="FXM127" s="3"/>
      <c r="FXN127" s="3"/>
      <c r="FXO127" s="3"/>
      <c r="FXP127" s="3"/>
      <c r="FXQ127" s="3"/>
      <c r="FXR127" s="3"/>
      <c r="FXS127" s="3"/>
      <c r="FXT127" s="3"/>
      <c r="FXU127" s="3"/>
      <c r="FXV127" s="3"/>
      <c r="FXW127" s="3"/>
      <c r="FXX127" s="3"/>
      <c r="FXY127" s="3"/>
      <c r="FXZ127" s="3"/>
      <c r="FYA127" s="3"/>
      <c r="FYB127" s="3"/>
      <c r="FYC127" s="3"/>
      <c r="FYD127" s="3"/>
      <c r="FYE127" s="3"/>
      <c r="FYF127" s="3"/>
      <c r="FYG127" s="3"/>
      <c r="FYH127" s="3"/>
      <c r="FYI127" s="3"/>
      <c r="FYJ127" s="3"/>
      <c r="FYK127" s="3"/>
      <c r="FYL127" s="3"/>
      <c r="FYM127" s="3"/>
      <c r="FYN127" s="3"/>
      <c r="FYO127" s="3"/>
      <c r="FYP127" s="3"/>
      <c r="FYQ127" s="3"/>
      <c r="FYR127" s="3"/>
      <c r="FYS127" s="3"/>
      <c r="FYT127" s="3"/>
      <c r="FYU127" s="3"/>
      <c r="FYV127" s="3"/>
      <c r="FYW127" s="3"/>
      <c r="FYX127" s="3"/>
      <c r="FYY127" s="3"/>
      <c r="FYZ127" s="3"/>
      <c r="FZA127" s="3"/>
      <c r="FZB127" s="3"/>
      <c r="FZC127" s="3"/>
      <c r="FZD127" s="3"/>
      <c r="FZE127" s="3"/>
      <c r="FZF127" s="3"/>
      <c r="FZG127" s="3"/>
      <c r="FZH127" s="3"/>
      <c r="FZI127" s="3"/>
      <c r="FZJ127" s="3"/>
      <c r="FZK127" s="3"/>
      <c r="FZL127" s="3"/>
      <c r="FZM127" s="3"/>
      <c r="FZN127" s="3"/>
      <c r="FZO127" s="3"/>
      <c r="FZP127" s="3"/>
      <c r="FZQ127" s="3"/>
      <c r="FZR127" s="3"/>
      <c r="FZS127" s="3"/>
      <c r="FZT127" s="3"/>
      <c r="FZU127" s="3"/>
      <c r="FZV127" s="3"/>
      <c r="FZW127" s="3"/>
      <c r="FZX127" s="3"/>
      <c r="FZY127" s="3"/>
      <c r="FZZ127" s="3"/>
      <c r="GAA127" s="3"/>
      <c r="GAB127" s="3"/>
      <c r="GAC127" s="3"/>
      <c r="GAD127" s="3"/>
      <c r="GAE127" s="3"/>
      <c r="GAF127" s="3"/>
      <c r="GAG127" s="3"/>
      <c r="GAH127" s="3"/>
      <c r="GAI127" s="3"/>
      <c r="GAJ127" s="3"/>
      <c r="GAK127" s="3"/>
      <c r="GAL127" s="3"/>
      <c r="GAM127" s="3"/>
      <c r="GAN127" s="3"/>
      <c r="GAO127" s="3"/>
      <c r="GAP127" s="3"/>
      <c r="GAQ127" s="3"/>
      <c r="GAR127" s="3"/>
      <c r="GAS127" s="3"/>
      <c r="GAT127" s="3"/>
      <c r="GAU127" s="3"/>
      <c r="GAV127" s="3"/>
      <c r="GAW127" s="3"/>
      <c r="GAX127" s="3"/>
      <c r="GAY127" s="3"/>
      <c r="GAZ127" s="3"/>
      <c r="GBA127" s="3"/>
      <c r="GBB127" s="3"/>
      <c r="GBC127" s="3"/>
      <c r="GBD127" s="3"/>
      <c r="GBE127" s="3"/>
      <c r="GBF127" s="3"/>
      <c r="GBG127" s="3"/>
      <c r="GBH127" s="3"/>
      <c r="GBI127" s="3"/>
      <c r="GBJ127" s="3"/>
      <c r="GBK127" s="3"/>
      <c r="GBL127" s="3"/>
      <c r="GBM127" s="3"/>
      <c r="GBN127" s="3"/>
      <c r="GBO127" s="3"/>
      <c r="GBP127" s="3"/>
      <c r="GBQ127" s="3"/>
      <c r="GBR127" s="3"/>
      <c r="GBS127" s="3"/>
      <c r="GBT127" s="3"/>
      <c r="GBU127" s="3"/>
      <c r="GBV127" s="3"/>
      <c r="GBW127" s="3"/>
      <c r="GBX127" s="3"/>
      <c r="GBY127" s="3"/>
      <c r="GBZ127" s="3"/>
      <c r="GCA127" s="3"/>
      <c r="GCB127" s="3"/>
      <c r="GCC127" s="3"/>
      <c r="GCD127" s="3"/>
      <c r="GCE127" s="3"/>
      <c r="GCF127" s="3"/>
      <c r="GCG127" s="3"/>
      <c r="GCH127" s="3"/>
      <c r="GCI127" s="3"/>
      <c r="GCJ127" s="3"/>
      <c r="GCK127" s="3"/>
      <c r="GCL127" s="3"/>
      <c r="GCM127" s="3"/>
      <c r="GCN127" s="3"/>
      <c r="GCO127" s="3"/>
      <c r="GCP127" s="3"/>
      <c r="GCQ127" s="3"/>
      <c r="GCR127" s="3"/>
      <c r="GCS127" s="3"/>
      <c r="GCT127" s="3"/>
      <c r="GCU127" s="3"/>
      <c r="GCV127" s="3"/>
      <c r="GCW127" s="3"/>
      <c r="GCX127" s="3"/>
      <c r="GCY127" s="3"/>
      <c r="GCZ127" s="3"/>
      <c r="GDA127" s="3"/>
      <c r="GDB127" s="3"/>
      <c r="GDC127" s="3"/>
      <c r="GDD127" s="3"/>
      <c r="GDE127" s="3"/>
      <c r="GDF127" s="3"/>
      <c r="GDG127" s="3"/>
      <c r="GDH127" s="3"/>
      <c r="GDI127" s="3"/>
      <c r="GDJ127" s="3"/>
      <c r="GDK127" s="3"/>
      <c r="GDL127" s="3"/>
      <c r="GDM127" s="3"/>
      <c r="GDN127" s="3"/>
      <c r="GDO127" s="3"/>
      <c r="GDP127" s="3"/>
      <c r="GDQ127" s="3"/>
      <c r="GDR127" s="3"/>
      <c r="GDS127" s="3"/>
      <c r="GDT127" s="3"/>
      <c r="GDU127" s="3"/>
      <c r="GDV127" s="3"/>
      <c r="GDW127" s="3"/>
      <c r="GDX127" s="3"/>
      <c r="GDY127" s="3"/>
      <c r="GDZ127" s="3"/>
      <c r="GEA127" s="3"/>
      <c r="GEB127" s="3"/>
      <c r="GEC127" s="3"/>
      <c r="GED127" s="3"/>
      <c r="GEE127" s="3"/>
      <c r="GEF127" s="3"/>
      <c r="GEG127" s="3"/>
      <c r="GEH127" s="3"/>
      <c r="GEI127" s="3"/>
      <c r="GEJ127" s="3"/>
      <c r="GEK127" s="3"/>
      <c r="GEL127" s="3"/>
      <c r="GEM127" s="3"/>
      <c r="GEN127" s="3"/>
      <c r="GEO127" s="3"/>
      <c r="GEP127" s="3"/>
      <c r="GEQ127" s="3"/>
      <c r="GER127" s="3"/>
      <c r="GES127" s="3"/>
      <c r="GET127" s="3"/>
      <c r="GEU127" s="3"/>
      <c r="GEV127" s="3"/>
      <c r="GEW127" s="3"/>
      <c r="GEX127" s="3"/>
      <c r="GEY127" s="3"/>
      <c r="GEZ127" s="3"/>
      <c r="GFA127" s="3"/>
      <c r="GFB127" s="3"/>
      <c r="GFC127" s="3"/>
      <c r="GFD127" s="3"/>
      <c r="GFE127" s="3"/>
      <c r="GFF127" s="3"/>
      <c r="GFG127" s="3"/>
      <c r="GFH127" s="3"/>
      <c r="GFI127" s="3"/>
      <c r="GFJ127" s="3"/>
      <c r="GFK127" s="3"/>
      <c r="GFL127" s="3"/>
      <c r="GFM127" s="3"/>
      <c r="GFN127" s="3"/>
      <c r="GFO127" s="3"/>
      <c r="GFP127" s="3"/>
      <c r="GFQ127" s="3"/>
      <c r="GFR127" s="3"/>
      <c r="GFS127" s="3"/>
      <c r="GFT127" s="3"/>
      <c r="GFU127" s="3"/>
      <c r="GFV127" s="3"/>
      <c r="GFW127" s="3"/>
      <c r="GFX127" s="3"/>
      <c r="GFY127" s="3"/>
      <c r="GFZ127" s="3"/>
      <c r="GGA127" s="3"/>
      <c r="GGB127" s="3"/>
      <c r="GGC127" s="3"/>
      <c r="GGD127" s="3"/>
      <c r="GGE127" s="3"/>
      <c r="GGF127" s="3"/>
      <c r="GGG127" s="3"/>
      <c r="GGH127" s="3"/>
      <c r="GGI127" s="3"/>
      <c r="GGJ127" s="3"/>
      <c r="GGK127" s="3"/>
      <c r="GGL127" s="3"/>
      <c r="GGM127" s="3"/>
      <c r="GGN127" s="3"/>
      <c r="GGO127" s="3"/>
      <c r="GGP127" s="3"/>
      <c r="GGQ127" s="3"/>
      <c r="GGR127" s="3"/>
      <c r="GGS127" s="3"/>
      <c r="GGT127" s="3"/>
      <c r="GGU127" s="3"/>
      <c r="GGV127" s="3"/>
      <c r="GGW127" s="3"/>
      <c r="GGX127" s="3"/>
      <c r="GGY127" s="3"/>
      <c r="GGZ127" s="3"/>
      <c r="GHA127" s="3"/>
      <c r="GHB127" s="3"/>
      <c r="GHC127" s="3"/>
      <c r="GHD127" s="3"/>
      <c r="GHE127" s="3"/>
      <c r="GHF127" s="3"/>
      <c r="GHG127" s="3"/>
      <c r="GHH127" s="3"/>
      <c r="GHI127" s="3"/>
      <c r="GHJ127" s="3"/>
      <c r="GHK127" s="3"/>
      <c r="GHL127" s="3"/>
      <c r="GHM127" s="3"/>
      <c r="GHN127" s="3"/>
      <c r="GHO127" s="3"/>
      <c r="GHP127" s="3"/>
      <c r="GHQ127" s="3"/>
      <c r="GHR127" s="3"/>
      <c r="GHS127" s="3"/>
      <c r="GHT127" s="3"/>
      <c r="GHU127" s="3"/>
      <c r="GHV127" s="3"/>
      <c r="GHW127" s="3"/>
      <c r="GHX127" s="3"/>
      <c r="GHY127" s="3"/>
      <c r="GHZ127" s="3"/>
      <c r="GIA127" s="3"/>
      <c r="GIB127" s="3"/>
      <c r="GIC127" s="3"/>
      <c r="GID127" s="3"/>
      <c r="GIE127" s="3"/>
      <c r="GIF127" s="3"/>
      <c r="GIG127" s="3"/>
      <c r="GIH127" s="3"/>
      <c r="GII127" s="3"/>
      <c r="GIJ127" s="3"/>
      <c r="GIK127" s="3"/>
      <c r="GIL127" s="3"/>
      <c r="GIM127" s="3"/>
      <c r="GIN127" s="3"/>
      <c r="GIO127" s="3"/>
      <c r="GIP127" s="3"/>
      <c r="GIQ127" s="3"/>
      <c r="GIR127" s="3"/>
      <c r="GIS127" s="3"/>
      <c r="GIT127" s="3"/>
      <c r="GIU127" s="3"/>
      <c r="GIV127" s="3"/>
      <c r="GIW127" s="3"/>
      <c r="GIX127" s="3"/>
      <c r="GIY127" s="3"/>
      <c r="GIZ127" s="3"/>
      <c r="GJA127" s="3"/>
      <c r="GJB127" s="3"/>
      <c r="GJC127" s="3"/>
      <c r="GJD127" s="3"/>
      <c r="GJE127" s="3"/>
      <c r="GJF127" s="3"/>
      <c r="GJG127" s="3"/>
      <c r="GJH127" s="3"/>
      <c r="GJI127" s="3"/>
      <c r="GJJ127" s="3"/>
      <c r="GJK127" s="3"/>
      <c r="GJL127" s="3"/>
      <c r="GJM127" s="3"/>
      <c r="GJN127" s="3"/>
      <c r="GJO127" s="3"/>
      <c r="GJP127" s="3"/>
      <c r="GJQ127" s="3"/>
      <c r="GJR127" s="3"/>
      <c r="GJS127" s="3"/>
      <c r="GJT127" s="3"/>
      <c r="GJU127" s="3"/>
      <c r="GJV127" s="3"/>
      <c r="GJW127" s="3"/>
      <c r="GJX127" s="3"/>
      <c r="GJY127" s="3"/>
      <c r="GJZ127" s="3"/>
      <c r="GKA127" s="3"/>
      <c r="GKB127" s="3"/>
      <c r="GKC127" s="3"/>
      <c r="GKD127" s="3"/>
      <c r="GKE127" s="3"/>
      <c r="GKF127" s="3"/>
      <c r="GKG127" s="3"/>
      <c r="GKH127" s="3"/>
      <c r="GKI127" s="3"/>
      <c r="GKJ127" s="3"/>
      <c r="GKK127" s="3"/>
      <c r="GKL127" s="3"/>
      <c r="GKM127" s="3"/>
      <c r="GKN127" s="3"/>
      <c r="GKO127" s="3"/>
      <c r="GKP127" s="3"/>
      <c r="GKQ127" s="3"/>
      <c r="GKR127" s="3"/>
      <c r="GKS127" s="3"/>
      <c r="GKT127" s="3"/>
      <c r="GKU127" s="3"/>
      <c r="GKV127" s="3"/>
      <c r="GKW127" s="3"/>
      <c r="GKX127" s="3"/>
      <c r="GKY127" s="3"/>
      <c r="GKZ127" s="3"/>
      <c r="GLA127" s="3"/>
      <c r="GLB127" s="3"/>
      <c r="GLC127" s="3"/>
      <c r="GLD127" s="3"/>
      <c r="GLE127" s="3"/>
      <c r="GLF127" s="3"/>
      <c r="GLG127" s="3"/>
      <c r="GLH127" s="3"/>
      <c r="GLI127" s="3"/>
      <c r="GLJ127" s="3"/>
      <c r="GLK127" s="3"/>
      <c r="GLL127" s="3"/>
      <c r="GLM127" s="3"/>
      <c r="GLN127" s="3"/>
      <c r="GLO127" s="3"/>
      <c r="GLP127" s="3"/>
      <c r="GLQ127" s="3"/>
      <c r="GLR127" s="3"/>
      <c r="GLS127" s="3"/>
      <c r="GLT127" s="3"/>
      <c r="GLU127" s="3"/>
      <c r="GLV127" s="3"/>
      <c r="GLW127" s="3"/>
      <c r="GLX127" s="3"/>
      <c r="GLY127" s="3"/>
      <c r="GLZ127" s="3"/>
      <c r="GMA127" s="3"/>
      <c r="GMB127" s="3"/>
      <c r="GMC127" s="3"/>
      <c r="GMD127" s="3"/>
      <c r="GME127" s="3"/>
      <c r="GMF127" s="3"/>
      <c r="GMG127" s="3"/>
      <c r="GMH127" s="3"/>
      <c r="GMI127" s="3"/>
      <c r="GMJ127" s="3"/>
      <c r="GMK127" s="3"/>
      <c r="GML127" s="3"/>
      <c r="GMM127" s="3"/>
      <c r="GMN127" s="3"/>
      <c r="GMO127" s="3"/>
      <c r="GMP127" s="3"/>
      <c r="GMQ127" s="3"/>
      <c r="GMR127" s="3"/>
      <c r="GMS127" s="3"/>
      <c r="GMT127" s="3"/>
      <c r="GMU127" s="3"/>
      <c r="GMV127" s="3"/>
      <c r="GMW127" s="3"/>
      <c r="GMX127" s="3"/>
      <c r="GMY127" s="3"/>
      <c r="GMZ127" s="3"/>
      <c r="GNA127" s="3"/>
      <c r="GNB127" s="3"/>
      <c r="GNC127" s="3"/>
      <c r="GND127" s="3"/>
      <c r="GNE127" s="3"/>
      <c r="GNF127" s="3"/>
      <c r="GNG127" s="3"/>
      <c r="GNH127" s="3"/>
      <c r="GNI127" s="3"/>
      <c r="GNJ127" s="3"/>
      <c r="GNK127" s="3"/>
      <c r="GNL127" s="3"/>
      <c r="GNM127" s="3"/>
      <c r="GNN127" s="3"/>
      <c r="GNO127" s="3"/>
      <c r="GNP127" s="3"/>
      <c r="GNQ127" s="3"/>
      <c r="GNR127" s="3"/>
      <c r="GNS127" s="3"/>
      <c r="GNT127" s="3"/>
      <c r="GNU127" s="3"/>
      <c r="GNV127" s="3"/>
      <c r="GNW127" s="3"/>
      <c r="GNX127" s="3"/>
      <c r="GNY127" s="3"/>
      <c r="GNZ127" s="3"/>
      <c r="GOA127" s="3"/>
      <c r="GOB127" s="3"/>
      <c r="GOC127" s="3"/>
      <c r="GOD127" s="3"/>
      <c r="GOE127" s="3"/>
      <c r="GOF127" s="3"/>
      <c r="GOG127" s="3"/>
      <c r="GOH127" s="3"/>
      <c r="GOI127" s="3"/>
      <c r="GOJ127" s="3"/>
      <c r="GOK127" s="3"/>
      <c r="GOL127" s="3"/>
      <c r="GOM127" s="3"/>
      <c r="GON127" s="3"/>
      <c r="GOO127" s="3"/>
      <c r="GOP127" s="3"/>
      <c r="GOQ127" s="3"/>
      <c r="GOR127" s="3"/>
      <c r="GOS127" s="3"/>
      <c r="GOT127" s="3"/>
      <c r="GOU127" s="3"/>
      <c r="GOV127" s="3"/>
      <c r="GOW127" s="3"/>
      <c r="GOX127" s="3"/>
      <c r="GOY127" s="3"/>
      <c r="GOZ127" s="3"/>
      <c r="GPA127" s="3"/>
      <c r="GPB127" s="3"/>
      <c r="GPC127" s="3"/>
      <c r="GPD127" s="3"/>
      <c r="GPE127" s="3"/>
      <c r="GPF127" s="3"/>
      <c r="GPG127" s="3"/>
      <c r="GPH127" s="3"/>
      <c r="GPI127" s="3"/>
      <c r="GPJ127" s="3"/>
      <c r="GPK127" s="3"/>
      <c r="GPL127" s="3"/>
      <c r="GPM127" s="3"/>
      <c r="GPN127" s="3"/>
      <c r="GPO127" s="3"/>
      <c r="GPP127" s="3"/>
      <c r="GPQ127" s="3"/>
      <c r="GPR127" s="3"/>
      <c r="GPS127" s="3"/>
      <c r="GPT127" s="3"/>
      <c r="GPU127" s="3"/>
      <c r="GPV127" s="3"/>
      <c r="GPW127" s="3"/>
      <c r="GPX127" s="3"/>
      <c r="GPY127" s="3"/>
      <c r="GPZ127" s="3"/>
      <c r="GQA127" s="3"/>
      <c r="GQB127" s="3"/>
      <c r="GQC127" s="3"/>
      <c r="GQD127" s="3"/>
      <c r="GQE127" s="3"/>
      <c r="GQF127" s="3"/>
      <c r="GQG127" s="3"/>
      <c r="GQH127" s="3"/>
      <c r="GQI127" s="3"/>
      <c r="GQJ127" s="3"/>
      <c r="GQK127" s="3"/>
      <c r="GQL127" s="3"/>
      <c r="GQM127" s="3"/>
      <c r="GQN127" s="3"/>
      <c r="GQO127" s="3"/>
      <c r="GQP127" s="3"/>
      <c r="GQQ127" s="3"/>
      <c r="GQR127" s="3"/>
      <c r="GQS127" s="3"/>
      <c r="GQT127" s="3"/>
      <c r="GQU127" s="3"/>
      <c r="GQV127" s="3"/>
      <c r="GQW127" s="3"/>
      <c r="GQX127" s="3"/>
      <c r="GQY127" s="3"/>
      <c r="GQZ127" s="3"/>
      <c r="GRA127" s="3"/>
      <c r="GRB127" s="3"/>
      <c r="GRC127" s="3"/>
      <c r="GRD127" s="3"/>
      <c r="GRE127" s="3"/>
      <c r="GRF127" s="3"/>
      <c r="GRG127" s="3"/>
      <c r="GRH127" s="3"/>
      <c r="GRI127" s="3"/>
      <c r="GRJ127" s="3"/>
      <c r="GRK127" s="3"/>
      <c r="GRL127" s="3"/>
      <c r="GRM127" s="3"/>
      <c r="GRN127" s="3"/>
      <c r="GRO127" s="3"/>
      <c r="GRP127" s="3"/>
      <c r="GRQ127" s="3"/>
      <c r="GRR127" s="3"/>
      <c r="GRS127" s="3"/>
      <c r="GRT127" s="3"/>
      <c r="GRU127" s="3"/>
      <c r="GRV127" s="3"/>
      <c r="GRW127" s="3"/>
      <c r="GRX127" s="3"/>
      <c r="GRY127" s="3"/>
      <c r="GRZ127" s="3"/>
      <c r="GSA127" s="3"/>
      <c r="GSB127" s="3"/>
      <c r="GSC127" s="3"/>
      <c r="GSD127" s="3"/>
      <c r="GSE127" s="3"/>
      <c r="GSF127" s="3"/>
      <c r="GSG127" s="3"/>
      <c r="GSH127" s="3"/>
      <c r="GSI127" s="3"/>
      <c r="GSJ127" s="3"/>
      <c r="GSK127" s="3"/>
      <c r="GSL127" s="3"/>
      <c r="GSM127" s="3"/>
      <c r="GSN127" s="3"/>
      <c r="GSO127" s="3"/>
      <c r="GSP127" s="3"/>
      <c r="GSQ127" s="3"/>
      <c r="GSR127" s="3"/>
      <c r="GSS127" s="3"/>
      <c r="GST127" s="3"/>
      <c r="GSU127" s="3"/>
      <c r="GSV127" s="3"/>
      <c r="GSW127" s="3"/>
      <c r="GSX127" s="3"/>
      <c r="GSY127" s="3"/>
      <c r="GSZ127" s="3"/>
      <c r="GTA127" s="3"/>
      <c r="GTB127" s="3"/>
      <c r="GTC127" s="3"/>
      <c r="GTD127" s="3"/>
      <c r="GTE127" s="3"/>
      <c r="GTF127" s="3"/>
      <c r="GTG127" s="3"/>
      <c r="GTH127" s="3"/>
      <c r="GTI127" s="3"/>
      <c r="GTJ127" s="3"/>
      <c r="GTK127" s="3"/>
      <c r="GTL127" s="3"/>
      <c r="GTM127" s="3"/>
      <c r="GTN127" s="3"/>
      <c r="GTO127" s="3"/>
      <c r="GTP127" s="3"/>
      <c r="GTQ127" s="3"/>
      <c r="GTR127" s="3"/>
      <c r="GTS127" s="3"/>
      <c r="GTT127" s="3"/>
      <c r="GTU127" s="3"/>
      <c r="GTV127" s="3"/>
      <c r="GTW127" s="3"/>
      <c r="GTX127" s="3"/>
      <c r="GTY127" s="3"/>
      <c r="GTZ127" s="3"/>
      <c r="GUA127" s="3"/>
      <c r="GUB127" s="3"/>
      <c r="GUC127" s="3"/>
      <c r="GUD127" s="3"/>
      <c r="GUE127" s="3"/>
      <c r="GUF127" s="3"/>
      <c r="GUG127" s="3"/>
      <c r="GUH127" s="3"/>
      <c r="GUI127" s="3"/>
      <c r="GUJ127" s="3"/>
      <c r="GUK127" s="3"/>
      <c r="GUL127" s="3"/>
      <c r="GUM127" s="3"/>
      <c r="GUN127" s="3"/>
      <c r="GUO127" s="3"/>
      <c r="GUP127" s="3"/>
      <c r="GUQ127" s="3"/>
      <c r="GUR127" s="3"/>
      <c r="GUS127" s="3"/>
      <c r="GUT127" s="3"/>
      <c r="GUU127" s="3"/>
      <c r="GUV127" s="3"/>
      <c r="GUW127" s="3"/>
      <c r="GUX127" s="3"/>
      <c r="GUY127" s="3"/>
      <c r="GUZ127" s="3"/>
      <c r="GVA127" s="3"/>
      <c r="GVB127" s="3"/>
      <c r="GVC127" s="3"/>
      <c r="GVD127" s="3"/>
      <c r="GVE127" s="3"/>
      <c r="GVF127" s="3"/>
      <c r="GVG127" s="3"/>
      <c r="GVH127" s="3"/>
      <c r="GVI127" s="3"/>
      <c r="GVJ127" s="3"/>
      <c r="GVK127" s="3"/>
      <c r="GVL127" s="3"/>
      <c r="GVM127" s="3"/>
      <c r="GVN127" s="3"/>
      <c r="GVO127" s="3"/>
      <c r="GVP127" s="3"/>
      <c r="GVQ127" s="3"/>
      <c r="GVR127" s="3"/>
      <c r="GVS127" s="3"/>
      <c r="GVT127" s="3"/>
      <c r="GVU127" s="3"/>
      <c r="GVV127" s="3"/>
      <c r="GVW127" s="3"/>
      <c r="GVX127" s="3"/>
      <c r="GVY127" s="3"/>
      <c r="GVZ127" s="3"/>
      <c r="GWA127" s="3"/>
      <c r="GWB127" s="3"/>
      <c r="GWC127" s="3"/>
      <c r="GWD127" s="3"/>
      <c r="GWE127" s="3"/>
      <c r="GWF127" s="3"/>
      <c r="GWG127" s="3"/>
      <c r="GWH127" s="3"/>
      <c r="GWI127" s="3"/>
      <c r="GWJ127" s="3"/>
      <c r="GWK127" s="3"/>
      <c r="GWL127" s="3"/>
      <c r="GWM127" s="3"/>
      <c r="GWN127" s="3"/>
      <c r="GWO127" s="3"/>
      <c r="GWP127" s="3"/>
      <c r="GWQ127" s="3"/>
      <c r="GWR127" s="3"/>
      <c r="GWS127" s="3"/>
      <c r="GWT127" s="3"/>
      <c r="GWU127" s="3"/>
      <c r="GWV127" s="3"/>
      <c r="GWW127" s="3"/>
      <c r="GWX127" s="3"/>
      <c r="GWY127" s="3"/>
      <c r="GWZ127" s="3"/>
      <c r="GXA127" s="3"/>
      <c r="GXB127" s="3"/>
      <c r="GXC127" s="3"/>
      <c r="GXD127" s="3"/>
      <c r="GXE127" s="3"/>
      <c r="GXF127" s="3"/>
      <c r="GXG127" s="3"/>
      <c r="GXH127" s="3"/>
      <c r="GXI127" s="3"/>
      <c r="GXJ127" s="3"/>
      <c r="GXK127" s="3"/>
      <c r="GXL127" s="3"/>
      <c r="GXM127" s="3"/>
      <c r="GXN127" s="3"/>
      <c r="GXO127" s="3"/>
      <c r="GXP127" s="3"/>
      <c r="GXQ127" s="3"/>
      <c r="GXR127" s="3"/>
      <c r="GXS127" s="3"/>
      <c r="GXT127" s="3"/>
      <c r="GXU127" s="3"/>
      <c r="GXV127" s="3"/>
      <c r="GXW127" s="3"/>
      <c r="GXX127" s="3"/>
      <c r="GXY127" s="3"/>
      <c r="GXZ127" s="3"/>
      <c r="GYA127" s="3"/>
      <c r="GYB127" s="3"/>
      <c r="GYC127" s="3"/>
      <c r="GYD127" s="3"/>
      <c r="GYE127" s="3"/>
      <c r="GYF127" s="3"/>
      <c r="GYG127" s="3"/>
      <c r="GYH127" s="3"/>
      <c r="GYI127" s="3"/>
      <c r="GYJ127" s="3"/>
      <c r="GYK127" s="3"/>
      <c r="GYL127" s="3"/>
      <c r="GYM127" s="3"/>
      <c r="GYN127" s="3"/>
      <c r="GYO127" s="3"/>
      <c r="GYP127" s="3"/>
      <c r="GYQ127" s="3"/>
      <c r="GYR127" s="3"/>
      <c r="GYS127" s="3"/>
      <c r="GYT127" s="3"/>
      <c r="GYU127" s="3"/>
      <c r="GYV127" s="3"/>
      <c r="GYW127" s="3"/>
      <c r="GYX127" s="3"/>
      <c r="GYY127" s="3"/>
      <c r="GYZ127" s="3"/>
      <c r="GZA127" s="3"/>
      <c r="GZB127" s="3"/>
      <c r="GZC127" s="3"/>
      <c r="GZD127" s="3"/>
      <c r="GZE127" s="3"/>
      <c r="GZF127" s="3"/>
      <c r="GZG127" s="3"/>
      <c r="GZH127" s="3"/>
      <c r="GZI127" s="3"/>
      <c r="GZJ127" s="3"/>
      <c r="GZK127" s="3"/>
      <c r="GZL127" s="3"/>
      <c r="GZM127" s="3"/>
      <c r="GZN127" s="3"/>
      <c r="GZO127" s="3"/>
      <c r="GZP127" s="3"/>
      <c r="GZQ127" s="3"/>
      <c r="GZR127" s="3"/>
      <c r="GZS127" s="3"/>
      <c r="GZT127" s="3"/>
      <c r="GZU127" s="3"/>
      <c r="GZV127" s="3"/>
      <c r="GZW127" s="3"/>
      <c r="GZX127" s="3"/>
      <c r="GZY127" s="3"/>
      <c r="GZZ127" s="3"/>
      <c r="HAA127" s="3"/>
      <c r="HAB127" s="3"/>
      <c r="HAC127" s="3"/>
      <c r="HAD127" s="3"/>
      <c r="HAE127" s="3"/>
      <c r="HAF127" s="3"/>
      <c r="HAG127" s="3"/>
      <c r="HAH127" s="3"/>
      <c r="HAI127" s="3"/>
      <c r="HAJ127" s="3"/>
      <c r="HAK127" s="3"/>
      <c r="HAL127" s="3"/>
      <c r="HAM127" s="3"/>
      <c r="HAN127" s="3"/>
      <c r="HAO127" s="3"/>
      <c r="HAP127" s="3"/>
      <c r="HAQ127" s="3"/>
      <c r="HAR127" s="3"/>
      <c r="HAS127" s="3"/>
      <c r="HAT127" s="3"/>
      <c r="HAU127" s="3"/>
      <c r="HAV127" s="3"/>
      <c r="HAW127" s="3"/>
      <c r="HAX127" s="3"/>
      <c r="HAY127" s="3"/>
      <c r="HAZ127" s="3"/>
      <c r="HBA127" s="3"/>
      <c r="HBB127" s="3"/>
      <c r="HBC127" s="3"/>
      <c r="HBD127" s="3"/>
      <c r="HBE127" s="3"/>
      <c r="HBF127" s="3"/>
      <c r="HBG127" s="3"/>
      <c r="HBH127" s="3"/>
      <c r="HBI127" s="3"/>
      <c r="HBJ127" s="3"/>
      <c r="HBK127" s="3"/>
      <c r="HBL127" s="3"/>
      <c r="HBM127" s="3"/>
      <c r="HBN127" s="3"/>
      <c r="HBO127" s="3"/>
      <c r="HBP127" s="3"/>
      <c r="HBQ127" s="3"/>
      <c r="HBR127" s="3"/>
      <c r="HBS127" s="3"/>
      <c r="HBT127" s="3"/>
      <c r="HBU127" s="3"/>
      <c r="HBV127" s="3"/>
      <c r="HBW127" s="3"/>
      <c r="HBX127" s="3"/>
      <c r="HBY127" s="3"/>
      <c r="HBZ127" s="3"/>
      <c r="HCA127" s="3"/>
      <c r="HCB127" s="3"/>
      <c r="HCC127" s="3"/>
      <c r="HCD127" s="3"/>
      <c r="HCE127" s="3"/>
      <c r="HCF127" s="3"/>
      <c r="HCG127" s="3"/>
      <c r="HCH127" s="3"/>
      <c r="HCI127" s="3"/>
      <c r="HCJ127" s="3"/>
      <c r="HCK127" s="3"/>
      <c r="HCL127" s="3"/>
      <c r="HCM127" s="3"/>
      <c r="HCN127" s="3"/>
      <c r="HCO127" s="3"/>
      <c r="HCP127" s="3"/>
      <c r="HCQ127" s="3"/>
      <c r="HCR127" s="3"/>
      <c r="HCS127" s="3"/>
      <c r="HCT127" s="3"/>
      <c r="HCU127" s="3"/>
      <c r="HCV127" s="3"/>
      <c r="HCW127" s="3"/>
      <c r="HCX127" s="3"/>
      <c r="HCY127" s="3"/>
      <c r="HCZ127" s="3"/>
      <c r="HDA127" s="3"/>
      <c r="HDB127" s="3"/>
      <c r="HDC127" s="3"/>
      <c r="HDD127" s="3"/>
      <c r="HDE127" s="3"/>
      <c r="HDF127" s="3"/>
      <c r="HDG127" s="3"/>
      <c r="HDH127" s="3"/>
      <c r="HDI127" s="3"/>
      <c r="HDJ127" s="3"/>
      <c r="HDK127" s="3"/>
      <c r="HDL127" s="3"/>
      <c r="HDM127" s="3"/>
      <c r="HDN127" s="3"/>
      <c r="HDO127" s="3"/>
      <c r="HDP127" s="3"/>
      <c r="HDQ127" s="3"/>
      <c r="HDR127" s="3"/>
      <c r="HDS127" s="3"/>
      <c r="HDT127" s="3"/>
      <c r="HDU127" s="3"/>
      <c r="HDV127" s="3"/>
      <c r="HDW127" s="3"/>
      <c r="HDX127" s="3"/>
      <c r="HDY127" s="3"/>
      <c r="HDZ127" s="3"/>
      <c r="HEA127" s="3"/>
      <c r="HEB127" s="3"/>
      <c r="HEC127" s="3"/>
      <c r="HED127" s="3"/>
      <c r="HEE127" s="3"/>
      <c r="HEF127" s="3"/>
      <c r="HEG127" s="3"/>
      <c r="HEH127" s="3"/>
      <c r="HEI127" s="3"/>
      <c r="HEJ127" s="3"/>
      <c r="HEK127" s="3"/>
      <c r="HEL127" s="3"/>
      <c r="HEM127" s="3"/>
      <c r="HEN127" s="3"/>
      <c r="HEO127" s="3"/>
      <c r="HEP127" s="3"/>
      <c r="HEQ127" s="3"/>
      <c r="HER127" s="3"/>
      <c r="HES127" s="3"/>
      <c r="HET127" s="3"/>
      <c r="HEU127" s="3"/>
      <c r="HEV127" s="3"/>
      <c r="HEW127" s="3"/>
      <c r="HEX127" s="3"/>
      <c r="HEY127" s="3"/>
      <c r="HEZ127" s="3"/>
      <c r="HFA127" s="3"/>
      <c r="HFB127" s="3"/>
      <c r="HFC127" s="3"/>
      <c r="HFD127" s="3"/>
      <c r="HFE127" s="3"/>
      <c r="HFF127" s="3"/>
      <c r="HFG127" s="3"/>
      <c r="HFH127" s="3"/>
      <c r="HFI127" s="3"/>
      <c r="HFJ127" s="3"/>
      <c r="HFK127" s="3"/>
      <c r="HFL127" s="3"/>
      <c r="HFM127" s="3"/>
      <c r="HFN127" s="3"/>
      <c r="HFO127" s="3"/>
      <c r="HFP127" s="3"/>
      <c r="HFQ127" s="3"/>
      <c r="HFR127" s="3"/>
      <c r="HFS127" s="3"/>
      <c r="HFT127" s="3"/>
      <c r="HFU127" s="3"/>
      <c r="HFV127" s="3"/>
      <c r="HFW127" s="3"/>
      <c r="HFX127" s="3"/>
      <c r="HFY127" s="3"/>
      <c r="HFZ127" s="3"/>
      <c r="HGA127" s="3"/>
      <c r="HGB127" s="3"/>
      <c r="HGC127" s="3"/>
      <c r="HGD127" s="3"/>
      <c r="HGE127" s="3"/>
      <c r="HGF127" s="3"/>
      <c r="HGG127" s="3"/>
      <c r="HGH127" s="3"/>
      <c r="HGI127" s="3"/>
      <c r="HGJ127" s="3"/>
      <c r="HGK127" s="3"/>
      <c r="HGL127" s="3"/>
      <c r="HGM127" s="3"/>
      <c r="HGN127" s="3"/>
      <c r="HGO127" s="3"/>
      <c r="HGP127" s="3"/>
      <c r="HGQ127" s="3"/>
      <c r="HGR127" s="3"/>
      <c r="HGS127" s="3"/>
      <c r="HGT127" s="3"/>
      <c r="HGU127" s="3"/>
      <c r="HGV127" s="3"/>
      <c r="HGW127" s="3"/>
      <c r="HGX127" s="3"/>
      <c r="HGY127" s="3"/>
      <c r="HGZ127" s="3"/>
      <c r="HHA127" s="3"/>
      <c r="HHB127" s="3"/>
      <c r="HHC127" s="3"/>
      <c r="HHD127" s="3"/>
      <c r="HHE127" s="3"/>
      <c r="HHF127" s="3"/>
      <c r="HHG127" s="3"/>
      <c r="HHH127" s="3"/>
      <c r="HHI127" s="3"/>
      <c r="HHJ127" s="3"/>
      <c r="HHK127" s="3"/>
      <c r="HHL127" s="3"/>
      <c r="HHM127" s="3"/>
      <c r="HHN127" s="3"/>
      <c r="HHO127" s="3"/>
      <c r="HHP127" s="3"/>
      <c r="HHQ127" s="3"/>
      <c r="HHR127" s="3"/>
      <c r="HHS127" s="3"/>
      <c r="HHT127" s="3"/>
      <c r="HHU127" s="3"/>
      <c r="HHV127" s="3"/>
      <c r="HHW127" s="3"/>
      <c r="HHX127" s="3"/>
      <c r="HHY127" s="3"/>
      <c r="HHZ127" s="3"/>
      <c r="HIA127" s="3"/>
      <c r="HIB127" s="3"/>
      <c r="HIC127" s="3"/>
      <c r="HID127" s="3"/>
      <c r="HIE127" s="3"/>
      <c r="HIF127" s="3"/>
      <c r="HIG127" s="3"/>
      <c r="HIH127" s="3"/>
      <c r="HII127" s="3"/>
      <c r="HIJ127" s="3"/>
      <c r="HIK127" s="3"/>
      <c r="HIL127" s="3"/>
      <c r="HIM127" s="3"/>
      <c r="HIN127" s="3"/>
      <c r="HIO127" s="3"/>
      <c r="HIP127" s="3"/>
      <c r="HIQ127" s="3"/>
      <c r="HIR127" s="3"/>
      <c r="HIS127" s="3"/>
      <c r="HIT127" s="3"/>
      <c r="HIU127" s="3"/>
      <c r="HIV127" s="3"/>
      <c r="HIW127" s="3"/>
      <c r="HIX127" s="3"/>
      <c r="HIY127" s="3"/>
      <c r="HIZ127" s="3"/>
      <c r="HJA127" s="3"/>
      <c r="HJB127" s="3"/>
      <c r="HJC127" s="3"/>
      <c r="HJD127" s="3"/>
      <c r="HJE127" s="3"/>
      <c r="HJF127" s="3"/>
      <c r="HJG127" s="3"/>
      <c r="HJH127" s="3"/>
      <c r="HJI127" s="3"/>
      <c r="HJJ127" s="3"/>
      <c r="HJK127" s="3"/>
      <c r="HJL127" s="3"/>
      <c r="HJM127" s="3"/>
      <c r="HJN127" s="3"/>
      <c r="HJO127" s="3"/>
      <c r="HJP127" s="3"/>
      <c r="HJQ127" s="3"/>
      <c r="HJR127" s="3"/>
      <c r="HJS127" s="3"/>
      <c r="HJT127" s="3"/>
      <c r="HJU127" s="3"/>
      <c r="HJV127" s="3"/>
      <c r="HJW127" s="3"/>
      <c r="HJX127" s="3"/>
      <c r="HJY127" s="3"/>
      <c r="HJZ127" s="3"/>
      <c r="HKA127" s="3"/>
      <c r="HKB127" s="3"/>
      <c r="HKC127" s="3"/>
      <c r="HKD127" s="3"/>
      <c r="HKE127" s="3"/>
      <c r="HKF127" s="3"/>
      <c r="HKG127" s="3"/>
      <c r="HKH127" s="3"/>
      <c r="HKI127" s="3"/>
      <c r="HKJ127" s="3"/>
      <c r="HKK127" s="3"/>
      <c r="HKL127" s="3"/>
      <c r="HKM127" s="3"/>
      <c r="HKN127" s="3"/>
      <c r="HKO127" s="3"/>
      <c r="HKP127" s="3"/>
      <c r="HKQ127" s="3"/>
      <c r="HKR127" s="3"/>
      <c r="HKS127" s="3"/>
      <c r="HKT127" s="3"/>
      <c r="HKU127" s="3"/>
      <c r="HKV127" s="3"/>
      <c r="HKW127" s="3"/>
      <c r="HKX127" s="3"/>
      <c r="HKY127" s="3"/>
      <c r="HKZ127" s="3"/>
      <c r="HLA127" s="3"/>
      <c r="HLB127" s="3"/>
      <c r="HLC127" s="3"/>
      <c r="HLD127" s="3"/>
      <c r="HLE127" s="3"/>
      <c r="HLF127" s="3"/>
      <c r="HLG127" s="3"/>
      <c r="HLH127" s="3"/>
      <c r="HLI127" s="3"/>
      <c r="HLJ127" s="3"/>
      <c r="HLK127" s="3"/>
      <c r="HLL127" s="3"/>
      <c r="HLM127" s="3"/>
      <c r="HLN127" s="3"/>
      <c r="HLO127" s="3"/>
      <c r="HLP127" s="3"/>
      <c r="HLQ127" s="3"/>
      <c r="HLR127" s="3"/>
      <c r="HLS127" s="3"/>
      <c r="HLT127" s="3"/>
      <c r="HLU127" s="3"/>
      <c r="HLV127" s="3"/>
      <c r="HLW127" s="3"/>
      <c r="HLX127" s="3"/>
      <c r="HLY127" s="3"/>
      <c r="HLZ127" s="3"/>
      <c r="HMA127" s="3"/>
      <c r="HMB127" s="3"/>
      <c r="HMC127" s="3"/>
      <c r="HMD127" s="3"/>
      <c r="HME127" s="3"/>
      <c r="HMF127" s="3"/>
      <c r="HMG127" s="3"/>
      <c r="HMH127" s="3"/>
      <c r="HMI127" s="3"/>
      <c r="HMJ127" s="3"/>
      <c r="HMK127" s="3"/>
      <c r="HML127" s="3"/>
      <c r="HMM127" s="3"/>
      <c r="HMN127" s="3"/>
      <c r="HMO127" s="3"/>
      <c r="HMP127" s="3"/>
      <c r="HMQ127" s="3"/>
      <c r="HMR127" s="3"/>
      <c r="HMS127" s="3"/>
      <c r="HMT127" s="3"/>
      <c r="HMU127" s="3"/>
      <c r="HMV127" s="3"/>
      <c r="HMW127" s="3"/>
      <c r="HMX127" s="3"/>
      <c r="HMY127" s="3"/>
      <c r="HMZ127" s="3"/>
      <c r="HNA127" s="3"/>
      <c r="HNB127" s="3"/>
      <c r="HNC127" s="3"/>
      <c r="HND127" s="3"/>
      <c r="HNE127" s="3"/>
      <c r="HNF127" s="3"/>
      <c r="HNG127" s="3"/>
      <c r="HNH127" s="3"/>
      <c r="HNI127" s="3"/>
      <c r="HNJ127" s="3"/>
      <c r="HNK127" s="3"/>
      <c r="HNL127" s="3"/>
      <c r="HNM127" s="3"/>
      <c r="HNN127" s="3"/>
      <c r="HNO127" s="3"/>
      <c r="HNP127" s="3"/>
      <c r="HNQ127" s="3"/>
      <c r="HNR127" s="3"/>
      <c r="HNS127" s="3"/>
      <c r="HNT127" s="3"/>
      <c r="HNU127" s="3"/>
      <c r="HNV127" s="3"/>
      <c r="HNW127" s="3"/>
      <c r="HNX127" s="3"/>
      <c r="HNY127" s="3"/>
      <c r="HNZ127" s="3"/>
      <c r="HOA127" s="3"/>
      <c r="HOB127" s="3"/>
      <c r="HOC127" s="3"/>
      <c r="HOD127" s="3"/>
      <c r="HOE127" s="3"/>
      <c r="HOF127" s="3"/>
      <c r="HOG127" s="3"/>
      <c r="HOH127" s="3"/>
      <c r="HOI127" s="3"/>
      <c r="HOJ127" s="3"/>
      <c r="HOK127" s="3"/>
      <c r="HOL127" s="3"/>
      <c r="HOM127" s="3"/>
      <c r="HON127" s="3"/>
      <c r="HOO127" s="3"/>
      <c r="HOP127" s="3"/>
      <c r="HOQ127" s="3"/>
      <c r="HOR127" s="3"/>
      <c r="HOS127" s="3"/>
      <c r="HOT127" s="3"/>
      <c r="HOU127" s="3"/>
      <c r="HOV127" s="3"/>
      <c r="HOW127" s="3"/>
      <c r="HOX127" s="3"/>
      <c r="HOY127" s="3"/>
      <c r="HOZ127" s="3"/>
      <c r="HPA127" s="3"/>
      <c r="HPB127" s="3"/>
      <c r="HPC127" s="3"/>
      <c r="HPD127" s="3"/>
      <c r="HPE127" s="3"/>
      <c r="HPF127" s="3"/>
      <c r="HPG127" s="3"/>
      <c r="HPH127" s="3"/>
      <c r="HPI127" s="3"/>
      <c r="HPJ127" s="3"/>
      <c r="HPK127" s="3"/>
      <c r="HPL127" s="3"/>
      <c r="HPM127" s="3"/>
      <c r="HPN127" s="3"/>
      <c r="HPO127" s="3"/>
      <c r="HPP127" s="3"/>
      <c r="HPQ127" s="3"/>
      <c r="HPR127" s="3"/>
      <c r="HPS127" s="3"/>
      <c r="HPT127" s="3"/>
      <c r="HPU127" s="3"/>
      <c r="HPV127" s="3"/>
      <c r="HPW127" s="3"/>
      <c r="HPX127" s="3"/>
      <c r="HPY127" s="3"/>
      <c r="HPZ127" s="3"/>
      <c r="HQA127" s="3"/>
      <c r="HQB127" s="3"/>
      <c r="HQC127" s="3"/>
      <c r="HQD127" s="3"/>
      <c r="HQE127" s="3"/>
      <c r="HQF127" s="3"/>
      <c r="HQG127" s="3"/>
      <c r="HQH127" s="3"/>
      <c r="HQI127" s="3"/>
      <c r="HQJ127" s="3"/>
      <c r="HQK127" s="3"/>
      <c r="HQL127" s="3"/>
      <c r="HQM127" s="3"/>
      <c r="HQN127" s="3"/>
      <c r="HQO127" s="3"/>
      <c r="HQP127" s="3"/>
      <c r="HQQ127" s="3"/>
      <c r="HQR127" s="3"/>
      <c r="HQS127" s="3"/>
      <c r="HQT127" s="3"/>
      <c r="HQU127" s="3"/>
      <c r="HQV127" s="3"/>
      <c r="HQW127" s="3"/>
      <c r="HQX127" s="3"/>
      <c r="HQY127" s="3"/>
      <c r="HQZ127" s="3"/>
      <c r="HRA127" s="3"/>
      <c r="HRB127" s="3"/>
      <c r="HRC127" s="3"/>
      <c r="HRD127" s="3"/>
      <c r="HRE127" s="3"/>
      <c r="HRF127" s="3"/>
      <c r="HRG127" s="3"/>
      <c r="HRH127" s="3"/>
      <c r="HRI127" s="3"/>
      <c r="HRJ127" s="3"/>
      <c r="HRK127" s="3"/>
      <c r="HRL127" s="3"/>
      <c r="HRM127" s="3"/>
      <c r="HRN127" s="3"/>
      <c r="HRO127" s="3"/>
      <c r="HRP127" s="3"/>
      <c r="HRQ127" s="3"/>
      <c r="HRR127" s="3"/>
      <c r="HRS127" s="3"/>
      <c r="HRT127" s="3"/>
      <c r="HRU127" s="3"/>
      <c r="HRV127" s="3"/>
      <c r="HRW127" s="3"/>
      <c r="HRX127" s="3"/>
      <c r="HRY127" s="3"/>
      <c r="HRZ127" s="3"/>
      <c r="HSA127" s="3"/>
      <c r="HSB127" s="3"/>
      <c r="HSC127" s="3"/>
      <c r="HSD127" s="3"/>
      <c r="HSE127" s="3"/>
      <c r="HSF127" s="3"/>
      <c r="HSG127" s="3"/>
      <c r="HSH127" s="3"/>
      <c r="HSI127" s="3"/>
      <c r="HSJ127" s="3"/>
      <c r="HSK127" s="3"/>
      <c r="HSL127" s="3"/>
      <c r="HSM127" s="3"/>
      <c r="HSN127" s="3"/>
      <c r="HSO127" s="3"/>
      <c r="HSP127" s="3"/>
      <c r="HSQ127" s="3"/>
      <c r="HSR127" s="3"/>
      <c r="HSS127" s="3"/>
      <c r="HST127" s="3"/>
      <c r="HSU127" s="3"/>
      <c r="HSV127" s="3"/>
      <c r="HSW127" s="3"/>
      <c r="HSX127" s="3"/>
      <c r="HSY127" s="3"/>
      <c r="HSZ127" s="3"/>
      <c r="HTA127" s="3"/>
      <c r="HTB127" s="3"/>
      <c r="HTC127" s="3"/>
      <c r="HTD127" s="3"/>
      <c r="HTE127" s="3"/>
      <c r="HTF127" s="3"/>
      <c r="HTG127" s="3"/>
      <c r="HTH127" s="3"/>
      <c r="HTI127" s="3"/>
      <c r="HTJ127" s="3"/>
      <c r="HTK127" s="3"/>
      <c r="HTL127" s="3"/>
      <c r="HTM127" s="3"/>
      <c r="HTN127" s="3"/>
      <c r="HTO127" s="3"/>
      <c r="HTP127" s="3"/>
      <c r="HTQ127" s="3"/>
      <c r="HTR127" s="3"/>
      <c r="HTS127" s="3"/>
      <c r="HTT127" s="3"/>
      <c r="HTU127" s="3"/>
      <c r="HTV127" s="3"/>
      <c r="HTW127" s="3"/>
      <c r="HTX127" s="3"/>
      <c r="HTY127" s="3"/>
      <c r="HTZ127" s="3"/>
      <c r="HUA127" s="3"/>
      <c r="HUB127" s="3"/>
      <c r="HUC127" s="3"/>
      <c r="HUD127" s="3"/>
      <c r="HUE127" s="3"/>
      <c r="HUF127" s="3"/>
      <c r="HUG127" s="3"/>
      <c r="HUH127" s="3"/>
      <c r="HUI127" s="3"/>
      <c r="HUJ127" s="3"/>
      <c r="HUK127" s="3"/>
      <c r="HUL127" s="3"/>
      <c r="HUM127" s="3"/>
      <c r="HUN127" s="3"/>
      <c r="HUO127" s="3"/>
      <c r="HUP127" s="3"/>
      <c r="HUQ127" s="3"/>
      <c r="HUR127" s="3"/>
      <c r="HUS127" s="3"/>
      <c r="HUT127" s="3"/>
      <c r="HUU127" s="3"/>
      <c r="HUV127" s="3"/>
      <c r="HUW127" s="3"/>
      <c r="HUX127" s="3"/>
      <c r="HUY127" s="3"/>
      <c r="HUZ127" s="3"/>
      <c r="HVA127" s="3"/>
      <c r="HVB127" s="3"/>
      <c r="HVC127" s="3"/>
      <c r="HVD127" s="3"/>
      <c r="HVE127" s="3"/>
      <c r="HVF127" s="3"/>
      <c r="HVG127" s="3"/>
      <c r="HVH127" s="3"/>
      <c r="HVI127" s="3"/>
      <c r="HVJ127" s="3"/>
      <c r="HVK127" s="3"/>
      <c r="HVL127" s="3"/>
      <c r="HVM127" s="3"/>
      <c r="HVN127" s="3"/>
      <c r="HVO127" s="3"/>
      <c r="HVP127" s="3"/>
      <c r="HVQ127" s="3"/>
      <c r="HVR127" s="3"/>
      <c r="HVS127" s="3"/>
      <c r="HVT127" s="3"/>
      <c r="HVU127" s="3"/>
      <c r="HVV127" s="3"/>
      <c r="HVW127" s="3"/>
      <c r="HVX127" s="3"/>
      <c r="HVY127" s="3"/>
      <c r="HVZ127" s="3"/>
      <c r="HWA127" s="3"/>
      <c r="HWB127" s="3"/>
      <c r="HWC127" s="3"/>
      <c r="HWD127" s="3"/>
      <c r="HWE127" s="3"/>
      <c r="HWF127" s="3"/>
      <c r="HWG127" s="3"/>
      <c r="HWH127" s="3"/>
      <c r="HWI127" s="3"/>
      <c r="HWJ127" s="3"/>
      <c r="HWK127" s="3"/>
      <c r="HWL127" s="3"/>
      <c r="HWM127" s="3"/>
      <c r="HWN127" s="3"/>
      <c r="HWO127" s="3"/>
      <c r="HWP127" s="3"/>
      <c r="HWQ127" s="3"/>
      <c r="HWR127" s="3"/>
      <c r="HWS127" s="3"/>
      <c r="HWT127" s="3"/>
      <c r="HWU127" s="3"/>
      <c r="HWV127" s="3"/>
      <c r="HWW127" s="3"/>
      <c r="HWX127" s="3"/>
      <c r="HWY127" s="3"/>
      <c r="HWZ127" s="3"/>
      <c r="HXA127" s="3"/>
      <c r="HXB127" s="3"/>
      <c r="HXC127" s="3"/>
      <c r="HXD127" s="3"/>
      <c r="HXE127" s="3"/>
      <c r="HXF127" s="3"/>
      <c r="HXG127" s="3"/>
      <c r="HXH127" s="3"/>
      <c r="HXI127" s="3"/>
      <c r="HXJ127" s="3"/>
      <c r="HXK127" s="3"/>
      <c r="HXL127" s="3"/>
      <c r="HXM127" s="3"/>
      <c r="HXN127" s="3"/>
      <c r="HXO127" s="3"/>
      <c r="HXP127" s="3"/>
      <c r="HXQ127" s="3"/>
      <c r="HXR127" s="3"/>
      <c r="HXS127" s="3"/>
      <c r="HXT127" s="3"/>
      <c r="HXU127" s="3"/>
      <c r="HXV127" s="3"/>
      <c r="HXW127" s="3"/>
      <c r="HXX127" s="3"/>
      <c r="HXY127" s="3"/>
      <c r="HXZ127" s="3"/>
      <c r="HYA127" s="3"/>
      <c r="HYB127" s="3"/>
      <c r="HYC127" s="3"/>
      <c r="HYD127" s="3"/>
      <c r="HYE127" s="3"/>
      <c r="HYF127" s="3"/>
      <c r="HYG127" s="3"/>
      <c r="HYH127" s="3"/>
      <c r="HYI127" s="3"/>
      <c r="HYJ127" s="3"/>
      <c r="HYK127" s="3"/>
      <c r="HYL127" s="3"/>
      <c r="HYM127" s="3"/>
      <c r="HYN127" s="3"/>
      <c r="HYO127" s="3"/>
      <c r="HYP127" s="3"/>
      <c r="HYQ127" s="3"/>
      <c r="HYR127" s="3"/>
      <c r="HYS127" s="3"/>
      <c r="HYT127" s="3"/>
      <c r="HYU127" s="3"/>
      <c r="HYV127" s="3"/>
      <c r="HYW127" s="3"/>
      <c r="HYX127" s="3"/>
      <c r="HYY127" s="3"/>
      <c r="HYZ127" s="3"/>
      <c r="HZA127" s="3"/>
      <c r="HZB127" s="3"/>
      <c r="HZC127" s="3"/>
      <c r="HZD127" s="3"/>
      <c r="HZE127" s="3"/>
      <c r="HZF127" s="3"/>
      <c r="HZG127" s="3"/>
      <c r="HZH127" s="3"/>
      <c r="HZI127" s="3"/>
      <c r="HZJ127" s="3"/>
      <c r="HZK127" s="3"/>
      <c r="HZL127" s="3"/>
      <c r="HZM127" s="3"/>
      <c r="HZN127" s="3"/>
      <c r="HZO127" s="3"/>
      <c r="HZP127" s="3"/>
      <c r="HZQ127" s="3"/>
      <c r="HZR127" s="3"/>
      <c r="HZS127" s="3"/>
      <c r="HZT127" s="3"/>
      <c r="HZU127" s="3"/>
      <c r="HZV127" s="3"/>
      <c r="HZW127" s="3"/>
      <c r="HZX127" s="3"/>
      <c r="HZY127" s="3"/>
      <c r="HZZ127" s="3"/>
      <c r="IAA127" s="3"/>
      <c r="IAB127" s="3"/>
      <c r="IAC127" s="3"/>
      <c r="IAD127" s="3"/>
      <c r="IAE127" s="3"/>
      <c r="IAF127" s="3"/>
      <c r="IAG127" s="3"/>
      <c r="IAH127" s="3"/>
      <c r="IAI127" s="3"/>
      <c r="IAJ127" s="3"/>
      <c r="IAK127" s="3"/>
      <c r="IAL127" s="3"/>
      <c r="IAM127" s="3"/>
      <c r="IAN127" s="3"/>
      <c r="IAO127" s="3"/>
      <c r="IAP127" s="3"/>
      <c r="IAQ127" s="3"/>
      <c r="IAR127" s="3"/>
      <c r="IAS127" s="3"/>
      <c r="IAT127" s="3"/>
      <c r="IAU127" s="3"/>
      <c r="IAV127" s="3"/>
      <c r="IAW127" s="3"/>
      <c r="IAX127" s="3"/>
      <c r="IAY127" s="3"/>
      <c r="IAZ127" s="3"/>
      <c r="IBA127" s="3"/>
      <c r="IBB127" s="3"/>
      <c r="IBC127" s="3"/>
      <c r="IBD127" s="3"/>
      <c r="IBE127" s="3"/>
      <c r="IBF127" s="3"/>
      <c r="IBG127" s="3"/>
      <c r="IBH127" s="3"/>
      <c r="IBI127" s="3"/>
      <c r="IBJ127" s="3"/>
      <c r="IBK127" s="3"/>
      <c r="IBL127" s="3"/>
      <c r="IBM127" s="3"/>
      <c r="IBN127" s="3"/>
      <c r="IBO127" s="3"/>
      <c r="IBP127" s="3"/>
      <c r="IBQ127" s="3"/>
      <c r="IBR127" s="3"/>
      <c r="IBS127" s="3"/>
      <c r="IBT127" s="3"/>
      <c r="IBU127" s="3"/>
      <c r="IBV127" s="3"/>
      <c r="IBW127" s="3"/>
      <c r="IBX127" s="3"/>
      <c r="IBY127" s="3"/>
      <c r="IBZ127" s="3"/>
      <c r="ICA127" s="3"/>
      <c r="ICB127" s="3"/>
      <c r="ICC127" s="3"/>
      <c r="ICD127" s="3"/>
      <c r="ICE127" s="3"/>
      <c r="ICF127" s="3"/>
      <c r="ICG127" s="3"/>
      <c r="ICH127" s="3"/>
      <c r="ICI127" s="3"/>
      <c r="ICJ127" s="3"/>
      <c r="ICK127" s="3"/>
      <c r="ICL127" s="3"/>
      <c r="ICM127" s="3"/>
      <c r="ICN127" s="3"/>
      <c r="ICO127" s="3"/>
      <c r="ICP127" s="3"/>
      <c r="ICQ127" s="3"/>
      <c r="ICR127" s="3"/>
      <c r="ICS127" s="3"/>
      <c r="ICT127" s="3"/>
      <c r="ICU127" s="3"/>
      <c r="ICV127" s="3"/>
      <c r="ICW127" s="3"/>
      <c r="ICX127" s="3"/>
      <c r="ICY127" s="3"/>
      <c r="ICZ127" s="3"/>
      <c r="IDA127" s="3"/>
      <c r="IDB127" s="3"/>
      <c r="IDC127" s="3"/>
      <c r="IDD127" s="3"/>
      <c r="IDE127" s="3"/>
      <c r="IDF127" s="3"/>
      <c r="IDG127" s="3"/>
      <c r="IDH127" s="3"/>
      <c r="IDI127" s="3"/>
      <c r="IDJ127" s="3"/>
      <c r="IDK127" s="3"/>
      <c r="IDL127" s="3"/>
      <c r="IDM127" s="3"/>
      <c r="IDN127" s="3"/>
      <c r="IDO127" s="3"/>
      <c r="IDP127" s="3"/>
      <c r="IDQ127" s="3"/>
      <c r="IDR127" s="3"/>
      <c r="IDS127" s="3"/>
      <c r="IDT127" s="3"/>
      <c r="IDU127" s="3"/>
      <c r="IDV127" s="3"/>
      <c r="IDW127" s="3"/>
      <c r="IDX127" s="3"/>
      <c r="IDY127" s="3"/>
      <c r="IDZ127" s="3"/>
      <c r="IEA127" s="3"/>
      <c r="IEB127" s="3"/>
      <c r="IEC127" s="3"/>
      <c r="IED127" s="3"/>
      <c r="IEE127" s="3"/>
      <c r="IEF127" s="3"/>
      <c r="IEG127" s="3"/>
      <c r="IEH127" s="3"/>
      <c r="IEI127" s="3"/>
      <c r="IEJ127" s="3"/>
      <c r="IEK127" s="3"/>
      <c r="IEL127" s="3"/>
      <c r="IEM127" s="3"/>
      <c r="IEN127" s="3"/>
      <c r="IEO127" s="3"/>
      <c r="IEP127" s="3"/>
      <c r="IEQ127" s="3"/>
      <c r="IER127" s="3"/>
      <c r="IES127" s="3"/>
      <c r="IET127" s="3"/>
      <c r="IEU127" s="3"/>
      <c r="IEV127" s="3"/>
      <c r="IEW127" s="3"/>
      <c r="IEX127" s="3"/>
      <c r="IEY127" s="3"/>
      <c r="IEZ127" s="3"/>
      <c r="IFA127" s="3"/>
      <c r="IFB127" s="3"/>
      <c r="IFC127" s="3"/>
      <c r="IFD127" s="3"/>
      <c r="IFE127" s="3"/>
      <c r="IFF127" s="3"/>
      <c r="IFG127" s="3"/>
      <c r="IFH127" s="3"/>
      <c r="IFI127" s="3"/>
      <c r="IFJ127" s="3"/>
      <c r="IFK127" s="3"/>
      <c r="IFL127" s="3"/>
      <c r="IFM127" s="3"/>
      <c r="IFN127" s="3"/>
      <c r="IFO127" s="3"/>
      <c r="IFP127" s="3"/>
      <c r="IFQ127" s="3"/>
      <c r="IFR127" s="3"/>
      <c r="IFS127" s="3"/>
      <c r="IFT127" s="3"/>
      <c r="IFU127" s="3"/>
      <c r="IFV127" s="3"/>
      <c r="IFW127" s="3"/>
      <c r="IFX127" s="3"/>
      <c r="IFY127" s="3"/>
      <c r="IFZ127" s="3"/>
      <c r="IGA127" s="3"/>
      <c r="IGB127" s="3"/>
      <c r="IGC127" s="3"/>
      <c r="IGD127" s="3"/>
      <c r="IGE127" s="3"/>
      <c r="IGF127" s="3"/>
      <c r="IGG127" s="3"/>
      <c r="IGH127" s="3"/>
      <c r="IGI127" s="3"/>
      <c r="IGJ127" s="3"/>
      <c r="IGK127" s="3"/>
      <c r="IGL127" s="3"/>
      <c r="IGM127" s="3"/>
      <c r="IGN127" s="3"/>
      <c r="IGO127" s="3"/>
      <c r="IGP127" s="3"/>
      <c r="IGQ127" s="3"/>
      <c r="IGR127" s="3"/>
      <c r="IGS127" s="3"/>
      <c r="IGT127" s="3"/>
      <c r="IGU127" s="3"/>
      <c r="IGV127" s="3"/>
      <c r="IGW127" s="3"/>
      <c r="IGX127" s="3"/>
      <c r="IGY127" s="3"/>
      <c r="IGZ127" s="3"/>
      <c r="IHA127" s="3"/>
      <c r="IHB127" s="3"/>
      <c r="IHC127" s="3"/>
      <c r="IHD127" s="3"/>
      <c r="IHE127" s="3"/>
      <c r="IHF127" s="3"/>
      <c r="IHG127" s="3"/>
      <c r="IHH127" s="3"/>
      <c r="IHI127" s="3"/>
      <c r="IHJ127" s="3"/>
      <c r="IHK127" s="3"/>
      <c r="IHL127" s="3"/>
      <c r="IHM127" s="3"/>
      <c r="IHN127" s="3"/>
      <c r="IHO127" s="3"/>
      <c r="IHP127" s="3"/>
      <c r="IHQ127" s="3"/>
      <c r="IHR127" s="3"/>
      <c r="IHS127" s="3"/>
      <c r="IHT127" s="3"/>
      <c r="IHU127" s="3"/>
      <c r="IHV127" s="3"/>
      <c r="IHW127" s="3"/>
      <c r="IHX127" s="3"/>
      <c r="IHY127" s="3"/>
      <c r="IHZ127" s="3"/>
      <c r="IIA127" s="3"/>
      <c r="IIB127" s="3"/>
      <c r="IIC127" s="3"/>
      <c r="IID127" s="3"/>
      <c r="IIE127" s="3"/>
      <c r="IIF127" s="3"/>
      <c r="IIG127" s="3"/>
      <c r="IIH127" s="3"/>
      <c r="III127" s="3"/>
      <c r="IIJ127" s="3"/>
      <c r="IIK127" s="3"/>
      <c r="IIL127" s="3"/>
      <c r="IIM127" s="3"/>
      <c r="IIN127" s="3"/>
      <c r="IIO127" s="3"/>
      <c r="IIP127" s="3"/>
      <c r="IIQ127" s="3"/>
      <c r="IIR127" s="3"/>
      <c r="IIS127" s="3"/>
      <c r="IIT127" s="3"/>
      <c r="IIU127" s="3"/>
      <c r="IIV127" s="3"/>
      <c r="IIW127" s="3"/>
      <c r="IIX127" s="3"/>
      <c r="IIY127" s="3"/>
      <c r="IIZ127" s="3"/>
      <c r="IJA127" s="3"/>
      <c r="IJB127" s="3"/>
      <c r="IJC127" s="3"/>
      <c r="IJD127" s="3"/>
      <c r="IJE127" s="3"/>
      <c r="IJF127" s="3"/>
      <c r="IJG127" s="3"/>
      <c r="IJH127" s="3"/>
      <c r="IJI127" s="3"/>
      <c r="IJJ127" s="3"/>
      <c r="IJK127" s="3"/>
      <c r="IJL127" s="3"/>
      <c r="IJM127" s="3"/>
      <c r="IJN127" s="3"/>
      <c r="IJO127" s="3"/>
      <c r="IJP127" s="3"/>
      <c r="IJQ127" s="3"/>
      <c r="IJR127" s="3"/>
      <c r="IJS127" s="3"/>
      <c r="IJT127" s="3"/>
      <c r="IJU127" s="3"/>
      <c r="IJV127" s="3"/>
      <c r="IJW127" s="3"/>
      <c r="IJX127" s="3"/>
      <c r="IJY127" s="3"/>
      <c r="IJZ127" s="3"/>
      <c r="IKA127" s="3"/>
      <c r="IKB127" s="3"/>
      <c r="IKC127" s="3"/>
      <c r="IKD127" s="3"/>
      <c r="IKE127" s="3"/>
      <c r="IKF127" s="3"/>
      <c r="IKG127" s="3"/>
      <c r="IKH127" s="3"/>
      <c r="IKI127" s="3"/>
      <c r="IKJ127" s="3"/>
      <c r="IKK127" s="3"/>
      <c r="IKL127" s="3"/>
      <c r="IKM127" s="3"/>
      <c r="IKN127" s="3"/>
      <c r="IKO127" s="3"/>
      <c r="IKP127" s="3"/>
      <c r="IKQ127" s="3"/>
      <c r="IKR127" s="3"/>
      <c r="IKS127" s="3"/>
      <c r="IKT127" s="3"/>
      <c r="IKU127" s="3"/>
      <c r="IKV127" s="3"/>
      <c r="IKW127" s="3"/>
      <c r="IKX127" s="3"/>
      <c r="IKY127" s="3"/>
      <c r="IKZ127" s="3"/>
      <c r="ILA127" s="3"/>
      <c r="ILB127" s="3"/>
      <c r="ILC127" s="3"/>
      <c r="ILD127" s="3"/>
      <c r="ILE127" s="3"/>
      <c r="ILF127" s="3"/>
      <c r="ILG127" s="3"/>
      <c r="ILH127" s="3"/>
      <c r="ILI127" s="3"/>
      <c r="ILJ127" s="3"/>
      <c r="ILK127" s="3"/>
      <c r="ILL127" s="3"/>
      <c r="ILM127" s="3"/>
      <c r="ILN127" s="3"/>
      <c r="ILO127" s="3"/>
      <c r="ILP127" s="3"/>
      <c r="ILQ127" s="3"/>
      <c r="ILR127" s="3"/>
      <c r="ILS127" s="3"/>
      <c r="ILT127" s="3"/>
      <c r="ILU127" s="3"/>
      <c r="ILV127" s="3"/>
      <c r="ILW127" s="3"/>
      <c r="ILX127" s="3"/>
      <c r="ILY127" s="3"/>
      <c r="ILZ127" s="3"/>
      <c r="IMA127" s="3"/>
      <c r="IMB127" s="3"/>
      <c r="IMC127" s="3"/>
      <c r="IMD127" s="3"/>
      <c r="IME127" s="3"/>
      <c r="IMF127" s="3"/>
      <c r="IMG127" s="3"/>
      <c r="IMH127" s="3"/>
      <c r="IMI127" s="3"/>
      <c r="IMJ127" s="3"/>
      <c r="IMK127" s="3"/>
      <c r="IML127" s="3"/>
      <c r="IMM127" s="3"/>
      <c r="IMN127" s="3"/>
      <c r="IMO127" s="3"/>
      <c r="IMP127" s="3"/>
      <c r="IMQ127" s="3"/>
      <c r="IMR127" s="3"/>
      <c r="IMS127" s="3"/>
      <c r="IMT127" s="3"/>
      <c r="IMU127" s="3"/>
      <c r="IMV127" s="3"/>
      <c r="IMW127" s="3"/>
      <c r="IMX127" s="3"/>
      <c r="IMY127" s="3"/>
      <c r="IMZ127" s="3"/>
      <c r="INA127" s="3"/>
      <c r="INB127" s="3"/>
      <c r="INC127" s="3"/>
      <c r="IND127" s="3"/>
      <c r="INE127" s="3"/>
      <c r="INF127" s="3"/>
      <c r="ING127" s="3"/>
      <c r="INH127" s="3"/>
      <c r="INI127" s="3"/>
      <c r="INJ127" s="3"/>
      <c r="INK127" s="3"/>
      <c r="INL127" s="3"/>
      <c r="INM127" s="3"/>
      <c r="INN127" s="3"/>
      <c r="INO127" s="3"/>
      <c r="INP127" s="3"/>
      <c r="INQ127" s="3"/>
      <c r="INR127" s="3"/>
      <c r="INS127" s="3"/>
      <c r="INT127" s="3"/>
      <c r="INU127" s="3"/>
      <c r="INV127" s="3"/>
      <c r="INW127" s="3"/>
      <c r="INX127" s="3"/>
      <c r="INY127" s="3"/>
      <c r="INZ127" s="3"/>
      <c r="IOA127" s="3"/>
      <c r="IOB127" s="3"/>
      <c r="IOC127" s="3"/>
      <c r="IOD127" s="3"/>
      <c r="IOE127" s="3"/>
      <c r="IOF127" s="3"/>
      <c r="IOG127" s="3"/>
      <c r="IOH127" s="3"/>
      <c r="IOI127" s="3"/>
      <c r="IOJ127" s="3"/>
      <c r="IOK127" s="3"/>
      <c r="IOL127" s="3"/>
      <c r="IOM127" s="3"/>
      <c r="ION127" s="3"/>
      <c r="IOO127" s="3"/>
      <c r="IOP127" s="3"/>
      <c r="IOQ127" s="3"/>
      <c r="IOR127" s="3"/>
      <c r="IOS127" s="3"/>
      <c r="IOT127" s="3"/>
      <c r="IOU127" s="3"/>
      <c r="IOV127" s="3"/>
      <c r="IOW127" s="3"/>
      <c r="IOX127" s="3"/>
      <c r="IOY127" s="3"/>
      <c r="IOZ127" s="3"/>
      <c r="IPA127" s="3"/>
      <c r="IPB127" s="3"/>
      <c r="IPC127" s="3"/>
      <c r="IPD127" s="3"/>
      <c r="IPE127" s="3"/>
      <c r="IPF127" s="3"/>
      <c r="IPG127" s="3"/>
      <c r="IPH127" s="3"/>
      <c r="IPI127" s="3"/>
      <c r="IPJ127" s="3"/>
      <c r="IPK127" s="3"/>
      <c r="IPL127" s="3"/>
      <c r="IPM127" s="3"/>
      <c r="IPN127" s="3"/>
      <c r="IPO127" s="3"/>
      <c r="IPP127" s="3"/>
      <c r="IPQ127" s="3"/>
      <c r="IPR127" s="3"/>
      <c r="IPS127" s="3"/>
      <c r="IPT127" s="3"/>
      <c r="IPU127" s="3"/>
      <c r="IPV127" s="3"/>
      <c r="IPW127" s="3"/>
      <c r="IPX127" s="3"/>
      <c r="IPY127" s="3"/>
      <c r="IPZ127" s="3"/>
      <c r="IQA127" s="3"/>
      <c r="IQB127" s="3"/>
      <c r="IQC127" s="3"/>
      <c r="IQD127" s="3"/>
      <c r="IQE127" s="3"/>
      <c r="IQF127" s="3"/>
      <c r="IQG127" s="3"/>
      <c r="IQH127" s="3"/>
      <c r="IQI127" s="3"/>
      <c r="IQJ127" s="3"/>
      <c r="IQK127" s="3"/>
      <c r="IQL127" s="3"/>
      <c r="IQM127" s="3"/>
      <c r="IQN127" s="3"/>
      <c r="IQO127" s="3"/>
      <c r="IQP127" s="3"/>
      <c r="IQQ127" s="3"/>
      <c r="IQR127" s="3"/>
      <c r="IQS127" s="3"/>
      <c r="IQT127" s="3"/>
      <c r="IQU127" s="3"/>
      <c r="IQV127" s="3"/>
      <c r="IQW127" s="3"/>
      <c r="IQX127" s="3"/>
      <c r="IQY127" s="3"/>
      <c r="IQZ127" s="3"/>
      <c r="IRA127" s="3"/>
      <c r="IRB127" s="3"/>
      <c r="IRC127" s="3"/>
      <c r="IRD127" s="3"/>
      <c r="IRE127" s="3"/>
      <c r="IRF127" s="3"/>
      <c r="IRG127" s="3"/>
      <c r="IRH127" s="3"/>
      <c r="IRI127" s="3"/>
      <c r="IRJ127" s="3"/>
      <c r="IRK127" s="3"/>
      <c r="IRL127" s="3"/>
      <c r="IRM127" s="3"/>
      <c r="IRN127" s="3"/>
      <c r="IRO127" s="3"/>
      <c r="IRP127" s="3"/>
      <c r="IRQ127" s="3"/>
      <c r="IRR127" s="3"/>
      <c r="IRS127" s="3"/>
      <c r="IRT127" s="3"/>
      <c r="IRU127" s="3"/>
      <c r="IRV127" s="3"/>
      <c r="IRW127" s="3"/>
      <c r="IRX127" s="3"/>
      <c r="IRY127" s="3"/>
      <c r="IRZ127" s="3"/>
      <c r="ISA127" s="3"/>
      <c r="ISB127" s="3"/>
      <c r="ISC127" s="3"/>
      <c r="ISD127" s="3"/>
      <c r="ISE127" s="3"/>
      <c r="ISF127" s="3"/>
      <c r="ISG127" s="3"/>
      <c r="ISH127" s="3"/>
      <c r="ISI127" s="3"/>
      <c r="ISJ127" s="3"/>
      <c r="ISK127" s="3"/>
      <c r="ISL127" s="3"/>
      <c r="ISM127" s="3"/>
      <c r="ISN127" s="3"/>
      <c r="ISO127" s="3"/>
      <c r="ISP127" s="3"/>
      <c r="ISQ127" s="3"/>
      <c r="ISR127" s="3"/>
      <c r="ISS127" s="3"/>
      <c r="IST127" s="3"/>
      <c r="ISU127" s="3"/>
      <c r="ISV127" s="3"/>
      <c r="ISW127" s="3"/>
      <c r="ISX127" s="3"/>
      <c r="ISY127" s="3"/>
      <c r="ISZ127" s="3"/>
      <c r="ITA127" s="3"/>
      <c r="ITB127" s="3"/>
      <c r="ITC127" s="3"/>
      <c r="ITD127" s="3"/>
      <c r="ITE127" s="3"/>
      <c r="ITF127" s="3"/>
      <c r="ITG127" s="3"/>
      <c r="ITH127" s="3"/>
      <c r="ITI127" s="3"/>
      <c r="ITJ127" s="3"/>
      <c r="ITK127" s="3"/>
      <c r="ITL127" s="3"/>
      <c r="ITM127" s="3"/>
      <c r="ITN127" s="3"/>
      <c r="ITO127" s="3"/>
      <c r="ITP127" s="3"/>
      <c r="ITQ127" s="3"/>
      <c r="ITR127" s="3"/>
      <c r="ITS127" s="3"/>
      <c r="ITT127" s="3"/>
      <c r="ITU127" s="3"/>
      <c r="ITV127" s="3"/>
      <c r="ITW127" s="3"/>
      <c r="ITX127" s="3"/>
      <c r="ITY127" s="3"/>
      <c r="ITZ127" s="3"/>
      <c r="IUA127" s="3"/>
      <c r="IUB127" s="3"/>
      <c r="IUC127" s="3"/>
      <c r="IUD127" s="3"/>
      <c r="IUE127" s="3"/>
      <c r="IUF127" s="3"/>
      <c r="IUG127" s="3"/>
      <c r="IUH127" s="3"/>
      <c r="IUI127" s="3"/>
      <c r="IUJ127" s="3"/>
      <c r="IUK127" s="3"/>
      <c r="IUL127" s="3"/>
      <c r="IUM127" s="3"/>
      <c r="IUN127" s="3"/>
      <c r="IUO127" s="3"/>
      <c r="IUP127" s="3"/>
      <c r="IUQ127" s="3"/>
      <c r="IUR127" s="3"/>
      <c r="IUS127" s="3"/>
      <c r="IUT127" s="3"/>
      <c r="IUU127" s="3"/>
      <c r="IUV127" s="3"/>
      <c r="IUW127" s="3"/>
      <c r="IUX127" s="3"/>
      <c r="IUY127" s="3"/>
      <c r="IUZ127" s="3"/>
      <c r="IVA127" s="3"/>
      <c r="IVB127" s="3"/>
      <c r="IVC127" s="3"/>
      <c r="IVD127" s="3"/>
      <c r="IVE127" s="3"/>
      <c r="IVF127" s="3"/>
      <c r="IVG127" s="3"/>
      <c r="IVH127" s="3"/>
      <c r="IVI127" s="3"/>
      <c r="IVJ127" s="3"/>
      <c r="IVK127" s="3"/>
      <c r="IVL127" s="3"/>
      <c r="IVM127" s="3"/>
      <c r="IVN127" s="3"/>
      <c r="IVO127" s="3"/>
      <c r="IVP127" s="3"/>
      <c r="IVQ127" s="3"/>
      <c r="IVR127" s="3"/>
      <c r="IVS127" s="3"/>
      <c r="IVT127" s="3"/>
      <c r="IVU127" s="3"/>
      <c r="IVV127" s="3"/>
      <c r="IVW127" s="3"/>
      <c r="IVX127" s="3"/>
      <c r="IVY127" s="3"/>
      <c r="IVZ127" s="3"/>
      <c r="IWA127" s="3"/>
      <c r="IWB127" s="3"/>
      <c r="IWC127" s="3"/>
      <c r="IWD127" s="3"/>
      <c r="IWE127" s="3"/>
      <c r="IWF127" s="3"/>
      <c r="IWG127" s="3"/>
      <c r="IWH127" s="3"/>
      <c r="IWI127" s="3"/>
      <c r="IWJ127" s="3"/>
      <c r="IWK127" s="3"/>
      <c r="IWL127" s="3"/>
      <c r="IWM127" s="3"/>
      <c r="IWN127" s="3"/>
      <c r="IWO127" s="3"/>
      <c r="IWP127" s="3"/>
      <c r="IWQ127" s="3"/>
      <c r="IWR127" s="3"/>
      <c r="IWS127" s="3"/>
      <c r="IWT127" s="3"/>
      <c r="IWU127" s="3"/>
      <c r="IWV127" s="3"/>
      <c r="IWW127" s="3"/>
      <c r="IWX127" s="3"/>
      <c r="IWY127" s="3"/>
      <c r="IWZ127" s="3"/>
      <c r="IXA127" s="3"/>
      <c r="IXB127" s="3"/>
      <c r="IXC127" s="3"/>
      <c r="IXD127" s="3"/>
      <c r="IXE127" s="3"/>
      <c r="IXF127" s="3"/>
      <c r="IXG127" s="3"/>
      <c r="IXH127" s="3"/>
      <c r="IXI127" s="3"/>
      <c r="IXJ127" s="3"/>
      <c r="IXK127" s="3"/>
      <c r="IXL127" s="3"/>
      <c r="IXM127" s="3"/>
      <c r="IXN127" s="3"/>
      <c r="IXO127" s="3"/>
      <c r="IXP127" s="3"/>
      <c r="IXQ127" s="3"/>
      <c r="IXR127" s="3"/>
      <c r="IXS127" s="3"/>
      <c r="IXT127" s="3"/>
      <c r="IXU127" s="3"/>
      <c r="IXV127" s="3"/>
      <c r="IXW127" s="3"/>
      <c r="IXX127" s="3"/>
      <c r="IXY127" s="3"/>
      <c r="IXZ127" s="3"/>
      <c r="IYA127" s="3"/>
      <c r="IYB127" s="3"/>
      <c r="IYC127" s="3"/>
      <c r="IYD127" s="3"/>
      <c r="IYE127" s="3"/>
      <c r="IYF127" s="3"/>
      <c r="IYG127" s="3"/>
      <c r="IYH127" s="3"/>
      <c r="IYI127" s="3"/>
      <c r="IYJ127" s="3"/>
      <c r="IYK127" s="3"/>
      <c r="IYL127" s="3"/>
      <c r="IYM127" s="3"/>
      <c r="IYN127" s="3"/>
      <c r="IYO127" s="3"/>
      <c r="IYP127" s="3"/>
      <c r="IYQ127" s="3"/>
      <c r="IYR127" s="3"/>
      <c r="IYS127" s="3"/>
      <c r="IYT127" s="3"/>
      <c r="IYU127" s="3"/>
      <c r="IYV127" s="3"/>
      <c r="IYW127" s="3"/>
      <c r="IYX127" s="3"/>
      <c r="IYY127" s="3"/>
      <c r="IYZ127" s="3"/>
      <c r="IZA127" s="3"/>
      <c r="IZB127" s="3"/>
      <c r="IZC127" s="3"/>
      <c r="IZD127" s="3"/>
      <c r="IZE127" s="3"/>
      <c r="IZF127" s="3"/>
      <c r="IZG127" s="3"/>
      <c r="IZH127" s="3"/>
      <c r="IZI127" s="3"/>
      <c r="IZJ127" s="3"/>
      <c r="IZK127" s="3"/>
      <c r="IZL127" s="3"/>
      <c r="IZM127" s="3"/>
      <c r="IZN127" s="3"/>
      <c r="IZO127" s="3"/>
      <c r="IZP127" s="3"/>
      <c r="IZQ127" s="3"/>
      <c r="IZR127" s="3"/>
      <c r="IZS127" s="3"/>
      <c r="IZT127" s="3"/>
      <c r="IZU127" s="3"/>
      <c r="IZV127" s="3"/>
      <c r="IZW127" s="3"/>
      <c r="IZX127" s="3"/>
      <c r="IZY127" s="3"/>
      <c r="IZZ127" s="3"/>
      <c r="JAA127" s="3"/>
      <c r="JAB127" s="3"/>
      <c r="JAC127" s="3"/>
      <c r="JAD127" s="3"/>
      <c r="JAE127" s="3"/>
      <c r="JAF127" s="3"/>
      <c r="JAG127" s="3"/>
      <c r="JAH127" s="3"/>
      <c r="JAI127" s="3"/>
      <c r="JAJ127" s="3"/>
      <c r="JAK127" s="3"/>
      <c r="JAL127" s="3"/>
      <c r="JAM127" s="3"/>
      <c r="JAN127" s="3"/>
      <c r="JAO127" s="3"/>
      <c r="JAP127" s="3"/>
      <c r="JAQ127" s="3"/>
      <c r="JAR127" s="3"/>
      <c r="JAS127" s="3"/>
      <c r="JAT127" s="3"/>
      <c r="JAU127" s="3"/>
      <c r="JAV127" s="3"/>
      <c r="JAW127" s="3"/>
      <c r="JAX127" s="3"/>
      <c r="JAY127" s="3"/>
      <c r="JAZ127" s="3"/>
      <c r="JBA127" s="3"/>
      <c r="JBB127" s="3"/>
      <c r="JBC127" s="3"/>
      <c r="JBD127" s="3"/>
      <c r="JBE127" s="3"/>
      <c r="JBF127" s="3"/>
      <c r="JBG127" s="3"/>
      <c r="JBH127" s="3"/>
      <c r="JBI127" s="3"/>
      <c r="JBJ127" s="3"/>
      <c r="JBK127" s="3"/>
      <c r="JBL127" s="3"/>
      <c r="JBM127" s="3"/>
      <c r="JBN127" s="3"/>
      <c r="JBO127" s="3"/>
      <c r="JBP127" s="3"/>
      <c r="JBQ127" s="3"/>
      <c r="JBR127" s="3"/>
      <c r="JBS127" s="3"/>
      <c r="JBT127" s="3"/>
      <c r="JBU127" s="3"/>
      <c r="JBV127" s="3"/>
      <c r="JBW127" s="3"/>
      <c r="JBX127" s="3"/>
      <c r="JBY127" s="3"/>
      <c r="JBZ127" s="3"/>
      <c r="JCA127" s="3"/>
      <c r="JCB127" s="3"/>
      <c r="JCC127" s="3"/>
      <c r="JCD127" s="3"/>
      <c r="JCE127" s="3"/>
      <c r="JCF127" s="3"/>
      <c r="JCG127" s="3"/>
      <c r="JCH127" s="3"/>
      <c r="JCI127" s="3"/>
      <c r="JCJ127" s="3"/>
      <c r="JCK127" s="3"/>
      <c r="JCL127" s="3"/>
      <c r="JCM127" s="3"/>
      <c r="JCN127" s="3"/>
      <c r="JCO127" s="3"/>
      <c r="JCP127" s="3"/>
      <c r="JCQ127" s="3"/>
      <c r="JCR127" s="3"/>
      <c r="JCS127" s="3"/>
      <c r="JCT127" s="3"/>
      <c r="JCU127" s="3"/>
      <c r="JCV127" s="3"/>
      <c r="JCW127" s="3"/>
      <c r="JCX127" s="3"/>
      <c r="JCY127" s="3"/>
      <c r="JCZ127" s="3"/>
      <c r="JDA127" s="3"/>
      <c r="JDB127" s="3"/>
      <c r="JDC127" s="3"/>
      <c r="JDD127" s="3"/>
      <c r="JDE127" s="3"/>
      <c r="JDF127" s="3"/>
      <c r="JDG127" s="3"/>
      <c r="JDH127" s="3"/>
      <c r="JDI127" s="3"/>
      <c r="JDJ127" s="3"/>
      <c r="JDK127" s="3"/>
      <c r="JDL127" s="3"/>
      <c r="JDM127" s="3"/>
      <c r="JDN127" s="3"/>
      <c r="JDO127" s="3"/>
      <c r="JDP127" s="3"/>
      <c r="JDQ127" s="3"/>
      <c r="JDR127" s="3"/>
      <c r="JDS127" s="3"/>
      <c r="JDT127" s="3"/>
      <c r="JDU127" s="3"/>
      <c r="JDV127" s="3"/>
      <c r="JDW127" s="3"/>
      <c r="JDX127" s="3"/>
      <c r="JDY127" s="3"/>
      <c r="JDZ127" s="3"/>
      <c r="JEA127" s="3"/>
      <c r="JEB127" s="3"/>
      <c r="JEC127" s="3"/>
      <c r="JED127" s="3"/>
      <c r="JEE127" s="3"/>
      <c r="JEF127" s="3"/>
      <c r="JEG127" s="3"/>
      <c r="JEH127" s="3"/>
      <c r="JEI127" s="3"/>
      <c r="JEJ127" s="3"/>
      <c r="JEK127" s="3"/>
      <c r="JEL127" s="3"/>
      <c r="JEM127" s="3"/>
      <c r="JEN127" s="3"/>
      <c r="JEO127" s="3"/>
      <c r="JEP127" s="3"/>
      <c r="JEQ127" s="3"/>
      <c r="JER127" s="3"/>
      <c r="JES127" s="3"/>
      <c r="JET127" s="3"/>
      <c r="JEU127" s="3"/>
      <c r="JEV127" s="3"/>
      <c r="JEW127" s="3"/>
      <c r="JEX127" s="3"/>
      <c r="JEY127" s="3"/>
      <c r="JEZ127" s="3"/>
      <c r="JFA127" s="3"/>
      <c r="JFB127" s="3"/>
      <c r="JFC127" s="3"/>
      <c r="JFD127" s="3"/>
      <c r="JFE127" s="3"/>
      <c r="JFF127" s="3"/>
      <c r="JFG127" s="3"/>
      <c r="JFH127" s="3"/>
      <c r="JFI127" s="3"/>
      <c r="JFJ127" s="3"/>
      <c r="JFK127" s="3"/>
      <c r="JFL127" s="3"/>
      <c r="JFM127" s="3"/>
      <c r="JFN127" s="3"/>
      <c r="JFO127" s="3"/>
      <c r="JFP127" s="3"/>
      <c r="JFQ127" s="3"/>
      <c r="JFR127" s="3"/>
      <c r="JFS127" s="3"/>
      <c r="JFT127" s="3"/>
      <c r="JFU127" s="3"/>
      <c r="JFV127" s="3"/>
      <c r="JFW127" s="3"/>
      <c r="JFX127" s="3"/>
      <c r="JFY127" s="3"/>
      <c r="JFZ127" s="3"/>
      <c r="JGA127" s="3"/>
      <c r="JGB127" s="3"/>
      <c r="JGC127" s="3"/>
      <c r="JGD127" s="3"/>
      <c r="JGE127" s="3"/>
      <c r="JGF127" s="3"/>
      <c r="JGG127" s="3"/>
      <c r="JGH127" s="3"/>
      <c r="JGI127" s="3"/>
      <c r="JGJ127" s="3"/>
      <c r="JGK127" s="3"/>
      <c r="JGL127" s="3"/>
      <c r="JGM127" s="3"/>
      <c r="JGN127" s="3"/>
      <c r="JGO127" s="3"/>
      <c r="JGP127" s="3"/>
      <c r="JGQ127" s="3"/>
      <c r="JGR127" s="3"/>
      <c r="JGS127" s="3"/>
      <c r="JGT127" s="3"/>
      <c r="JGU127" s="3"/>
      <c r="JGV127" s="3"/>
      <c r="JGW127" s="3"/>
      <c r="JGX127" s="3"/>
      <c r="JGY127" s="3"/>
      <c r="JGZ127" s="3"/>
      <c r="JHA127" s="3"/>
      <c r="JHB127" s="3"/>
      <c r="JHC127" s="3"/>
      <c r="JHD127" s="3"/>
      <c r="JHE127" s="3"/>
      <c r="JHF127" s="3"/>
      <c r="JHG127" s="3"/>
      <c r="JHH127" s="3"/>
      <c r="JHI127" s="3"/>
      <c r="JHJ127" s="3"/>
      <c r="JHK127" s="3"/>
      <c r="JHL127" s="3"/>
      <c r="JHM127" s="3"/>
      <c r="JHN127" s="3"/>
      <c r="JHO127" s="3"/>
      <c r="JHP127" s="3"/>
      <c r="JHQ127" s="3"/>
      <c r="JHR127" s="3"/>
      <c r="JHS127" s="3"/>
      <c r="JHT127" s="3"/>
      <c r="JHU127" s="3"/>
      <c r="JHV127" s="3"/>
      <c r="JHW127" s="3"/>
      <c r="JHX127" s="3"/>
      <c r="JHY127" s="3"/>
      <c r="JHZ127" s="3"/>
      <c r="JIA127" s="3"/>
      <c r="JIB127" s="3"/>
      <c r="JIC127" s="3"/>
      <c r="JID127" s="3"/>
      <c r="JIE127" s="3"/>
      <c r="JIF127" s="3"/>
      <c r="JIG127" s="3"/>
      <c r="JIH127" s="3"/>
      <c r="JII127" s="3"/>
      <c r="JIJ127" s="3"/>
      <c r="JIK127" s="3"/>
      <c r="JIL127" s="3"/>
      <c r="JIM127" s="3"/>
      <c r="JIN127" s="3"/>
      <c r="JIO127" s="3"/>
      <c r="JIP127" s="3"/>
      <c r="JIQ127" s="3"/>
      <c r="JIR127" s="3"/>
      <c r="JIS127" s="3"/>
      <c r="JIT127" s="3"/>
      <c r="JIU127" s="3"/>
      <c r="JIV127" s="3"/>
      <c r="JIW127" s="3"/>
      <c r="JIX127" s="3"/>
      <c r="JIY127" s="3"/>
      <c r="JIZ127" s="3"/>
      <c r="JJA127" s="3"/>
      <c r="JJB127" s="3"/>
      <c r="JJC127" s="3"/>
      <c r="JJD127" s="3"/>
      <c r="JJE127" s="3"/>
      <c r="JJF127" s="3"/>
      <c r="JJG127" s="3"/>
      <c r="JJH127" s="3"/>
      <c r="JJI127" s="3"/>
      <c r="JJJ127" s="3"/>
      <c r="JJK127" s="3"/>
      <c r="JJL127" s="3"/>
      <c r="JJM127" s="3"/>
      <c r="JJN127" s="3"/>
      <c r="JJO127" s="3"/>
      <c r="JJP127" s="3"/>
      <c r="JJQ127" s="3"/>
      <c r="JJR127" s="3"/>
      <c r="JJS127" s="3"/>
      <c r="JJT127" s="3"/>
      <c r="JJU127" s="3"/>
      <c r="JJV127" s="3"/>
      <c r="JJW127" s="3"/>
      <c r="JJX127" s="3"/>
      <c r="JJY127" s="3"/>
      <c r="JJZ127" s="3"/>
      <c r="JKA127" s="3"/>
      <c r="JKB127" s="3"/>
      <c r="JKC127" s="3"/>
      <c r="JKD127" s="3"/>
      <c r="JKE127" s="3"/>
      <c r="JKF127" s="3"/>
      <c r="JKG127" s="3"/>
      <c r="JKH127" s="3"/>
      <c r="JKI127" s="3"/>
      <c r="JKJ127" s="3"/>
      <c r="JKK127" s="3"/>
      <c r="JKL127" s="3"/>
      <c r="JKM127" s="3"/>
      <c r="JKN127" s="3"/>
      <c r="JKO127" s="3"/>
      <c r="JKP127" s="3"/>
      <c r="JKQ127" s="3"/>
      <c r="JKR127" s="3"/>
      <c r="JKS127" s="3"/>
      <c r="JKT127" s="3"/>
      <c r="JKU127" s="3"/>
      <c r="JKV127" s="3"/>
      <c r="JKW127" s="3"/>
      <c r="JKX127" s="3"/>
      <c r="JKY127" s="3"/>
      <c r="JKZ127" s="3"/>
      <c r="JLA127" s="3"/>
      <c r="JLB127" s="3"/>
      <c r="JLC127" s="3"/>
      <c r="JLD127" s="3"/>
      <c r="JLE127" s="3"/>
      <c r="JLF127" s="3"/>
      <c r="JLG127" s="3"/>
      <c r="JLH127" s="3"/>
      <c r="JLI127" s="3"/>
      <c r="JLJ127" s="3"/>
      <c r="JLK127" s="3"/>
      <c r="JLL127" s="3"/>
      <c r="JLM127" s="3"/>
      <c r="JLN127" s="3"/>
      <c r="JLO127" s="3"/>
      <c r="JLP127" s="3"/>
      <c r="JLQ127" s="3"/>
      <c r="JLR127" s="3"/>
      <c r="JLS127" s="3"/>
      <c r="JLT127" s="3"/>
      <c r="JLU127" s="3"/>
      <c r="JLV127" s="3"/>
      <c r="JLW127" s="3"/>
      <c r="JLX127" s="3"/>
      <c r="JLY127" s="3"/>
      <c r="JLZ127" s="3"/>
      <c r="JMA127" s="3"/>
      <c r="JMB127" s="3"/>
      <c r="JMC127" s="3"/>
      <c r="JMD127" s="3"/>
      <c r="JME127" s="3"/>
      <c r="JMF127" s="3"/>
      <c r="JMG127" s="3"/>
      <c r="JMH127" s="3"/>
      <c r="JMI127" s="3"/>
      <c r="JMJ127" s="3"/>
      <c r="JMK127" s="3"/>
      <c r="JML127" s="3"/>
      <c r="JMM127" s="3"/>
      <c r="JMN127" s="3"/>
      <c r="JMO127" s="3"/>
      <c r="JMP127" s="3"/>
      <c r="JMQ127" s="3"/>
      <c r="JMR127" s="3"/>
      <c r="JMS127" s="3"/>
      <c r="JMT127" s="3"/>
      <c r="JMU127" s="3"/>
      <c r="JMV127" s="3"/>
      <c r="JMW127" s="3"/>
      <c r="JMX127" s="3"/>
      <c r="JMY127" s="3"/>
      <c r="JMZ127" s="3"/>
      <c r="JNA127" s="3"/>
      <c r="JNB127" s="3"/>
      <c r="JNC127" s="3"/>
      <c r="JND127" s="3"/>
      <c r="JNE127" s="3"/>
      <c r="JNF127" s="3"/>
      <c r="JNG127" s="3"/>
      <c r="JNH127" s="3"/>
      <c r="JNI127" s="3"/>
      <c r="JNJ127" s="3"/>
      <c r="JNK127" s="3"/>
      <c r="JNL127" s="3"/>
      <c r="JNM127" s="3"/>
      <c r="JNN127" s="3"/>
      <c r="JNO127" s="3"/>
      <c r="JNP127" s="3"/>
      <c r="JNQ127" s="3"/>
      <c r="JNR127" s="3"/>
      <c r="JNS127" s="3"/>
      <c r="JNT127" s="3"/>
      <c r="JNU127" s="3"/>
      <c r="JNV127" s="3"/>
      <c r="JNW127" s="3"/>
      <c r="JNX127" s="3"/>
      <c r="JNY127" s="3"/>
      <c r="JNZ127" s="3"/>
      <c r="JOA127" s="3"/>
      <c r="JOB127" s="3"/>
      <c r="JOC127" s="3"/>
      <c r="JOD127" s="3"/>
      <c r="JOE127" s="3"/>
      <c r="JOF127" s="3"/>
      <c r="JOG127" s="3"/>
      <c r="JOH127" s="3"/>
      <c r="JOI127" s="3"/>
      <c r="JOJ127" s="3"/>
      <c r="JOK127" s="3"/>
      <c r="JOL127" s="3"/>
      <c r="JOM127" s="3"/>
      <c r="JON127" s="3"/>
      <c r="JOO127" s="3"/>
      <c r="JOP127" s="3"/>
      <c r="JOQ127" s="3"/>
      <c r="JOR127" s="3"/>
      <c r="JOS127" s="3"/>
      <c r="JOT127" s="3"/>
      <c r="JOU127" s="3"/>
      <c r="JOV127" s="3"/>
      <c r="JOW127" s="3"/>
      <c r="JOX127" s="3"/>
      <c r="JOY127" s="3"/>
      <c r="JOZ127" s="3"/>
      <c r="JPA127" s="3"/>
      <c r="JPB127" s="3"/>
      <c r="JPC127" s="3"/>
      <c r="JPD127" s="3"/>
      <c r="JPE127" s="3"/>
      <c r="JPF127" s="3"/>
      <c r="JPG127" s="3"/>
      <c r="JPH127" s="3"/>
      <c r="JPI127" s="3"/>
      <c r="JPJ127" s="3"/>
      <c r="JPK127" s="3"/>
      <c r="JPL127" s="3"/>
      <c r="JPM127" s="3"/>
      <c r="JPN127" s="3"/>
      <c r="JPO127" s="3"/>
      <c r="JPP127" s="3"/>
      <c r="JPQ127" s="3"/>
      <c r="JPR127" s="3"/>
      <c r="JPS127" s="3"/>
      <c r="JPT127" s="3"/>
      <c r="JPU127" s="3"/>
      <c r="JPV127" s="3"/>
      <c r="JPW127" s="3"/>
      <c r="JPX127" s="3"/>
      <c r="JPY127" s="3"/>
      <c r="JPZ127" s="3"/>
      <c r="JQA127" s="3"/>
      <c r="JQB127" s="3"/>
      <c r="JQC127" s="3"/>
      <c r="JQD127" s="3"/>
      <c r="JQE127" s="3"/>
      <c r="JQF127" s="3"/>
      <c r="JQG127" s="3"/>
      <c r="JQH127" s="3"/>
      <c r="JQI127" s="3"/>
      <c r="JQJ127" s="3"/>
      <c r="JQK127" s="3"/>
      <c r="JQL127" s="3"/>
      <c r="JQM127" s="3"/>
      <c r="JQN127" s="3"/>
      <c r="JQO127" s="3"/>
      <c r="JQP127" s="3"/>
      <c r="JQQ127" s="3"/>
      <c r="JQR127" s="3"/>
      <c r="JQS127" s="3"/>
      <c r="JQT127" s="3"/>
      <c r="JQU127" s="3"/>
      <c r="JQV127" s="3"/>
      <c r="JQW127" s="3"/>
      <c r="JQX127" s="3"/>
      <c r="JQY127" s="3"/>
      <c r="JQZ127" s="3"/>
      <c r="JRA127" s="3"/>
      <c r="JRB127" s="3"/>
      <c r="JRC127" s="3"/>
      <c r="JRD127" s="3"/>
      <c r="JRE127" s="3"/>
      <c r="JRF127" s="3"/>
      <c r="JRG127" s="3"/>
      <c r="JRH127" s="3"/>
      <c r="JRI127" s="3"/>
      <c r="JRJ127" s="3"/>
      <c r="JRK127" s="3"/>
      <c r="JRL127" s="3"/>
      <c r="JRM127" s="3"/>
      <c r="JRN127" s="3"/>
      <c r="JRO127" s="3"/>
      <c r="JRP127" s="3"/>
      <c r="JRQ127" s="3"/>
      <c r="JRR127" s="3"/>
      <c r="JRS127" s="3"/>
      <c r="JRT127" s="3"/>
      <c r="JRU127" s="3"/>
      <c r="JRV127" s="3"/>
      <c r="JRW127" s="3"/>
      <c r="JRX127" s="3"/>
      <c r="JRY127" s="3"/>
      <c r="JRZ127" s="3"/>
      <c r="JSA127" s="3"/>
      <c r="JSB127" s="3"/>
      <c r="JSC127" s="3"/>
      <c r="JSD127" s="3"/>
      <c r="JSE127" s="3"/>
      <c r="JSF127" s="3"/>
      <c r="JSG127" s="3"/>
      <c r="JSH127" s="3"/>
      <c r="JSI127" s="3"/>
      <c r="JSJ127" s="3"/>
      <c r="JSK127" s="3"/>
      <c r="JSL127" s="3"/>
      <c r="JSM127" s="3"/>
      <c r="JSN127" s="3"/>
      <c r="JSO127" s="3"/>
      <c r="JSP127" s="3"/>
      <c r="JSQ127" s="3"/>
      <c r="JSR127" s="3"/>
      <c r="JSS127" s="3"/>
      <c r="JST127" s="3"/>
      <c r="JSU127" s="3"/>
      <c r="JSV127" s="3"/>
      <c r="JSW127" s="3"/>
      <c r="JSX127" s="3"/>
      <c r="JSY127" s="3"/>
      <c r="JSZ127" s="3"/>
      <c r="JTA127" s="3"/>
      <c r="JTB127" s="3"/>
      <c r="JTC127" s="3"/>
      <c r="JTD127" s="3"/>
      <c r="JTE127" s="3"/>
      <c r="JTF127" s="3"/>
      <c r="JTG127" s="3"/>
      <c r="JTH127" s="3"/>
      <c r="JTI127" s="3"/>
      <c r="JTJ127" s="3"/>
      <c r="JTK127" s="3"/>
      <c r="JTL127" s="3"/>
      <c r="JTM127" s="3"/>
      <c r="JTN127" s="3"/>
      <c r="JTO127" s="3"/>
      <c r="JTP127" s="3"/>
      <c r="JTQ127" s="3"/>
      <c r="JTR127" s="3"/>
      <c r="JTS127" s="3"/>
      <c r="JTT127" s="3"/>
      <c r="JTU127" s="3"/>
      <c r="JTV127" s="3"/>
      <c r="JTW127" s="3"/>
      <c r="JTX127" s="3"/>
      <c r="JTY127" s="3"/>
      <c r="JTZ127" s="3"/>
      <c r="JUA127" s="3"/>
      <c r="JUB127" s="3"/>
      <c r="JUC127" s="3"/>
      <c r="JUD127" s="3"/>
      <c r="JUE127" s="3"/>
      <c r="JUF127" s="3"/>
      <c r="JUG127" s="3"/>
      <c r="JUH127" s="3"/>
      <c r="JUI127" s="3"/>
      <c r="JUJ127" s="3"/>
      <c r="JUK127" s="3"/>
      <c r="JUL127" s="3"/>
      <c r="JUM127" s="3"/>
      <c r="JUN127" s="3"/>
      <c r="JUO127" s="3"/>
      <c r="JUP127" s="3"/>
      <c r="JUQ127" s="3"/>
      <c r="JUR127" s="3"/>
      <c r="JUS127" s="3"/>
      <c r="JUT127" s="3"/>
      <c r="JUU127" s="3"/>
      <c r="JUV127" s="3"/>
      <c r="JUW127" s="3"/>
      <c r="JUX127" s="3"/>
      <c r="JUY127" s="3"/>
      <c r="JUZ127" s="3"/>
      <c r="JVA127" s="3"/>
      <c r="JVB127" s="3"/>
      <c r="JVC127" s="3"/>
      <c r="JVD127" s="3"/>
      <c r="JVE127" s="3"/>
      <c r="JVF127" s="3"/>
      <c r="JVG127" s="3"/>
      <c r="JVH127" s="3"/>
      <c r="JVI127" s="3"/>
      <c r="JVJ127" s="3"/>
      <c r="JVK127" s="3"/>
      <c r="JVL127" s="3"/>
      <c r="JVM127" s="3"/>
      <c r="JVN127" s="3"/>
      <c r="JVO127" s="3"/>
      <c r="JVP127" s="3"/>
      <c r="JVQ127" s="3"/>
      <c r="JVR127" s="3"/>
      <c r="JVS127" s="3"/>
      <c r="JVT127" s="3"/>
      <c r="JVU127" s="3"/>
      <c r="JVV127" s="3"/>
      <c r="JVW127" s="3"/>
      <c r="JVX127" s="3"/>
      <c r="JVY127" s="3"/>
      <c r="JVZ127" s="3"/>
      <c r="JWA127" s="3"/>
      <c r="JWB127" s="3"/>
      <c r="JWC127" s="3"/>
      <c r="JWD127" s="3"/>
      <c r="JWE127" s="3"/>
      <c r="JWF127" s="3"/>
      <c r="JWG127" s="3"/>
      <c r="JWH127" s="3"/>
      <c r="JWI127" s="3"/>
      <c r="JWJ127" s="3"/>
      <c r="JWK127" s="3"/>
      <c r="JWL127" s="3"/>
      <c r="JWM127" s="3"/>
      <c r="JWN127" s="3"/>
      <c r="JWO127" s="3"/>
      <c r="JWP127" s="3"/>
      <c r="JWQ127" s="3"/>
      <c r="JWR127" s="3"/>
      <c r="JWS127" s="3"/>
      <c r="JWT127" s="3"/>
      <c r="JWU127" s="3"/>
      <c r="JWV127" s="3"/>
      <c r="JWW127" s="3"/>
      <c r="JWX127" s="3"/>
      <c r="JWY127" s="3"/>
      <c r="JWZ127" s="3"/>
      <c r="JXA127" s="3"/>
      <c r="JXB127" s="3"/>
      <c r="JXC127" s="3"/>
      <c r="JXD127" s="3"/>
      <c r="JXE127" s="3"/>
      <c r="JXF127" s="3"/>
      <c r="JXG127" s="3"/>
      <c r="JXH127" s="3"/>
      <c r="JXI127" s="3"/>
      <c r="JXJ127" s="3"/>
      <c r="JXK127" s="3"/>
      <c r="JXL127" s="3"/>
      <c r="JXM127" s="3"/>
      <c r="JXN127" s="3"/>
      <c r="JXO127" s="3"/>
      <c r="JXP127" s="3"/>
      <c r="JXQ127" s="3"/>
      <c r="JXR127" s="3"/>
      <c r="JXS127" s="3"/>
      <c r="JXT127" s="3"/>
      <c r="JXU127" s="3"/>
      <c r="JXV127" s="3"/>
      <c r="JXW127" s="3"/>
      <c r="JXX127" s="3"/>
      <c r="JXY127" s="3"/>
      <c r="JXZ127" s="3"/>
      <c r="JYA127" s="3"/>
      <c r="JYB127" s="3"/>
      <c r="JYC127" s="3"/>
      <c r="JYD127" s="3"/>
      <c r="JYE127" s="3"/>
      <c r="JYF127" s="3"/>
      <c r="JYG127" s="3"/>
      <c r="JYH127" s="3"/>
      <c r="JYI127" s="3"/>
      <c r="JYJ127" s="3"/>
      <c r="JYK127" s="3"/>
      <c r="JYL127" s="3"/>
      <c r="JYM127" s="3"/>
      <c r="JYN127" s="3"/>
      <c r="JYO127" s="3"/>
      <c r="JYP127" s="3"/>
      <c r="JYQ127" s="3"/>
      <c r="JYR127" s="3"/>
      <c r="JYS127" s="3"/>
      <c r="JYT127" s="3"/>
      <c r="JYU127" s="3"/>
      <c r="JYV127" s="3"/>
      <c r="JYW127" s="3"/>
      <c r="JYX127" s="3"/>
      <c r="JYY127" s="3"/>
      <c r="JYZ127" s="3"/>
      <c r="JZA127" s="3"/>
      <c r="JZB127" s="3"/>
      <c r="JZC127" s="3"/>
      <c r="JZD127" s="3"/>
      <c r="JZE127" s="3"/>
      <c r="JZF127" s="3"/>
      <c r="JZG127" s="3"/>
      <c r="JZH127" s="3"/>
      <c r="JZI127" s="3"/>
      <c r="JZJ127" s="3"/>
      <c r="JZK127" s="3"/>
      <c r="JZL127" s="3"/>
      <c r="JZM127" s="3"/>
      <c r="JZN127" s="3"/>
      <c r="JZO127" s="3"/>
      <c r="JZP127" s="3"/>
      <c r="JZQ127" s="3"/>
      <c r="JZR127" s="3"/>
      <c r="JZS127" s="3"/>
      <c r="JZT127" s="3"/>
      <c r="JZU127" s="3"/>
      <c r="JZV127" s="3"/>
      <c r="JZW127" s="3"/>
      <c r="JZX127" s="3"/>
      <c r="JZY127" s="3"/>
      <c r="JZZ127" s="3"/>
      <c r="KAA127" s="3"/>
      <c r="KAB127" s="3"/>
      <c r="KAC127" s="3"/>
      <c r="KAD127" s="3"/>
      <c r="KAE127" s="3"/>
      <c r="KAF127" s="3"/>
      <c r="KAG127" s="3"/>
      <c r="KAH127" s="3"/>
      <c r="KAI127" s="3"/>
      <c r="KAJ127" s="3"/>
      <c r="KAK127" s="3"/>
      <c r="KAL127" s="3"/>
      <c r="KAM127" s="3"/>
      <c r="KAN127" s="3"/>
      <c r="KAO127" s="3"/>
      <c r="KAP127" s="3"/>
      <c r="KAQ127" s="3"/>
      <c r="KAR127" s="3"/>
      <c r="KAS127" s="3"/>
      <c r="KAT127" s="3"/>
      <c r="KAU127" s="3"/>
      <c r="KAV127" s="3"/>
      <c r="KAW127" s="3"/>
      <c r="KAX127" s="3"/>
      <c r="KAY127" s="3"/>
      <c r="KAZ127" s="3"/>
      <c r="KBA127" s="3"/>
      <c r="KBB127" s="3"/>
      <c r="KBC127" s="3"/>
      <c r="KBD127" s="3"/>
      <c r="KBE127" s="3"/>
      <c r="KBF127" s="3"/>
      <c r="KBG127" s="3"/>
      <c r="KBH127" s="3"/>
      <c r="KBI127" s="3"/>
      <c r="KBJ127" s="3"/>
      <c r="KBK127" s="3"/>
      <c r="KBL127" s="3"/>
      <c r="KBM127" s="3"/>
      <c r="KBN127" s="3"/>
      <c r="KBO127" s="3"/>
      <c r="KBP127" s="3"/>
      <c r="KBQ127" s="3"/>
      <c r="KBR127" s="3"/>
      <c r="KBS127" s="3"/>
      <c r="KBT127" s="3"/>
      <c r="KBU127" s="3"/>
      <c r="KBV127" s="3"/>
      <c r="KBW127" s="3"/>
      <c r="KBX127" s="3"/>
      <c r="KBY127" s="3"/>
      <c r="KBZ127" s="3"/>
      <c r="KCA127" s="3"/>
      <c r="KCB127" s="3"/>
      <c r="KCC127" s="3"/>
      <c r="KCD127" s="3"/>
      <c r="KCE127" s="3"/>
      <c r="KCF127" s="3"/>
      <c r="KCG127" s="3"/>
      <c r="KCH127" s="3"/>
      <c r="KCI127" s="3"/>
      <c r="KCJ127" s="3"/>
      <c r="KCK127" s="3"/>
      <c r="KCL127" s="3"/>
      <c r="KCM127" s="3"/>
      <c r="KCN127" s="3"/>
      <c r="KCO127" s="3"/>
      <c r="KCP127" s="3"/>
      <c r="KCQ127" s="3"/>
      <c r="KCR127" s="3"/>
      <c r="KCS127" s="3"/>
      <c r="KCT127" s="3"/>
      <c r="KCU127" s="3"/>
      <c r="KCV127" s="3"/>
      <c r="KCW127" s="3"/>
      <c r="KCX127" s="3"/>
      <c r="KCY127" s="3"/>
      <c r="KCZ127" s="3"/>
      <c r="KDA127" s="3"/>
      <c r="KDB127" s="3"/>
      <c r="KDC127" s="3"/>
      <c r="KDD127" s="3"/>
      <c r="KDE127" s="3"/>
      <c r="KDF127" s="3"/>
      <c r="KDG127" s="3"/>
      <c r="KDH127" s="3"/>
      <c r="KDI127" s="3"/>
      <c r="KDJ127" s="3"/>
      <c r="KDK127" s="3"/>
      <c r="KDL127" s="3"/>
      <c r="KDM127" s="3"/>
      <c r="KDN127" s="3"/>
      <c r="KDO127" s="3"/>
      <c r="KDP127" s="3"/>
      <c r="KDQ127" s="3"/>
      <c r="KDR127" s="3"/>
      <c r="KDS127" s="3"/>
      <c r="KDT127" s="3"/>
      <c r="KDU127" s="3"/>
      <c r="KDV127" s="3"/>
      <c r="KDW127" s="3"/>
      <c r="KDX127" s="3"/>
      <c r="KDY127" s="3"/>
      <c r="KDZ127" s="3"/>
      <c r="KEA127" s="3"/>
      <c r="KEB127" s="3"/>
      <c r="KEC127" s="3"/>
      <c r="KED127" s="3"/>
      <c r="KEE127" s="3"/>
      <c r="KEF127" s="3"/>
      <c r="KEG127" s="3"/>
      <c r="KEH127" s="3"/>
      <c r="KEI127" s="3"/>
      <c r="KEJ127" s="3"/>
      <c r="KEK127" s="3"/>
      <c r="KEL127" s="3"/>
      <c r="KEM127" s="3"/>
      <c r="KEN127" s="3"/>
      <c r="KEO127" s="3"/>
      <c r="KEP127" s="3"/>
      <c r="KEQ127" s="3"/>
      <c r="KER127" s="3"/>
      <c r="KES127" s="3"/>
      <c r="KET127" s="3"/>
      <c r="KEU127" s="3"/>
      <c r="KEV127" s="3"/>
      <c r="KEW127" s="3"/>
      <c r="KEX127" s="3"/>
      <c r="KEY127" s="3"/>
      <c r="KEZ127" s="3"/>
      <c r="KFA127" s="3"/>
      <c r="KFB127" s="3"/>
      <c r="KFC127" s="3"/>
      <c r="KFD127" s="3"/>
      <c r="KFE127" s="3"/>
      <c r="KFF127" s="3"/>
      <c r="KFG127" s="3"/>
      <c r="KFH127" s="3"/>
      <c r="KFI127" s="3"/>
      <c r="KFJ127" s="3"/>
      <c r="KFK127" s="3"/>
      <c r="KFL127" s="3"/>
      <c r="KFM127" s="3"/>
      <c r="KFN127" s="3"/>
      <c r="KFO127" s="3"/>
      <c r="KFP127" s="3"/>
      <c r="KFQ127" s="3"/>
      <c r="KFR127" s="3"/>
      <c r="KFS127" s="3"/>
      <c r="KFT127" s="3"/>
      <c r="KFU127" s="3"/>
      <c r="KFV127" s="3"/>
      <c r="KFW127" s="3"/>
      <c r="KFX127" s="3"/>
      <c r="KFY127" s="3"/>
      <c r="KFZ127" s="3"/>
      <c r="KGA127" s="3"/>
      <c r="KGB127" s="3"/>
      <c r="KGC127" s="3"/>
      <c r="KGD127" s="3"/>
      <c r="KGE127" s="3"/>
      <c r="KGF127" s="3"/>
      <c r="KGG127" s="3"/>
      <c r="KGH127" s="3"/>
      <c r="KGI127" s="3"/>
      <c r="KGJ127" s="3"/>
      <c r="KGK127" s="3"/>
      <c r="KGL127" s="3"/>
      <c r="KGM127" s="3"/>
      <c r="KGN127" s="3"/>
      <c r="KGO127" s="3"/>
      <c r="KGP127" s="3"/>
      <c r="KGQ127" s="3"/>
      <c r="KGR127" s="3"/>
      <c r="KGS127" s="3"/>
      <c r="KGT127" s="3"/>
      <c r="KGU127" s="3"/>
      <c r="KGV127" s="3"/>
      <c r="KGW127" s="3"/>
      <c r="KGX127" s="3"/>
      <c r="KGY127" s="3"/>
      <c r="KGZ127" s="3"/>
      <c r="KHA127" s="3"/>
      <c r="KHB127" s="3"/>
      <c r="KHC127" s="3"/>
      <c r="KHD127" s="3"/>
      <c r="KHE127" s="3"/>
      <c r="KHF127" s="3"/>
      <c r="KHG127" s="3"/>
      <c r="KHH127" s="3"/>
      <c r="KHI127" s="3"/>
      <c r="KHJ127" s="3"/>
      <c r="KHK127" s="3"/>
      <c r="KHL127" s="3"/>
      <c r="KHM127" s="3"/>
      <c r="KHN127" s="3"/>
      <c r="KHO127" s="3"/>
      <c r="KHP127" s="3"/>
      <c r="KHQ127" s="3"/>
      <c r="KHR127" s="3"/>
      <c r="KHS127" s="3"/>
      <c r="KHT127" s="3"/>
      <c r="KHU127" s="3"/>
      <c r="KHV127" s="3"/>
      <c r="KHW127" s="3"/>
      <c r="KHX127" s="3"/>
      <c r="KHY127" s="3"/>
      <c r="KHZ127" s="3"/>
      <c r="KIA127" s="3"/>
      <c r="KIB127" s="3"/>
      <c r="KIC127" s="3"/>
      <c r="KID127" s="3"/>
      <c r="KIE127" s="3"/>
      <c r="KIF127" s="3"/>
      <c r="KIG127" s="3"/>
      <c r="KIH127" s="3"/>
      <c r="KII127" s="3"/>
      <c r="KIJ127" s="3"/>
      <c r="KIK127" s="3"/>
      <c r="KIL127" s="3"/>
      <c r="KIM127" s="3"/>
      <c r="KIN127" s="3"/>
      <c r="KIO127" s="3"/>
      <c r="KIP127" s="3"/>
      <c r="KIQ127" s="3"/>
      <c r="KIR127" s="3"/>
      <c r="KIS127" s="3"/>
      <c r="KIT127" s="3"/>
      <c r="KIU127" s="3"/>
      <c r="KIV127" s="3"/>
      <c r="KIW127" s="3"/>
      <c r="KIX127" s="3"/>
      <c r="KIY127" s="3"/>
      <c r="KIZ127" s="3"/>
      <c r="KJA127" s="3"/>
      <c r="KJB127" s="3"/>
      <c r="KJC127" s="3"/>
      <c r="KJD127" s="3"/>
      <c r="KJE127" s="3"/>
      <c r="KJF127" s="3"/>
      <c r="KJG127" s="3"/>
      <c r="KJH127" s="3"/>
      <c r="KJI127" s="3"/>
      <c r="KJJ127" s="3"/>
      <c r="KJK127" s="3"/>
      <c r="KJL127" s="3"/>
      <c r="KJM127" s="3"/>
      <c r="KJN127" s="3"/>
      <c r="KJO127" s="3"/>
      <c r="KJP127" s="3"/>
      <c r="KJQ127" s="3"/>
      <c r="KJR127" s="3"/>
      <c r="KJS127" s="3"/>
      <c r="KJT127" s="3"/>
      <c r="KJU127" s="3"/>
      <c r="KJV127" s="3"/>
      <c r="KJW127" s="3"/>
      <c r="KJX127" s="3"/>
      <c r="KJY127" s="3"/>
      <c r="KJZ127" s="3"/>
      <c r="KKA127" s="3"/>
      <c r="KKB127" s="3"/>
      <c r="KKC127" s="3"/>
      <c r="KKD127" s="3"/>
      <c r="KKE127" s="3"/>
      <c r="KKF127" s="3"/>
      <c r="KKG127" s="3"/>
      <c r="KKH127" s="3"/>
      <c r="KKI127" s="3"/>
      <c r="KKJ127" s="3"/>
      <c r="KKK127" s="3"/>
      <c r="KKL127" s="3"/>
      <c r="KKM127" s="3"/>
      <c r="KKN127" s="3"/>
      <c r="KKO127" s="3"/>
      <c r="KKP127" s="3"/>
      <c r="KKQ127" s="3"/>
      <c r="KKR127" s="3"/>
      <c r="KKS127" s="3"/>
      <c r="KKT127" s="3"/>
      <c r="KKU127" s="3"/>
      <c r="KKV127" s="3"/>
      <c r="KKW127" s="3"/>
      <c r="KKX127" s="3"/>
      <c r="KKY127" s="3"/>
      <c r="KKZ127" s="3"/>
      <c r="KLA127" s="3"/>
      <c r="KLB127" s="3"/>
      <c r="KLC127" s="3"/>
      <c r="KLD127" s="3"/>
      <c r="KLE127" s="3"/>
      <c r="KLF127" s="3"/>
      <c r="KLG127" s="3"/>
      <c r="KLH127" s="3"/>
      <c r="KLI127" s="3"/>
      <c r="KLJ127" s="3"/>
      <c r="KLK127" s="3"/>
      <c r="KLL127" s="3"/>
      <c r="KLM127" s="3"/>
      <c r="KLN127" s="3"/>
      <c r="KLO127" s="3"/>
      <c r="KLP127" s="3"/>
      <c r="KLQ127" s="3"/>
      <c r="KLR127" s="3"/>
      <c r="KLS127" s="3"/>
      <c r="KLT127" s="3"/>
      <c r="KLU127" s="3"/>
      <c r="KLV127" s="3"/>
      <c r="KLW127" s="3"/>
      <c r="KLX127" s="3"/>
      <c r="KLY127" s="3"/>
      <c r="KLZ127" s="3"/>
      <c r="KMA127" s="3"/>
      <c r="KMB127" s="3"/>
      <c r="KMC127" s="3"/>
      <c r="KMD127" s="3"/>
      <c r="KME127" s="3"/>
      <c r="KMF127" s="3"/>
      <c r="KMG127" s="3"/>
      <c r="KMH127" s="3"/>
      <c r="KMI127" s="3"/>
      <c r="KMJ127" s="3"/>
      <c r="KMK127" s="3"/>
      <c r="KML127" s="3"/>
      <c r="KMM127" s="3"/>
      <c r="KMN127" s="3"/>
      <c r="KMO127" s="3"/>
      <c r="KMP127" s="3"/>
      <c r="KMQ127" s="3"/>
      <c r="KMR127" s="3"/>
      <c r="KMS127" s="3"/>
      <c r="KMT127" s="3"/>
      <c r="KMU127" s="3"/>
      <c r="KMV127" s="3"/>
      <c r="KMW127" s="3"/>
      <c r="KMX127" s="3"/>
      <c r="KMY127" s="3"/>
      <c r="KMZ127" s="3"/>
      <c r="KNA127" s="3"/>
      <c r="KNB127" s="3"/>
      <c r="KNC127" s="3"/>
      <c r="KND127" s="3"/>
      <c r="KNE127" s="3"/>
      <c r="KNF127" s="3"/>
      <c r="KNG127" s="3"/>
      <c r="KNH127" s="3"/>
      <c r="KNI127" s="3"/>
      <c r="KNJ127" s="3"/>
      <c r="KNK127" s="3"/>
      <c r="KNL127" s="3"/>
      <c r="KNM127" s="3"/>
      <c r="KNN127" s="3"/>
      <c r="KNO127" s="3"/>
      <c r="KNP127" s="3"/>
      <c r="KNQ127" s="3"/>
      <c r="KNR127" s="3"/>
      <c r="KNS127" s="3"/>
      <c r="KNT127" s="3"/>
      <c r="KNU127" s="3"/>
      <c r="KNV127" s="3"/>
      <c r="KNW127" s="3"/>
      <c r="KNX127" s="3"/>
      <c r="KNY127" s="3"/>
      <c r="KNZ127" s="3"/>
      <c r="KOA127" s="3"/>
      <c r="KOB127" s="3"/>
      <c r="KOC127" s="3"/>
      <c r="KOD127" s="3"/>
      <c r="KOE127" s="3"/>
      <c r="KOF127" s="3"/>
      <c r="KOG127" s="3"/>
      <c r="KOH127" s="3"/>
      <c r="KOI127" s="3"/>
      <c r="KOJ127" s="3"/>
      <c r="KOK127" s="3"/>
      <c r="KOL127" s="3"/>
      <c r="KOM127" s="3"/>
      <c r="KON127" s="3"/>
      <c r="KOO127" s="3"/>
      <c r="KOP127" s="3"/>
      <c r="KOQ127" s="3"/>
      <c r="KOR127" s="3"/>
      <c r="KOS127" s="3"/>
      <c r="KOT127" s="3"/>
      <c r="KOU127" s="3"/>
      <c r="KOV127" s="3"/>
      <c r="KOW127" s="3"/>
      <c r="KOX127" s="3"/>
      <c r="KOY127" s="3"/>
      <c r="KOZ127" s="3"/>
      <c r="KPA127" s="3"/>
      <c r="KPB127" s="3"/>
      <c r="KPC127" s="3"/>
      <c r="KPD127" s="3"/>
      <c r="KPE127" s="3"/>
      <c r="KPF127" s="3"/>
      <c r="KPG127" s="3"/>
      <c r="KPH127" s="3"/>
      <c r="KPI127" s="3"/>
      <c r="KPJ127" s="3"/>
      <c r="KPK127" s="3"/>
      <c r="KPL127" s="3"/>
      <c r="KPM127" s="3"/>
      <c r="KPN127" s="3"/>
      <c r="KPO127" s="3"/>
      <c r="KPP127" s="3"/>
      <c r="KPQ127" s="3"/>
      <c r="KPR127" s="3"/>
      <c r="KPS127" s="3"/>
      <c r="KPT127" s="3"/>
      <c r="KPU127" s="3"/>
      <c r="KPV127" s="3"/>
      <c r="KPW127" s="3"/>
      <c r="KPX127" s="3"/>
      <c r="KPY127" s="3"/>
      <c r="KPZ127" s="3"/>
      <c r="KQA127" s="3"/>
      <c r="KQB127" s="3"/>
      <c r="KQC127" s="3"/>
      <c r="KQD127" s="3"/>
      <c r="KQE127" s="3"/>
      <c r="KQF127" s="3"/>
      <c r="KQG127" s="3"/>
      <c r="KQH127" s="3"/>
      <c r="KQI127" s="3"/>
      <c r="KQJ127" s="3"/>
      <c r="KQK127" s="3"/>
      <c r="KQL127" s="3"/>
      <c r="KQM127" s="3"/>
      <c r="KQN127" s="3"/>
      <c r="KQO127" s="3"/>
      <c r="KQP127" s="3"/>
      <c r="KQQ127" s="3"/>
      <c r="KQR127" s="3"/>
      <c r="KQS127" s="3"/>
      <c r="KQT127" s="3"/>
      <c r="KQU127" s="3"/>
      <c r="KQV127" s="3"/>
      <c r="KQW127" s="3"/>
      <c r="KQX127" s="3"/>
      <c r="KQY127" s="3"/>
      <c r="KQZ127" s="3"/>
      <c r="KRA127" s="3"/>
      <c r="KRB127" s="3"/>
      <c r="KRC127" s="3"/>
      <c r="KRD127" s="3"/>
      <c r="KRE127" s="3"/>
      <c r="KRF127" s="3"/>
      <c r="KRG127" s="3"/>
      <c r="KRH127" s="3"/>
      <c r="KRI127" s="3"/>
      <c r="KRJ127" s="3"/>
      <c r="KRK127" s="3"/>
      <c r="KRL127" s="3"/>
      <c r="KRM127" s="3"/>
      <c r="KRN127" s="3"/>
      <c r="KRO127" s="3"/>
      <c r="KRP127" s="3"/>
      <c r="KRQ127" s="3"/>
      <c r="KRR127" s="3"/>
      <c r="KRS127" s="3"/>
      <c r="KRT127" s="3"/>
      <c r="KRU127" s="3"/>
      <c r="KRV127" s="3"/>
      <c r="KRW127" s="3"/>
      <c r="KRX127" s="3"/>
      <c r="KRY127" s="3"/>
      <c r="KRZ127" s="3"/>
      <c r="KSA127" s="3"/>
      <c r="KSB127" s="3"/>
      <c r="KSC127" s="3"/>
      <c r="KSD127" s="3"/>
      <c r="KSE127" s="3"/>
      <c r="KSF127" s="3"/>
      <c r="KSG127" s="3"/>
      <c r="KSH127" s="3"/>
      <c r="KSI127" s="3"/>
      <c r="KSJ127" s="3"/>
      <c r="KSK127" s="3"/>
      <c r="KSL127" s="3"/>
      <c r="KSM127" s="3"/>
      <c r="KSN127" s="3"/>
      <c r="KSO127" s="3"/>
      <c r="KSP127" s="3"/>
      <c r="KSQ127" s="3"/>
      <c r="KSR127" s="3"/>
      <c r="KSS127" s="3"/>
      <c r="KST127" s="3"/>
      <c r="KSU127" s="3"/>
      <c r="KSV127" s="3"/>
      <c r="KSW127" s="3"/>
      <c r="KSX127" s="3"/>
      <c r="KSY127" s="3"/>
      <c r="KSZ127" s="3"/>
      <c r="KTA127" s="3"/>
      <c r="KTB127" s="3"/>
      <c r="KTC127" s="3"/>
      <c r="KTD127" s="3"/>
      <c r="KTE127" s="3"/>
      <c r="KTF127" s="3"/>
      <c r="KTG127" s="3"/>
      <c r="KTH127" s="3"/>
      <c r="KTI127" s="3"/>
      <c r="KTJ127" s="3"/>
      <c r="KTK127" s="3"/>
      <c r="KTL127" s="3"/>
      <c r="KTM127" s="3"/>
      <c r="KTN127" s="3"/>
      <c r="KTO127" s="3"/>
      <c r="KTP127" s="3"/>
      <c r="KTQ127" s="3"/>
      <c r="KTR127" s="3"/>
      <c r="KTS127" s="3"/>
      <c r="KTT127" s="3"/>
      <c r="KTU127" s="3"/>
      <c r="KTV127" s="3"/>
      <c r="KTW127" s="3"/>
      <c r="KTX127" s="3"/>
      <c r="KTY127" s="3"/>
      <c r="KTZ127" s="3"/>
      <c r="KUA127" s="3"/>
      <c r="KUB127" s="3"/>
      <c r="KUC127" s="3"/>
      <c r="KUD127" s="3"/>
      <c r="KUE127" s="3"/>
      <c r="KUF127" s="3"/>
      <c r="KUG127" s="3"/>
      <c r="KUH127" s="3"/>
      <c r="KUI127" s="3"/>
      <c r="KUJ127" s="3"/>
      <c r="KUK127" s="3"/>
      <c r="KUL127" s="3"/>
      <c r="KUM127" s="3"/>
      <c r="KUN127" s="3"/>
      <c r="KUO127" s="3"/>
      <c r="KUP127" s="3"/>
      <c r="KUQ127" s="3"/>
      <c r="KUR127" s="3"/>
      <c r="KUS127" s="3"/>
      <c r="KUT127" s="3"/>
      <c r="KUU127" s="3"/>
      <c r="KUV127" s="3"/>
      <c r="KUW127" s="3"/>
      <c r="KUX127" s="3"/>
      <c r="KUY127" s="3"/>
      <c r="KUZ127" s="3"/>
      <c r="KVA127" s="3"/>
      <c r="KVB127" s="3"/>
      <c r="KVC127" s="3"/>
      <c r="KVD127" s="3"/>
      <c r="KVE127" s="3"/>
      <c r="KVF127" s="3"/>
      <c r="KVG127" s="3"/>
      <c r="KVH127" s="3"/>
      <c r="KVI127" s="3"/>
      <c r="KVJ127" s="3"/>
      <c r="KVK127" s="3"/>
      <c r="KVL127" s="3"/>
      <c r="KVM127" s="3"/>
      <c r="KVN127" s="3"/>
      <c r="KVO127" s="3"/>
      <c r="KVP127" s="3"/>
      <c r="KVQ127" s="3"/>
      <c r="KVR127" s="3"/>
      <c r="KVS127" s="3"/>
      <c r="KVT127" s="3"/>
      <c r="KVU127" s="3"/>
      <c r="KVV127" s="3"/>
      <c r="KVW127" s="3"/>
      <c r="KVX127" s="3"/>
      <c r="KVY127" s="3"/>
      <c r="KVZ127" s="3"/>
      <c r="KWA127" s="3"/>
      <c r="KWB127" s="3"/>
      <c r="KWC127" s="3"/>
      <c r="KWD127" s="3"/>
      <c r="KWE127" s="3"/>
      <c r="KWF127" s="3"/>
      <c r="KWG127" s="3"/>
      <c r="KWH127" s="3"/>
      <c r="KWI127" s="3"/>
      <c r="KWJ127" s="3"/>
      <c r="KWK127" s="3"/>
      <c r="KWL127" s="3"/>
      <c r="KWM127" s="3"/>
      <c r="KWN127" s="3"/>
      <c r="KWO127" s="3"/>
      <c r="KWP127" s="3"/>
      <c r="KWQ127" s="3"/>
      <c r="KWR127" s="3"/>
      <c r="KWS127" s="3"/>
      <c r="KWT127" s="3"/>
      <c r="KWU127" s="3"/>
      <c r="KWV127" s="3"/>
      <c r="KWW127" s="3"/>
      <c r="KWX127" s="3"/>
      <c r="KWY127" s="3"/>
      <c r="KWZ127" s="3"/>
      <c r="KXA127" s="3"/>
      <c r="KXB127" s="3"/>
      <c r="KXC127" s="3"/>
      <c r="KXD127" s="3"/>
      <c r="KXE127" s="3"/>
      <c r="KXF127" s="3"/>
      <c r="KXG127" s="3"/>
      <c r="KXH127" s="3"/>
      <c r="KXI127" s="3"/>
      <c r="KXJ127" s="3"/>
      <c r="KXK127" s="3"/>
      <c r="KXL127" s="3"/>
      <c r="KXM127" s="3"/>
      <c r="KXN127" s="3"/>
      <c r="KXO127" s="3"/>
      <c r="KXP127" s="3"/>
      <c r="KXQ127" s="3"/>
      <c r="KXR127" s="3"/>
      <c r="KXS127" s="3"/>
      <c r="KXT127" s="3"/>
      <c r="KXU127" s="3"/>
      <c r="KXV127" s="3"/>
      <c r="KXW127" s="3"/>
      <c r="KXX127" s="3"/>
      <c r="KXY127" s="3"/>
      <c r="KXZ127" s="3"/>
      <c r="KYA127" s="3"/>
      <c r="KYB127" s="3"/>
      <c r="KYC127" s="3"/>
      <c r="KYD127" s="3"/>
      <c r="KYE127" s="3"/>
      <c r="KYF127" s="3"/>
      <c r="KYG127" s="3"/>
      <c r="KYH127" s="3"/>
      <c r="KYI127" s="3"/>
      <c r="KYJ127" s="3"/>
      <c r="KYK127" s="3"/>
      <c r="KYL127" s="3"/>
      <c r="KYM127" s="3"/>
      <c r="KYN127" s="3"/>
      <c r="KYO127" s="3"/>
      <c r="KYP127" s="3"/>
      <c r="KYQ127" s="3"/>
      <c r="KYR127" s="3"/>
      <c r="KYS127" s="3"/>
      <c r="KYT127" s="3"/>
      <c r="KYU127" s="3"/>
      <c r="KYV127" s="3"/>
      <c r="KYW127" s="3"/>
      <c r="KYX127" s="3"/>
      <c r="KYY127" s="3"/>
      <c r="KYZ127" s="3"/>
      <c r="KZA127" s="3"/>
      <c r="KZB127" s="3"/>
      <c r="KZC127" s="3"/>
      <c r="KZD127" s="3"/>
      <c r="KZE127" s="3"/>
      <c r="KZF127" s="3"/>
      <c r="KZG127" s="3"/>
      <c r="KZH127" s="3"/>
      <c r="KZI127" s="3"/>
      <c r="KZJ127" s="3"/>
      <c r="KZK127" s="3"/>
      <c r="KZL127" s="3"/>
      <c r="KZM127" s="3"/>
      <c r="KZN127" s="3"/>
      <c r="KZO127" s="3"/>
      <c r="KZP127" s="3"/>
      <c r="KZQ127" s="3"/>
      <c r="KZR127" s="3"/>
      <c r="KZS127" s="3"/>
      <c r="KZT127" s="3"/>
      <c r="KZU127" s="3"/>
      <c r="KZV127" s="3"/>
      <c r="KZW127" s="3"/>
      <c r="KZX127" s="3"/>
      <c r="KZY127" s="3"/>
      <c r="KZZ127" s="3"/>
      <c r="LAA127" s="3"/>
      <c r="LAB127" s="3"/>
      <c r="LAC127" s="3"/>
      <c r="LAD127" s="3"/>
      <c r="LAE127" s="3"/>
      <c r="LAF127" s="3"/>
      <c r="LAG127" s="3"/>
      <c r="LAH127" s="3"/>
      <c r="LAI127" s="3"/>
      <c r="LAJ127" s="3"/>
      <c r="LAK127" s="3"/>
      <c r="LAL127" s="3"/>
      <c r="LAM127" s="3"/>
      <c r="LAN127" s="3"/>
      <c r="LAO127" s="3"/>
      <c r="LAP127" s="3"/>
      <c r="LAQ127" s="3"/>
      <c r="LAR127" s="3"/>
      <c r="LAS127" s="3"/>
      <c r="LAT127" s="3"/>
      <c r="LAU127" s="3"/>
      <c r="LAV127" s="3"/>
      <c r="LAW127" s="3"/>
      <c r="LAX127" s="3"/>
      <c r="LAY127" s="3"/>
      <c r="LAZ127" s="3"/>
      <c r="LBA127" s="3"/>
      <c r="LBB127" s="3"/>
      <c r="LBC127" s="3"/>
      <c r="LBD127" s="3"/>
      <c r="LBE127" s="3"/>
      <c r="LBF127" s="3"/>
      <c r="LBG127" s="3"/>
      <c r="LBH127" s="3"/>
      <c r="LBI127" s="3"/>
      <c r="LBJ127" s="3"/>
      <c r="LBK127" s="3"/>
      <c r="LBL127" s="3"/>
      <c r="LBM127" s="3"/>
      <c r="LBN127" s="3"/>
      <c r="LBO127" s="3"/>
      <c r="LBP127" s="3"/>
      <c r="LBQ127" s="3"/>
      <c r="LBR127" s="3"/>
      <c r="LBS127" s="3"/>
      <c r="LBT127" s="3"/>
      <c r="LBU127" s="3"/>
      <c r="LBV127" s="3"/>
      <c r="LBW127" s="3"/>
      <c r="LBX127" s="3"/>
      <c r="LBY127" s="3"/>
      <c r="LBZ127" s="3"/>
      <c r="LCA127" s="3"/>
      <c r="LCB127" s="3"/>
      <c r="LCC127" s="3"/>
      <c r="LCD127" s="3"/>
      <c r="LCE127" s="3"/>
      <c r="LCF127" s="3"/>
      <c r="LCG127" s="3"/>
      <c r="LCH127" s="3"/>
      <c r="LCI127" s="3"/>
      <c r="LCJ127" s="3"/>
      <c r="LCK127" s="3"/>
      <c r="LCL127" s="3"/>
      <c r="LCM127" s="3"/>
      <c r="LCN127" s="3"/>
      <c r="LCO127" s="3"/>
      <c r="LCP127" s="3"/>
      <c r="LCQ127" s="3"/>
      <c r="LCR127" s="3"/>
      <c r="LCS127" s="3"/>
      <c r="LCT127" s="3"/>
      <c r="LCU127" s="3"/>
      <c r="LCV127" s="3"/>
      <c r="LCW127" s="3"/>
      <c r="LCX127" s="3"/>
      <c r="LCY127" s="3"/>
      <c r="LCZ127" s="3"/>
      <c r="LDA127" s="3"/>
      <c r="LDB127" s="3"/>
      <c r="LDC127" s="3"/>
      <c r="LDD127" s="3"/>
      <c r="LDE127" s="3"/>
      <c r="LDF127" s="3"/>
      <c r="LDG127" s="3"/>
      <c r="LDH127" s="3"/>
      <c r="LDI127" s="3"/>
      <c r="LDJ127" s="3"/>
      <c r="LDK127" s="3"/>
      <c r="LDL127" s="3"/>
      <c r="LDM127" s="3"/>
      <c r="LDN127" s="3"/>
      <c r="LDO127" s="3"/>
      <c r="LDP127" s="3"/>
      <c r="LDQ127" s="3"/>
      <c r="LDR127" s="3"/>
      <c r="LDS127" s="3"/>
      <c r="LDT127" s="3"/>
      <c r="LDU127" s="3"/>
      <c r="LDV127" s="3"/>
      <c r="LDW127" s="3"/>
      <c r="LDX127" s="3"/>
      <c r="LDY127" s="3"/>
      <c r="LDZ127" s="3"/>
      <c r="LEA127" s="3"/>
      <c r="LEB127" s="3"/>
      <c r="LEC127" s="3"/>
      <c r="LED127" s="3"/>
      <c r="LEE127" s="3"/>
      <c r="LEF127" s="3"/>
      <c r="LEG127" s="3"/>
      <c r="LEH127" s="3"/>
      <c r="LEI127" s="3"/>
      <c r="LEJ127" s="3"/>
      <c r="LEK127" s="3"/>
      <c r="LEL127" s="3"/>
      <c r="LEM127" s="3"/>
      <c r="LEN127" s="3"/>
      <c r="LEO127" s="3"/>
      <c r="LEP127" s="3"/>
      <c r="LEQ127" s="3"/>
      <c r="LER127" s="3"/>
      <c r="LES127" s="3"/>
      <c r="LET127" s="3"/>
      <c r="LEU127" s="3"/>
      <c r="LEV127" s="3"/>
      <c r="LEW127" s="3"/>
      <c r="LEX127" s="3"/>
      <c r="LEY127" s="3"/>
      <c r="LEZ127" s="3"/>
      <c r="LFA127" s="3"/>
      <c r="LFB127" s="3"/>
      <c r="LFC127" s="3"/>
      <c r="LFD127" s="3"/>
      <c r="LFE127" s="3"/>
      <c r="LFF127" s="3"/>
      <c r="LFG127" s="3"/>
      <c r="LFH127" s="3"/>
      <c r="LFI127" s="3"/>
      <c r="LFJ127" s="3"/>
      <c r="LFK127" s="3"/>
      <c r="LFL127" s="3"/>
      <c r="LFM127" s="3"/>
      <c r="LFN127" s="3"/>
      <c r="LFO127" s="3"/>
      <c r="LFP127" s="3"/>
      <c r="LFQ127" s="3"/>
      <c r="LFR127" s="3"/>
      <c r="LFS127" s="3"/>
      <c r="LFT127" s="3"/>
      <c r="LFU127" s="3"/>
      <c r="LFV127" s="3"/>
      <c r="LFW127" s="3"/>
      <c r="LFX127" s="3"/>
      <c r="LFY127" s="3"/>
      <c r="LFZ127" s="3"/>
      <c r="LGA127" s="3"/>
      <c r="LGB127" s="3"/>
      <c r="LGC127" s="3"/>
      <c r="LGD127" s="3"/>
      <c r="LGE127" s="3"/>
      <c r="LGF127" s="3"/>
      <c r="LGG127" s="3"/>
      <c r="LGH127" s="3"/>
      <c r="LGI127" s="3"/>
      <c r="LGJ127" s="3"/>
      <c r="LGK127" s="3"/>
      <c r="LGL127" s="3"/>
      <c r="LGM127" s="3"/>
      <c r="LGN127" s="3"/>
      <c r="LGO127" s="3"/>
      <c r="LGP127" s="3"/>
      <c r="LGQ127" s="3"/>
      <c r="LGR127" s="3"/>
      <c r="LGS127" s="3"/>
      <c r="LGT127" s="3"/>
      <c r="LGU127" s="3"/>
      <c r="LGV127" s="3"/>
      <c r="LGW127" s="3"/>
      <c r="LGX127" s="3"/>
      <c r="LGY127" s="3"/>
      <c r="LGZ127" s="3"/>
      <c r="LHA127" s="3"/>
      <c r="LHB127" s="3"/>
      <c r="LHC127" s="3"/>
      <c r="LHD127" s="3"/>
      <c r="LHE127" s="3"/>
      <c r="LHF127" s="3"/>
      <c r="LHG127" s="3"/>
      <c r="LHH127" s="3"/>
      <c r="LHI127" s="3"/>
      <c r="LHJ127" s="3"/>
      <c r="LHK127" s="3"/>
      <c r="LHL127" s="3"/>
      <c r="LHM127" s="3"/>
      <c r="LHN127" s="3"/>
      <c r="LHO127" s="3"/>
      <c r="LHP127" s="3"/>
      <c r="LHQ127" s="3"/>
      <c r="LHR127" s="3"/>
      <c r="LHS127" s="3"/>
      <c r="LHT127" s="3"/>
      <c r="LHU127" s="3"/>
      <c r="LHV127" s="3"/>
      <c r="LHW127" s="3"/>
      <c r="LHX127" s="3"/>
      <c r="LHY127" s="3"/>
      <c r="LHZ127" s="3"/>
      <c r="LIA127" s="3"/>
      <c r="LIB127" s="3"/>
      <c r="LIC127" s="3"/>
      <c r="LID127" s="3"/>
      <c r="LIE127" s="3"/>
      <c r="LIF127" s="3"/>
      <c r="LIG127" s="3"/>
      <c r="LIH127" s="3"/>
      <c r="LII127" s="3"/>
      <c r="LIJ127" s="3"/>
      <c r="LIK127" s="3"/>
      <c r="LIL127" s="3"/>
      <c r="LIM127" s="3"/>
      <c r="LIN127" s="3"/>
      <c r="LIO127" s="3"/>
      <c r="LIP127" s="3"/>
      <c r="LIQ127" s="3"/>
      <c r="LIR127" s="3"/>
      <c r="LIS127" s="3"/>
      <c r="LIT127" s="3"/>
      <c r="LIU127" s="3"/>
      <c r="LIV127" s="3"/>
      <c r="LIW127" s="3"/>
      <c r="LIX127" s="3"/>
      <c r="LIY127" s="3"/>
      <c r="LIZ127" s="3"/>
      <c r="LJA127" s="3"/>
      <c r="LJB127" s="3"/>
      <c r="LJC127" s="3"/>
      <c r="LJD127" s="3"/>
      <c r="LJE127" s="3"/>
      <c r="LJF127" s="3"/>
      <c r="LJG127" s="3"/>
      <c r="LJH127" s="3"/>
      <c r="LJI127" s="3"/>
      <c r="LJJ127" s="3"/>
      <c r="LJK127" s="3"/>
      <c r="LJL127" s="3"/>
      <c r="LJM127" s="3"/>
      <c r="LJN127" s="3"/>
      <c r="LJO127" s="3"/>
      <c r="LJP127" s="3"/>
      <c r="LJQ127" s="3"/>
      <c r="LJR127" s="3"/>
      <c r="LJS127" s="3"/>
      <c r="LJT127" s="3"/>
      <c r="LJU127" s="3"/>
      <c r="LJV127" s="3"/>
      <c r="LJW127" s="3"/>
      <c r="LJX127" s="3"/>
      <c r="LJY127" s="3"/>
      <c r="LJZ127" s="3"/>
      <c r="LKA127" s="3"/>
      <c r="LKB127" s="3"/>
      <c r="LKC127" s="3"/>
      <c r="LKD127" s="3"/>
      <c r="LKE127" s="3"/>
      <c r="LKF127" s="3"/>
      <c r="LKG127" s="3"/>
      <c r="LKH127" s="3"/>
      <c r="LKI127" s="3"/>
      <c r="LKJ127" s="3"/>
      <c r="LKK127" s="3"/>
      <c r="LKL127" s="3"/>
      <c r="LKM127" s="3"/>
      <c r="LKN127" s="3"/>
      <c r="LKO127" s="3"/>
      <c r="LKP127" s="3"/>
      <c r="LKQ127" s="3"/>
      <c r="LKR127" s="3"/>
      <c r="LKS127" s="3"/>
      <c r="LKT127" s="3"/>
      <c r="LKU127" s="3"/>
      <c r="LKV127" s="3"/>
      <c r="LKW127" s="3"/>
      <c r="LKX127" s="3"/>
      <c r="LKY127" s="3"/>
      <c r="LKZ127" s="3"/>
      <c r="LLA127" s="3"/>
      <c r="LLB127" s="3"/>
      <c r="LLC127" s="3"/>
      <c r="LLD127" s="3"/>
      <c r="LLE127" s="3"/>
      <c r="LLF127" s="3"/>
      <c r="LLG127" s="3"/>
      <c r="LLH127" s="3"/>
      <c r="LLI127" s="3"/>
      <c r="LLJ127" s="3"/>
      <c r="LLK127" s="3"/>
      <c r="LLL127" s="3"/>
      <c r="LLM127" s="3"/>
      <c r="LLN127" s="3"/>
      <c r="LLO127" s="3"/>
      <c r="LLP127" s="3"/>
      <c r="LLQ127" s="3"/>
      <c r="LLR127" s="3"/>
      <c r="LLS127" s="3"/>
      <c r="LLT127" s="3"/>
      <c r="LLU127" s="3"/>
      <c r="LLV127" s="3"/>
      <c r="LLW127" s="3"/>
      <c r="LLX127" s="3"/>
      <c r="LLY127" s="3"/>
      <c r="LLZ127" s="3"/>
      <c r="LMA127" s="3"/>
      <c r="LMB127" s="3"/>
      <c r="LMC127" s="3"/>
      <c r="LMD127" s="3"/>
      <c r="LME127" s="3"/>
      <c r="LMF127" s="3"/>
      <c r="LMG127" s="3"/>
      <c r="LMH127" s="3"/>
      <c r="LMI127" s="3"/>
      <c r="LMJ127" s="3"/>
      <c r="LMK127" s="3"/>
      <c r="LML127" s="3"/>
      <c r="LMM127" s="3"/>
      <c r="LMN127" s="3"/>
      <c r="LMO127" s="3"/>
      <c r="LMP127" s="3"/>
      <c r="LMQ127" s="3"/>
      <c r="LMR127" s="3"/>
      <c r="LMS127" s="3"/>
      <c r="LMT127" s="3"/>
      <c r="LMU127" s="3"/>
      <c r="LMV127" s="3"/>
      <c r="LMW127" s="3"/>
      <c r="LMX127" s="3"/>
      <c r="LMY127" s="3"/>
      <c r="LMZ127" s="3"/>
      <c r="LNA127" s="3"/>
      <c r="LNB127" s="3"/>
      <c r="LNC127" s="3"/>
      <c r="LND127" s="3"/>
      <c r="LNE127" s="3"/>
      <c r="LNF127" s="3"/>
      <c r="LNG127" s="3"/>
      <c r="LNH127" s="3"/>
      <c r="LNI127" s="3"/>
      <c r="LNJ127" s="3"/>
      <c r="LNK127" s="3"/>
      <c r="LNL127" s="3"/>
      <c r="LNM127" s="3"/>
      <c r="LNN127" s="3"/>
      <c r="LNO127" s="3"/>
      <c r="LNP127" s="3"/>
      <c r="LNQ127" s="3"/>
      <c r="LNR127" s="3"/>
      <c r="LNS127" s="3"/>
      <c r="LNT127" s="3"/>
      <c r="LNU127" s="3"/>
      <c r="LNV127" s="3"/>
      <c r="LNW127" s="3"/>
      <c r="LNX127" s="3"/>
      <c r="LNY127" s="3"/>
      <c r="LNZ127" s="3"/>
      <c r="LOA127" s="3"/>
      <c r="LOB127" s="3"/>
      <c r="LOC127" s="3"/>
      <c r="LOD127" s="3"/>
      <c r="LOE127" s="3"/>
      <c r="LOF127" s="3"/>
      <c r="LOG127" s="3"/>
      <c r="LOH127" s="3"/>
      <c r="LOI127" s="3"/>
      <c r="LOJ127" s="3"/>
      <c r="LOK127" s="3"/>
      <c r="LOL127" s="3"/>
      <c r="LOM127" s="3"/>
      <c r="LON127" s="3"/>
      <c r="LOO127" s="3"/>
      <c r="LOP127" s="3"/>
      <c r="LOQ127" s="3"/>
      <c r="LOR127" s="3"/>
      <c r="LOS127" s="3"/>
      <c r="LOT127" s="3"/>
      <c r="LOU127" s="3"/>
      <c r="LOV127" s="3"/>
      <c r="LOW127" s="3"/>
      <c r="LOX127" s="3"/>
      <c r="LOY127" s="3"/>
      <c r="LOZ127" s="3"/>
      <c r="LPA127" s="3"/>
      <c r="LPB127" s="3"/>
      <c r="LPC127" s="3"/>
      <c r="LPD127" s="3"/>
      <c r="LPE127" s="3"/>
      <c r="LPF127" s="3"/>
      <c r="LPG127" s="3"/>
      <c r="LPH127" s="3"/>
      <c r="LPI127" s="3"/>
      <c r="LPJ127" s="3"/>
      <c r="LPK127" s="3"/>
      <c r="LPL127" s="3"/>
      <c r="LPM127" s="3"/>
      <c r="LPN127" s="3"/>
      <c r="LPO127" s="3"/>
      <c r="LPP127" s="3"/>
      <c r="LPQ127" s="3"/>
      <c r="LPR127" s="3"/>
      <c r="LPS127" s="3"/>
      <c r="LPT127" s="3"/>
      <c r="LPU127" s="3"/>
      <c r="LPV127" s="3"/>
      <c r="LPW127" s="3"/>
      <c r="LPX127" s="3"/>
      <c r="LPY127" s="3"/>
      <c r="LPZ127" s="3"/>
      <c r="LQA127" s="3"/>
      <c r="LQB127" s="3"/>
      <c r="LQC127" s="3"/>
      <c r="LQD127" s="3"/>
      <c r="LQE127" s="3"/>
      <c r="LQF127" s="3"/>
      <c r="LQG127" s="3"/>
      <c r="LQH127" s="3"/>
      <c r="LQI127" s="3"/>
      <c r="LQJ127" s="3"/>
      <c r="LQK127" s="3"/>
      <c r="LQL127" s="3"/>
      <c r="LQM127" s="3"/>
      <c r="LQN127" s="3"/>
      <c r="LQO127" s="3"/>
      <c r="LQP127" s="3"/>
      <c r="LQQ127" s="3"/>
      <c r="LQR127" s="3"/>
      <c r="LQS127" s="3"/>
      <c r="LQT127" s="3"/>
      <c r="LQU127" s="3"/>
      <c r="LQV127" s="3"/>
      <c r="LQW127" s="3"/>
      <c r="LQX127" s="3"/>
      <c r="LQY127" s="3"/>
      <c r="LQZ127" s="3"/>
      <c r="LRA127" s="3"/>
      <c r="LRB127" s="3"/>
      <c r="LRC127" s="3"/>
      <c r="LRD127" s="3"/>
      <c r="LRE127" s="3"/>
      <c r="LRF127" s="3"/>
      <c r="LRG127" s="3"/>
      <c r="LRH127" s="3"/>
      <c r="LRI127" s="3"/>
      <c r="LRJ127" s="3"/>
      <c r="LRK127" s="3"/>
      <c r="LRL127" s="3"/>
      <c r="LRM127" s="3"/>
      <c r="LRN127" s="3"/>
      <c r="LRO127" s="3"/>
      <c r="LRP127" s="3"/>
      <c r="LRQ127" s="3"/>
      <c r="LRR127" s="3"/>
      <c r="LRS127" s="3"/>
      <c r="LRT127" s="3"/>
      <c r="LRU127" s="3"/>
      <c r="LRV127" s="3"/>
      <c r="LRW127" s="3"/>
      <c r="LRX127" s="3"/>
      <c r="LRY127" s="3"/>
      <c r="LRZ127" s="3"/>
      <c r="LSA127" s="3"/>
      <c r="LSB127" s="3"/>
      <c r="LSC127" s="3"/>
      <c r="LSD127" s="3"/>
      <c r="LSE127" s="3"/>
      <c r="LSF127" s="3"/>
      <c r="LSG127" s="3"/>
      <c r="LSH127" s="3"/>
      <c r="LSI127" s="3"/>
      <c r="LSJ127" s="3"/>
      <c r="LSK127" s="3"/>
      <c r="LSL127" s="3"/>
      <c r="LSM127" s="3"/>
      <c r="LSN127" s="3"/>
      <c r="LSO127" s="3"/>
      <c r="LSP127" s="3"/>
      <c r="LSQ127" s="3"/>
      <c r="LSR127" s="3"/>
      <c r="LSS127" s="3"/>
      <c r="LST127" s="3"/>
      <c r="LSU127" s="3"/>
      <c r="LSV127" s="3"/>
      <c r="LSW127" s="3"/>
      <c r="LSX127" s="3"/>
      <c r="LSY127" s="3"/>
      <c r="LSZ127" s="3"/>
      <c r="LTA127" s="3"/>
      <c r="LTB127" s="3"/>
      <c r="LTC127" s="3"/>
      <c r="LTD127" s="3"/>
      <c r="LTE127" s="3"/>
      <c r="LTF127" s="3"/>
      <c r="LTG127" s="3"/>
      <c r="LTH127" s="3"/>
      <c r="LTI127" s="3"/>
      <c r="LTJ127" s="3"/>
      <c r="LTK127" s="3"/>
      <c r="LTL127" s="3"/>
      <c r="LTM127" s="3"/>
      <c r="LTN127" s="3"/>
      <c r="LTO127" s="3"/>
      <c r="LTP127" s="3"/>
      <c r="LTQ127" s="3"/>
      <c r="LTR127" s="3"/>
      <c r="LTS127" s="3"/>
      <c r="LTT127" s="3"/>
      <c r="LTU127" s="3"/>
      <c r="LTV127" s="3"/>
      <c r="LTW127" s="3"/>
      <c r="LTX127" s="3"/>
      <c r="LTY127" s="3"/>
      <c r="LTZ127" s="3"/>
      <c r="LUA127" s="3"/>
      <c r="LUB127" s="3"/>
      <c r="LUC127" s="3"/>
      <c r="LUD127" s="3"/>
      <c r="LUE127" s="3"/>
      <c r="LUF127" s="3"/>
      <c r="LUG127" s="3"/>
      <c r="LUH127" s="3"/>
      <c r="LUI127" s="3"/>
      <c r="LUJ127" s="3"/>
      <c r="LUK127" s="3"/>
      <c r="LUL127" s="3"/>
      <c r="LUM127" s="3"/>
      <c r="LUN127" s="3"/>
      <c r="LUO127" s="3"/>
      <c r="LUP127" s="3"/>
      <c r="LUQ127" s="3"/>
      <c r="LUR127" s="3"/>
      <c r="LUS127" s="3"/>
      <c r="LUT127" s="3"/>
      <c r="LUU127" s="3"/>
      <c r="LUV127" s="3"/>
      <c r="LUW127" s="3"/>
      <c r="LUX127" s="3"/>
      <c r="LUY127" s="3"/>
      <c r="LUZ127" s="3"/>
      <c r="LVA127" s="3"/>
      <c r="LVB127" s="3"/>
      <c r="LVC127" s="3"/>
      <c r="LVD127" s="3"/>
      <c r="LVE127" s="3"/>
      <c r="LVF127" s="3"/>
      <c r="LVG127" s="3"/>
      <c r="LVH127" s="3"/>
      <c r="LVI127" s="3"/>
      <c r="LVJ127" s="3"/>
      <c r="LVK127" s="3"/>
      <c r="LVL127" s="3"/>
      <c r="LVM127" s="3"/>
      <c r="LVN127" s="3"/>
      <c r="LVO127" s="3"/>
      <c r="LVP127" s="3"/>
      <c r="LVQ127" s="3"/>
      <c r="LVR127" s="3"/>
      <c r="LVS127" s="3"/>
      <c r="LVT127" s="3"/>
      <c r="LVU127" s="3"/>
      <c r="LVV127" s="3"/>
      <c r="LVW127" s="3"/>
      <c r="LVX127" s="3"/>
      <c r="LVY127" s="3"/>
      <c r="LVZ127" s="3"/>
      <c r="LWA127" s="3"/>
      <c r="LWB127" s="3"/>
      <c r="LWC127" s="3"/>
      <c r="LWD127" s="3"/>
      <c r="LWE127" s="3"/>
      <c r="LWF127" s="3"/>
      <c r="LWG127" s="3"/>
      <c r="LWH127" s="3"/>
      <c r="LWI127" s="3"/>
      <c r="LWJ127" s="3"/>
      <c r="LWK127" s="3"/>
      <c r="LWL127" s="3"/>
      <c r="LWM127" s="3"/>
      <c r="LWN127" s="3"/>
      <c r="LWO127" s="3"/>
      <c r="LWP127" s="3"/>
      <c r="LWQ127" s="3"/>
      <c r="LWR127" s="3"/>
      <c r="LWS127" s="3"/>
      <c r="LWT127" s="3"/>
      <c r="LWU127" s="3"/>
      <c r="LWV127" s="3"/>
      <c r="LWW127" s="3"/>
      <c r="LWX127" s="3"/>
      <c r="LWY127" s="3"/>
      <c r="LWZ127" s="3"/>
      <c r="LXA127" s="3"/>
      <c r="LXB127" s="3"/>
      <c r="LXC127" s="3"/>
      <c r="LXD127" s="3"/>
      <c r="LXE127" s="3"/>
      <c r="LXF127" s="3"/>
      <c r="LXG127" s="3"/>
      <c r="LXH127" s="3"/>
      <c r="LXI127" s="3"/>
      <c r="LXJ127" s="3"/>
      <c r="LXK127" s="3"/>
      <c r="LXL127" s="3"/>
      <c r="LXM127" s="3"/>
      <c r="LXN127" s="3"/>
      <c r="LXO127" s="3"/>
      <c r="LXP127" s="3"/>
      <c r="LXQ127" s="3"/>
      <c r="LXR127" s="3"/>
      <c r="LXS127" s="3"/>
      <c r="LXT127" s="3"/>
      <c r="LXU127" s="3"/>
      <c r="LXV127" s="3"/>
      <c r="LXW127" s="3"/>
      <c r="LXX127" s="3"/>
      <c r="LXY127" s="3"/>
      <c r="LXZ127" s="3"/>
      <c r="LYA127" s="3"/>
      <c r="LYB127" s="3"/>
      <c r="LYC127" s="3"/>
      <c r="LYD127" s="3"/>
      <c r="LYE127" s="3"/>
      <c r="LYF127" s="3"/>
      <c r="LYG127" s="3"/>
      <c r="LYH127" s="3"/>
      <c r="LYI127" s="3"/>
      <c r="LYJ127" s="3"/>
      <c r="LYK127" s="3"/>
      <c r="LYL127" s="3"/>
      <c r="LYM127" s="3"/>
      <c r="LYN127" s="3"/>
      <c r="LYO127" s="3"/>
      <c r="LYP127" s="3"/>
      <c r="LYQ127" s="3"/>
      <c r="LYR127" s="3"/>
      <c r="LYS127" s="3"/>
      <c r="LYT127" s="3"/>
      <c r="LYU127" s="3"/>
      <c r="LYV127" s="3"/>
      <c r="LYW127" s="3"/>
      <c r="LYX127" s="3"/>
      <c r="LYY127" s="3"/>
      <c r="LYZ127" s="3"/>
      <c r="LZA127" s="3"/>
      <c r="LZB127" s="3"/>
      <c r="LZC127" s="3"/>
      <c r="LZD127" s="3"/>
      <c r="LZE127" s="3"/>
      <c r="LZF127" s="3"/>
      <c r="LZG127" s="3"/>
      <c r="LZH127" s="3"/>
      <c r="LZI127" s="3"/>
      <c r="LZJ127" s="3"/>
      <c r="LZK127" s="3"/>
      <c r="LZL127" s="3"/>
      <c r="LZM127" s="3"/>
      <c r="LZN127" s="3"/>
      <c r="LZO127" s="3"/>
      <c r="LZP127" s="3"/>
      <c r="LZQ127" s="3"/>
      <c r="LZR127" s="3"/>
      <c r="LZS127" s="3"/>
      <c r="LZT127" s="3"/>
      <c r="LZU127" s="3"/>
      <c r="LZV127" s="3"/>
      <c r="LZW127" s="3"/>
      <c r="LZX127" s="3"/>
      <c r="LZY127" s="3"/>
      <c r="LZZ127" s="3"/>
      <c r="MAA127" s="3"/>
      <c r="MAB127" s="3"/>
      <c r="MAC127" s="3"/>
      <c r="MAD127" s="3"/>
      <c r="MAE127" s="3"/>
      <c r="MAF127" s="3"/>
      <c r="MAG127" s="3"/>
      <c r="MAH127" s="3"/>
      <c r="MAI127" s="3"/>
      <c r="MAJ127" s="3"/>
      <c r="MAK127" s="3"/>
      <c r="MAL127" s="3"/>
      <c r="MAM127" s="3"/>
      <c r="MAN127" s="3"/>
      <c r="MAO127" s="3"/>
      <c r="MAP127" s="3"/>
      <c r="MAQ127" s="3"/>
      <c r="MAR127" s="3"/>
      <c r="MAS127" s="3"/>
      <c r="MAT127" s="3"/>
      <c r="MAU127" s="3"/>
      <c r="MAV127" s="3"/>
      <c r="MAW127" s="3"/>
      <c r="MAX127" s="3"/>
      <c r="MAY127" s="3"/>
      <c r="MAZ127" s="3"/>
      <c r="MBA127" s="3"/>
      <c r="MBB127" s="3"/>
      <c r="MBC127" s="3"/>
      <c r="MBD127" s="3"/>
      <c r="MBE127" s="3"/>
      <c r="MBF127" s="3"/>
      <c r="MBG127" s="3"/>
      <c r="MBH127" s="3"/>
      <c r="MBI127" s="3"/>
      <c r="MBJ127" s="3"/>
      <c r="MBK127" s="3"/>
      <c r="MBL127" s="3"/>
      <c r="MBM127" s="3"/>
      <c r="MBN127" s="3"/>
      <c r="MBO127" s="3"/>
      <c r="MBP127" s="3"/>
      <c r="MBQ127" s="3"/>
      <c r="MBR127" s="3"/>
      <c r="MBS127" s="3"/>
      <c r="MBT127" s="3"/>
      <c r="MBU127" s="3"/>
      <c r="MBV127" s="3"/>
      <c r="MBW127" s="3"/>
      <c r="MBX127" s="3"/>
      <c r="MBY127" s="3"/>
      <c r="MBZ127" s="3"/>
      <c r="MCA127" s="3"/>
      <c r="MCB127" s="3"/>
      <c r="MCC127" s="3"/>
      <c r="MCD127" s="3"/>
      <c r="MCE127" s="3"/>
      <c r="MCF127" s="3"/>
      <c r="MCG127" s="3"/>
      <c r="MCH127" s="3"/>
      <c r="MCI127" s="3"/>
      <c r="MCJ127" s="3"/>
      <c r="MCK127" s="3"/>
      <c r="MCL127" s="3"/>
      <c r="MCM127" s="3"/>
      <c r="MCN127" s="3"/>
      <c r="MCO127" s="3"/>
      <c r="MCP127" s="3"/>
      <c r="MCQ127" s="3"/>
      <c r="MCR127" s="3"/>
      <c r="MCS127" s="3"/>
      <c r="MCT127" s="3"/>
      <c r="MCU127" s="3"/>
      <c r="MCV127" s="3"/>
      <c r="MCW127" s="3"/>
      <c r="MCX127" s="3"/>
      <c r="MCY127" s="3"/>
      <c r="MCZ127" s="3"/>
      <c r="MDA127" s="3"/>
      <c r="MDB127" s="3"/>
      <c r="MDC127" s="3"/>
      <c r="MDD127" s="3"/>
      <c r="MDE127" s="3"/>
      <c r="MDF127" s="3"/>
      <c r="MDG127" s="3"/>
      <c r="MDH127" s="3"/>
      <c r="MDI127" s="3"/>
      <c r="MDJ127" s="3"/>
      <c r="MDK127" s="3"/>
      <c r="MDL127" s="3"/>
      <c r="MDM127" s="3"/>
      <c r="MDN127" s="3"/>
      <c r="MDO127" s="3"/>
      <c r="MDP127" s="3"/>
      <c r="MDQ127" s="3"/>
      <c r="MDR127" s="3"/>
      <c r="MDS127" s="3"/>
      <c r="MDT127" s="3"/>
      <c r="MDU127" s="3"/>
      <c r="MDV127" s="3"/>
      <c r="MDW127" s="3"/>
      <c r="MDX127" s="3"/>
      <c r="MDY127" s="3"/>
      <c r="MDZ127" s="3"/>
      <c r="MEA127" s="3"/>
      <c r="MEB127" s="3"/>
      <c r="MEC127" s="3"/>
      <c r="MED127" s="3"/>
      <c r="MEE127" s="3"/>
      <c r="MEF127" s="3"/>
      <c r="MEG127" s="3"/>
      <c r="MEH127" s="3"/>
      <c r="MEI127" s="3"/>
      <c r="MEJ127" s="3"/>
      <c r="MEK127" s="3"/>
      <c r="MEL127" s="3"/>
      <c r="MEM127" s="3"/>
      <c r="MEN127" s="3"/>
      <c r="MEO127" s="3"/>
      <c r="MEP127" s="3"/>
      <c r="MEQ127" s="3"/>
      <c r="MER127" s="3"/>
      <c r="MES127" s="3"/>
      <c r="MET127" s="3"/>
      <c r="MEU127" s="3"/>
      <c r="MEV127" s="3"/>
      <c r="MEW127" s="3"/>
      <c r="MEX127" s="3"/>
      <c r="MEY127" s="3"/>
      <c r="MEZ127" s="3"/>
      <c r="MFA127" s="3"/>
      <c r="MFB127" s="3"/>
      <c r="MFC127" s="3"/>
      <c r="MFD127" s="3"/>
      <c r="MFE127" s="3"/>
      <c r="MFF127" s="3"/>
      <c r="MFG127" s="3"/>
      <c r="MFH127" s="3"/>
      <c r="MFI127" s="3"/>
      <c r="MFJ127" s="3"/>
      <c r="MFK127" s="3"/>
      <c r="MFL127" s="3"/>
      <c r="MFM127" s="3"/>
      <c r="MFN127" s="3"/>
      <c r="MFO127" s="3"/>
      <c r="MFP127" s="3"/>
      <c r="MFQ127" s="3"/>
      <c r="MFR127" s="3"/>
      <c r="MFS127" s="3"/>
      <c r="MFT127" s="3"/>
      <c r="MFU127" s="3"/>
      <c r="MFV127" s="3"/>
      <c r="MFW127" s="3"/>
      <c r="MFX127" s="3"/>
      <c r="MFY127" s="3"/>
      <c r="MFZ127" s="3"/>
      <c r="MGA127" s="3"/>
      <c r="MGB127" s="3"/>
      <c r="MGC127" s="3"/>
      <c r="MGD127" s="3"/>
      <c r="MGE127" s="3"/>
      <c r="MGF127" s="3"/>
      <c r="MGG127" s="3"/>
      <c r="MGH127" s="3"/>
      <c r="MGI127" s="3"/>
      <c r="MGJ127" s="3"/>
      <c r="MGK127" s="3"/>
      <c r="MGL127" s="3"/>
      <c r="MGM127" s="3"/>
      <c r="MGN127" s="3"/>
      <c r="MGO127" s="3"/>
      <c r="MGP127" s="3"/>
      <c r="MGQ127" s="3"/>
      <c r="MGR127" s="3"/>
      <c r="MGS127" s="3"/>
      <c r="MGT127" s="3"/>
      <c r="MGU127" s="3"/>
      <c r="MGV127" s="3"/>
      <c r="MGW127" s="3"/>
      <c r="MGX127" s="3"/>
      <c r="MGY127" s="3"/>
      <c r="MGZ127" s="3"/>
      <c r="MHA127" s="3"/>
      <c r="MHB127" s="3"/>
      <c r="MHC127" s="3"/>
      <c r="MHD127" s="3"/>
      <c r="MHE127" s="3"/>
      <c r="MHF127" s="3"/>
      <c r="MHG127" s="3"/>
      <c r="MHH127" s="3"/>
      <c r="MHI127" s="3"/>
      <c r="MHJ127" s="3"/>
      <c r="MHK127" s="3"/>
      <c r="MHL127" s="3"/>
      <c r="MHM127" s="3"/>
      <c r="MHN127" s="3"/>
      <c r="MHO127" s="3"/>
      <c r="MHP127" s="3"/>
      <c r="MHQ127" s="3"/>
      <c r="MHR127" s="3"/>
      <c r="MHS127" s="3"/>
      <c r="MHT127" s="3"/>
      <c r="MHU127" s="3"/>
      <c r="MHV127" s="3"/>
      <c r="MHW127" s="3"/>
      <c r="MHX127" s="3"/>
      <c r="MHY127" s="3"/>
      <c r="MHZ127" s="3"/>
      <c r="MIA127" s="3"/>
      <c r="MIB127" s="3"/>
      <c r="MIC127" s="3"/>
      <c r="MID127" s="3"/>
      <c r="MIE127" s="3"/>
      <c r="MIF127" s="3"/>
      <c r="MIG127" s="3"/>
      <c r="MIH127" s="3"/>
      <c r="MII127" s="3"/>
      <c r="MIJ127" s="3"/>
      <c r="MIK127" s="3"/>
      <c r="MIL127" s="3"/>
      <c r="MIM127" s="3"/>
      <c r="MIN127" s="3"/>
      <c r="MIO127" s="3"/>
      <c r="MIP127" s="3"/>
      <c r="MIQ127" s="3"/>
      <c r="MIR127" s="3"/>
      <c r="MIS127" s="3"/>
      <c r="MIT127" s="3"/>
      <c r="MIU127" s="3"/>
      <c r="MIV127" s="3"/>
      <c r="MIW127" s="3"/>
      <c r="MIX127" s="3"/>
      <c r="MIY127" s="3"/>
      <c r="MIZ127" s="3"/>
      <c r="MJA127" s="3"/>
      <c r="MJB127" s="3"/>
      <c r="MJC127" s="3"/>
      <c r="MJD127" s="3"/>
      <c r="MJE127" s="3"/>
      <c r="MJF127" s="3"/>
      <c r="MJG127" s="3"/>
      <c r="MJH127" s="3"/>
      <c r="MJI127" s="3"/>
      <c r="MJJ127" s="3"/>
      <c r="MJK127" s="3"/>
      <c r="MJL127" s="3"/>
      <c r="MJM127" s="3"/>
      <c r="MJN127" s="3"/>
      <c r="MJO127" s="3"/>
      <c r="MJP127" s="3"/>
      <c r="MJQ127" s="3"/>
      <c r="MJR127" s="3"/>
      <c r="MJS127" s="3"/>
      <c r="MJT127" s="3"/>
      <c r="MJU127" s="3"/>
      <c r="MJV127" s="3"/>
      <c r="MJW127" s="3"/>
      <c r="MJX127" s="3"/>
      <c r="MJY127" s="3"/>
      <c r="MJZ127" s="3"/>
      <c r="MKA127" s="3"/>
      <c r="MKB127" s="3"/>
      <c r="MKC127" s="3"/>
      <c r="MKD127" s="3"/>
      <c r="MKE127" s="3"/>
      <c r="MKF127" s="3"/>
      <c r="MKG127" s="3"/>
      <c r="MKH127" s="3"/>
      <c r="MKI127" s="3"/>
      <c r="MKJ127" s="3"/>
      <c r="MKK127" s="3"/>
      <c r="MKL127" s="3"/>
      <c r="MKM127" s="3"/>
      <c r="MKN127" s="3"/>
      <c r="MKO127" s="3"/>
      <c r="MKP127" s="3"/>
      <c r="MKQ127" s="3"/>
      <c r="MKR127" s="3"/>
      <c r="MKS127" s="3"/>
      <c r="MKT127" s="3"/>
      <c r="MKU127" s="3"/>
      <c r="MKV127" s="3"/>
      <c r="MKW127" s="3"/>
      <c r="MKX127" s="3"/>
      <c r="MKY127" s="3"/>
      <c r="MKZ127" s="3"/>
      <c r="MLA127" s="3"/>
      <c r="MLB127" s="3"/>
      <c r="MLC127" s="3"/>
      <c r="MLD127" s="3"/>
      <c r="MLE127" s="3"/>
      <c r="MLF127" s="3"/>
      <c r="MLG127" s="3"/>
      <c r="MLH127" s="3"/>
      <c r="MLI127" s="3"/>
      <c r="MLJ127" s="3"/>
      <c r="MLK127" s="3"/>
      <c r="MLL127" s="3"/>
      <c r="MLM127" s="3"/>
      <c r="MLN127" s="3"/>
      <c r="MLO127" s="3"/>
      <c r="MLP127" s="3"/>
      <c r="MLQ127" s="3"/>
      <c r="MLR127" s="3"/>
      <c r="MLS127" s="3"/>
      <c r="MLT127" s="3"/>
      <c r="MLU127" s="3"/>
      <c r="MLV127" s="3"/>
      <c r="MLW127" s="3"/>
      <c r="MLX127" s="3"/>
      <c r="MLY127" s="3"/>
      <c r="MLZ127" s="3"/>
      <c r="MMA127" s="3"/>
      <c r="MMB127" s="3"/>
      <c r="MMC127" s="3"/>
      <c r="MMD127" s="3"/>
      <c r="MME127" s="3"/>
      <c r="MMF127" s="3"/>
      <c r="MMG127" s="3"/>
      <c r="MMH127" s="3"/>
      <c r="MMI127" s="3"/>
      <c r="MMJ127" s="3"/>
      <c r="MMK127" s="3"/>
      <c r="MML127" s="3"/>
      <c r="MMM127" s="3"/>
      <c r="MMN127" s="3"/>
      <c r="MMO127" s="3"/>
      <c r="MMP127" s="3"/>
      <c r="MMQ127" s="3"/>
      <c r="MMR127" s="3"/>
      <c r="MMS127" s="3"/>
      <c r="MMT127" s="3"/>
      <c r="MMU127" s="3"/>
      <c r="MMV127" s="3"/>
      <c r="MMW127" s="3"/>
      <c r="MMX127" s="3"/>
      <c r="MMY127" s="3"/>
      <c r="MMZ127" s="3"/>
      <c r="MNA127" s="3"/>
      <c r="MNB127" s="3"/>
      <c r="MNC127" s="3"/>
      <c r="MND127" s="3"/>
      <c r="MNE127" s="3"/>
      <c r="MNF127" s="3"/>
      <c r="MNG127" s="3"/>
      <c r="MNH127" s="3"/>
      <c r="MNI127" s="3"/>
      <c r="MNJ127" s="3"/>
      <c r="MNK127" s="3"/>
      <c r="MNL127" s="3"/>
      <c r="MNM127" s="3"/>
      <c r="MNN127" s="3"/>
      <c r="MNO127" s="3"/>
      <c r="MNP127" s="3"/>
      <c r="MNQ127" s="3"/>
      <c r="MNR127" s="3"/>
      <c r="MNS127" s="3"/>
      <c r="MNT127" s="3"/>
      <c r="MNU127" s="3"/>
      <c r="MNV127" s="3"/>
      <c r="MNW127" s="3"/>
      <c r="MNX127" s="3"/>
      <c r="MNY127" s="3"/>
      <c r="MNZ127" s="3"/>
      <c r="MOA127" s="3"/>
      <c r="MOB127" s="3"/>
      <c r="MOC127" s="3"/>
      <c r="MOD127" s="3"/>
      <c r="MOE127" s="3"/>
      <c r="MOF127" s="3"/>
      <c r="MOG127" s="3"/>
      <c r="MOH127" s="3"/>
      <c r="MOI127" s="3"/>
      <c r="MOJ127" s="3"/>
      <c r="MOK127" s="3"/>
      <c r="MOL127" s="3"/>
      <c r="MOM127" s="3"/>
      <c r="MON127" s="3"/>
      <c r="MOO127" s="3"/>
      <c r="MOP127" s="3"/>
      <c r="MOQ127" s="3"/>
      <c r="MOR127" s="3"/>
      <c r="MOS127" s="3"/>
      <c r="MOT127" s="3"/>
      <c r="MOU127" s="3"/>
      <c r="MOV127" s="3"/>
      <c r="MOW127" s="3"/>
      <c r="MOX127" s="3"/>
      <c r="MOY127" s="3"/>
      <c r="MOZ127" s="3"/>
      <c r="MPA127" s="3"/>
      <c r="MPB127" s="3"/>
      <c r="MPC127" s="3"/>
      <c r="MPD127" s="3"/>
      <c r="MPE127" s="3"/>
      <c r="MPF127" s="3"/>
      <c r="MPG127" s="3"/>
      <c r="MPH127" s="3"/>
      <c r="MPI127" s="3"/>
      <c r="MPJ127" s="3"/>
      <c r="MPK127" s="3"/>
      <c r="MPL127" s="3"/>
      <c r="MPM127" s="3"/>
      <c r="MPN127" s="3"/>
      <c r="MPO127" s="3"/>
      <c r="MPP127" s="3"/>
      <c r="MPQ127" s="3"/>
      <c r="MPR127" s="3"/>
      <c r="MPS127" s="3"/>
      <c r="MPT127" s="3"/>
      <c r="MPU127" s="3"/>
      <c r="MPV127" s="3"/>
      <c r="MPW127" s="3"/>
      <c r="MPX127" s="3"/>
      <c r="MPY127" s="3"/>
      <c r="MPZ127" s="3"/>
      <c r="MQA127" s="3"/>
      <c r="MQB127" s="3"/>
      <c r="MQC127" s="3"/>
      <c r="MQD127" s="3"/>
      <c r="MQE127" s="3"/>
      <c r="MQF127" s="3"/>
      <c r="MQG127" s="3"/>
      <c r="MQH127" s="3"/>
      <c r="MQI127" s="3"/>
      <c r="MQJ127" s="3"/>
      <c r="MQK127" s="3"/>
      <c r="MQL127" s="3"/>
      <c r="MQM127" s="3"/>
      <c r="MQN127" s="3"/>
      <c r="MQO127" s="3"/>
      <c r="MQP127" s="3"/>
      <c r="MQQ127" s="3"/>
      <c r="MQR127" s="3"/>
      <c r="MQS127" s="3"/>
      <c r="MQT127" s="3"/>
      <c r="MQU127" s="3"/>
      <c r="MQV127" s="3"/>
      <c r="MQW127" s="3"/>
      <c r="MQX127" s="3"/>
      <c r="MQY127" s="3"/>
      <c r="MQZ127" s="3"/>
      <c r="MRA127" s="3"/>
      <c r="MRB127" s="3"/>
      <c r="MRC127" s="3"/>
      <c r="MRD127" s="3"/>
      <c r="MRE127" s="3"/>
      <c r="MRF127" s="3"/>
      <c r="MRG127" s="3"/>
      <c r="MRH127" s="3"/>
      <c r="MRI127" s="3"/>
      <c r="MRJ127" s="3"/>
      <c r="MRK127" s="3"/>
      <c r="MRL127" s="3"/>
      <c r="MRM127" s="3"/>
      <c r="MRN127" s="3"/>
      <c r="MRO127" s="3"/>
      <c r="MRP127" s="3"/>
      <c r="MRQ127" s="3"/>
      <c r="MRR127" s="3"/>
      <c r="MRS127" s="3"/>
      <c r="MRT127" s="3"/>
      <c r="MRU127" s="3"/>
      <c r="MRV127" s="3"/>
      <c r="MRW127" s="3"/>
      <c r="MRX127" s="3"/>
      <c r="MRY127" s="3"/>
      <c r="MRZ127" s="3"/>
      <c r="MSA127" s="3"/>
      <c r="MSB127" s="3"/>
      <c r="MSC127" s="3"/>
      <c r="MSD127" s="3"/>
      <c r="MSE127" s="3"/>
      <c r="MSF127" s="3"/>
      <c r="MSG127" s="3"/>
      <c r="MSH127" s="3"/>
      <c r="MSI127" s="3"/>
      <c r="MSJ127" s="3"/>
      <c r="MSK127" s="3"/>
      <c r="MSL127" s="3"/>
      <c r="MSM127" s="3"/>
      <c r="MSN127" s="3"/>
      <c r="MSO127" s="3"/>
      <c r="MSP127" s="3"/>
      <c r="MSQ127" s="3"/>
      <c r="MSR127" s="3"/>
      <c r="MSS127" s="3"/>
      <c r="MST127" s="3"/>
      <c r="MSU127" s="3"/>
      <c r="MSV127" s="3"/>
      <c r="MSW127" s="3"/>
      <c r="MSX127" s="3"/>
      <c r="MSY127" s="3"/>
      <c r="MSZ127" s="3"/>
      <c r="MTA127" s="3"/>
      <c r="MTB127" s="3"/>
      <c r="MTC127" s="3"/>
      <c r="MTD127" s="3"/>
      <c r="MTE127" s="3"/>
      <c r="MTF127" s="3"/>
      <c r="MTG127" s="3"/>
      <c r="MTH127" s="3"/>
      <c r="MTI127" s="3"/>
      <c r="MTJ127" s="3"/>
      <c r="MTK127" s="3"/>
      <c r="MTL127" s="3"/>
      <c r="MTM127" s="3"/>
      <c r="MTN127" s="3"/>
      <c r="MTO127" s="3"/>
      <c r="MTP127" s="3"/>
      <c r="MTQ127" s="3"/>
      <c r="MTR127" s="3"/>
      <c r="MTS127" s="3"/>
      <c r="MTT127" s="3"/>
      <c r="MTU127" s="3"/>
      <c r="MTV127" s="3"/>
      <c r="MTW127" s="3"/>
      <c r="MTX127" s="3"/>
      <c r="MTY127" s="3"/>
      <c r="MTZ127" s="3"/>
      <c r="MUA127" s="3"/>
      <c r="MUB127" s="3"/>
      <c r="MUC127" s="3"/>
      <c r="MUD127" s="3"/>
      <c r="MUE127" s="3"/>
      <c r="MUF127" s="3"/>
      <c r="MUG127" s="3"/>
      <c r="MUH127" s="3"/>
      <c r="MUI127" s="3"/>
      <c r="MUJ127" s="3"/>
      <c r="MUK127" s="3"/>
      <c r="MUL127" s="3"/>
      <c r="MUM127" s="3"/>
      <c r="MUN127" s="3"/>
      <c r="MUO127" s="3"/>
      <c r="MUP127" s="3"/>
      <c r="MUQ127" s="3"/>
      <c r="MUR127" s="3"/>
      <c r="MUS127" s="3"/>
      <c r="MUT127" s="3"/>
      <c r="MUU127" s="3"/>
      <c r="MUV127" s="3"/>
      <c r="MUW127" s="3"/>
      <c r="MUX127" s="3"/>
      <c r="MUY127" s="3"/>
      <c r="MUZ127" s="3"/>
      <c r="MVA127" s="3"/>
      <c r="MVB127" s="3"/>
      <c r="MVC127" s="3"/>
      <c r="MVD127" s="3"/>
      <c r="MVE127" s="3"/>
      <c r="MVF127" s="3"/>
      <c r="MVG127" s="3"/>
      <c r="MVH127" s="3"/>
      <c r="MVI127" s="3"/>
      <c r="MVJ127" s="3"/>
      <c r="MVK127" s="3"/>
      <c r="MVL127" s="3"/>
      <c r="MVM127" s="3"/>
      <c r="MVN127" s="3"/>
      <c r="MVO127" s="3"/>
      <c r="MVP127" s="3"/>
      <c r="MVQ127" s="3"/>
      <c r="MVR127" s="3"/>
      <c r="MVS127" s="3"/>
      <c r="MVT127" s="3"/>
      <c r="MVU127" s="3"/>
      <c r="MVV127" s="3"/>
      <c r="MVW127" s="3"/>
      <c r="MVX127" s="3"/>
      <c r="MVY127" s="3"/>
      <c r="MVZ127" s="3"/>
      <c r="MWA127" s="3"/>
      <c r="MWB127" s="3"/>
      <c r="MWC127" s="3"/>
      <c r="MWD127" s="3"/>
      <c r="MWE127" s="3"/>
      <c r="MWF127" s="3"/>
      <c r="MWG127" s="3"/>
      <c r="MWH127" s="3"/>
      <c r="MWI127" s="3"/>
      <c r="MWJ127" s="3"/>
      <c r="MWK127" s="3"/>
      <c r="MWL127" s="3"/>
      <c r="MWM127" s="3"/>
      <c r="MWN127" s="3"/>
      <c r="MWO127" s="3"/>
      <c r="MWP127" s="3"/>
      <c r="MWQ127" s="3"/>
      <c r="MWR127" s="3"/>
      <c r="MWS127" s="3"/>
      <c r="MWT127" s="3"/>
      <c r="MWU127" s="3"/>
      <c r="MWV127" s="3"/>
      <c r="MWW127" s="3"/>
      <c r="MWX127" s="3"/>
      <c r="MWY127" s="3"/>
      <c r="MWZ127" s="3"/>
      <c r="MXA127" s="3"/>
      <c r="MXB127" s="3"/>
      <c r="MXC127" s="3"/>
      <c r="MXD127" s="3"/>
      <c r="MXE127" s="3"/>
      <c r="MXF127" s="3"/>
      <c r="MXG127" s="3"/>
      <c r="MXH127" s="3"/>
      <c r="MXI127" s="3"/>
      <c r="MXJ127" s="3"/>
      <c r="MXK127" s="3"/>
      <c r="MXL127" s="3"/>
      <c r="MXM127" s="3"/>
      <c r="MXN127" s="3"/>
      <c r="MXO127" s="3"/>
      <c r="MXP127" s="3"/>
      <c r="MXQ127" s="3"/>
      <c r="MXR127" s="3"/>
      <c r="MXS127" s="3"/>
      <c r="MXT127" s="3"/>
      <c r="MXU127" s="3"/>
      <c r="MXV127" s="3"/>
      <c r="MXW127" s="3"/>
      <c r="MXX127" s="3"/>
      <c r="MXY127" s="3"/>
      <c r="MXZ127" s="3"/>
      <c r="MYA127" s="3"/>
      <c r="MYB127" s="3"/>
      <c r="MYC127" s="3"/>
      <c r="MYD127" s="3"/>
      <c r="MYE127" s="3"/>
      <c r="MYF127" s="3"/>
      <c r="MYG127" s="3"/>
      <c r="MYH127" s="3"/>
      <c r="MYI127" s="3"/>
      <c r="MYJ127" s="3"/>
      <c r="MYK127" s="3"/>
      <c r="MYL127" s="3"/>
      <c r="MYM127" s="3"/>
      <c r="MYN127" s="3"/>
      <c r="MYO127" s="3"/>
      <c r="MYP127" s="3"/>
      <c r="MYQ127" s="3"/>
      <c r="MYR127" s="3"/>
      <c r="MYS127" s="3"/>
      <c r="MYT127" s="3"/>
      <c r="MYU127" s="3"/>
      <c r="MYV127" s="3"/>
      <c r="MYW127" s="3"/>
      <c r="MYX127" s="3"/>
      <c r="MYY127" s="3"/>
      <c r="MYZ127" s="3"/>
      <c r="MZA127" s="3"/>
      <c r="MZB127" s="3"/>
      <c r="MZC127" s="3"/>
      <c r="MZD127" s="3"/>
      <c r="MZE127" s="3"/>
      <c r="MZF127" s="3"/>
      <c r="MZG127" s="3"/>
      <c r="MZH127" s="3"/>
      <c r="MZI127" s="3"/>
      <c r="MZJ127" s="3"/>
      <c r="MZK127" s="3"/>
      <c r="MZL127" s="3"/>
      <c r="MZM127" s="3"/>
      <c r="MZN127" s="3"/>
      <c r="MZO127" s="3"/>
      <c r="MZP127" s="3"/>
      <c r="MZQ127" s="3"/>
      <c r="MZR127" s="3"/>
      <c r="MZS127" s="3"/>
      <c r="MZT127" s="3"/>
      <c r="MZU127" s="3"/>
      <c r="MZV127" s="3"/>
      <c r="MZW127" s="3"/>
      <c r="MZX127" s="3"/>
      <c r="MZY127" s="3"/>
      <c r="MZZ127" s="3"/>
      <c r="NAA127" s="3"/>
      <c r="NAB127" s="3"/>
      <c r="NAC127" s="3"/>
      <c r="NAD127" s="3"/>
      <c r="NAE127" s="3"/>
      <c r="NAF127" s="3"/>
      <c r="NAG127" s="3"/>
      <c r="NAH127" s="3"/>
      <c r="NAI127" s="3"/>
      <c r="NAJ127" s="3"/>
      <c r="NAK127" s="3"/>
      <c r="NAL127" s="3"/>
      <c r="NAM127" s="3"/>
      <c r="NAN127" s="3"/>
      <c r="NAO127" s="3"/>
      <c r="NAP127" s="3"/>
      <c r="NAQ127" s="3"/>
      <c r="NAR127" s="3"/>
      <c r="NAS127" s="3"/>
      <c r="NAT127" s="3"/>
      <c r="NAU127" s="3"/>
      <c r="NAV127" s="3"/>
      <c r="NAW127" s="3"/>
      <c r="NAX127" s="3"/>
      <c r="NAY127" s="3"/>
      <c r="NAZ127" s="3"/>
      <c r="NBA127" s="3"/>
      <c r="NBB127" s="3"/>
      <c r="NBC127" s="3"/>
      <c r="NBD127" s="3"/>
      <c r="NBE127" s="3"/>
      <c r="NBF127" s="3"/>
      <c r="NBG127" s="3"/>
      <c r="NBH127" s="3"/>
      <c r="NBI127" s="3"/>
      <c r="NBJ127" s="3"/>
      <c r="NBK127" s="3"/>
      <c r="NBL127" s="3"/>
      <c r="NBM127" s="3"/>
      <c r="NBN127" s="3"/>
      <c r="NBO127" s="3"/>
      <c r="NBP127" s="3"/>
      <c r="NBQ127" s="3"/>
      <c r="NBR127" s="3"/>
      <c r="NBS127" s="3"/>
      <c r="NBT127" s="3"/>
      <c r="NBU127" s="3"/>
      <c r="NBV127" s="3"/>
      <c r="NBW127" s="3"/>
      <c r="NBX127" s="3"/>
      <c r="NBY127" s="3"/>
      <c r="NBZ127" s="3"/>
      <c r="NCA127" s="3"/>
      <c r="NCB127" s="3"/>
      <c r="NCC127" s="3"/>
      <c r="NCD127" s="3"/>
      <c r="NCE127" s="3"/>
      <c r="NCF127" s="3"/>
      <c r="NCG127" s="3"/>
      <c r="NCH127" s="3"/>
      <c r="NCI127" s="3"/>
      <c r="NCJ127" s="3"/>
      <c r="NCK127" s="3"/>
      <c r="NCL127" s="3"/>
      <c r="NCM127" s="3"/>
      <c r="NCN127" s="3"/>
      <c r="NCO127" s="3"/>
      <c r="NCP127" s="3"/>
      <c r="NCQ127" s="3"/>
      <c r="NCR127" s="3"/>
      <c r="NCS127" s="3"/>
      <c r="NCT127" s="3"/>
      <c r="NCU127" s="3"/>
      <c r="NCV127" s="3"/>
      <c r="NCW127" s="3"/>
      <c r="NCX127" s="3"/>
      <c r="NCY127" s="3"/>
      <c r="NCZ127" s="3"/>
      <c r="NDA127" s="3"/>
      <c r="NDB127" s="3"/>
      <c r="NDC127" s="3"/>
      <c r="NDD127" s="3"/>
      <c r="NDE127" s="3"/>
      <c r="NDF127" s="3"/>
      <c r="NDG127" s="3"/>
      <c r="NDH127" s="3"/>
      <c r="NDI127" s="3"/>
      <c r="NDJ127" s="3"/>
      <c r="NDK127" s="3"/>
      <c r="NDL127" s="3"/>
      <c r="NDM127" s="3"/>
      <c r="NDN127" s="3"/>
      <c r="NDO127" s="3"/>
      <c r="NDP127" s="3"/>
      <c r="NDQ127" s="3"/>
      <c r="NDR127" s="3"/>
      <c r="NDS127" s="3"/>
      <c r="NDT127" s="3"/>
      <c r="NDU127" s="3"/>
      <c r="NDV127" s="3"/>
      <c r="NDW127" s="3"/>
      <c r="NDX127" s="3"/>
      <c r="NDY127" s="3"/>
      <c r="NDZ127" s="3"/>
      <c r="NEA127" s="3"/>
      <c r="NEB127" s="3"/>
      <c r="NEC127" s="3"/>
      <c r="NED127" s="3"/>
      <c r="NEE127" s="3"/>
      <c r="NEF127" s="3"/>
      <c r="NEG127" s="3"/>
      <c r="NEH127" s="3"/>
      <c r="NEI127" s="3"/>
      <c r="NEJ127" s="3"/>
      <c r="NEK127" s="3"/>
      <c r="NEL127" s="3"/>
      <c r="NEM127" s="3"/>
      <c r="NEN127" s="3"/>
      <c r="NEO127" s="3"/>
      <c r="NEP127" s="3"/>
      <c r="NEQ127" s="3"/>
      <c r="NER127" s="3"/>
      <c r="NES127" s="3"/>
      <c r="NET127" s="3"/>
      <c r="NEU127" s="3"/>
      <c r="NEV127" s="3"/>
      <c r="NEW127" s="3"/>
      <c r="NEX127" s="3"/>
      <c r="NEY127" s="3"/>
      <c r="NEZ127" s="3"/>
      <c r="NFA127" s="3"/>
      <c r="NFB127" s="3"/>
      <c r="NFC127" s="3"/>
      <c r="NFD127" s="3"/>
      <c r="NFE127" s="3"/>
      <c r="NFF127" s="3"/>
      <c r="NFG127" s="3"/>
      <c r="NFH127" s="3"/>
      <c r="NFI127" s="3"/>
      <c r="NFJ127" s="3"/>
      <c r="NFK127" s="3"/>
      <c r="NFL127" s="3"/>
      <c r="NFM127" s="3"/>
      <c r="NFN127" s="3"/>
      <c r="NFO127" s="3"/>
      <c r="NFP127" s="3"/>
      <c r="NFQ127" s="3"/>
      <c r="NFR127" s="3"/>
      <c r="NFS127" s="3"/>
      <c r="NFT127" s="3"/>
      <c r="NFU127" s="3"/>
      <c r="NFV127" s="3"/>
      <c r="NFW127" s="3"/>
      <c r="NFX127" s="3"/>
      <c r="NFY127" s="3"/>
      <c r="NFZ127" s="3"/>
      <c r="NGA127" s="3"/>
      <c r="NGB127" s="3"/>
      <c r="NGC127" s="3"/>
      <c r="NGD127" s="3"/>
      <c r="NGE127" s="3"/>
      <c r="NGF127" s="3"/>
      <c r="NGG127" s="3"/>
      <c r="NGH127" s="3"/>
      <c r="NGI127" s="3"/>
      <c r="NGJ127" s="3"/>
      <c r="NGK127" s="3"/>
      <c r="NGL127" s="3"/>
      <c r="NGM127" s="3"/>
      <c r="NGN127" s="3"/>
      <c r="NGO127" s="3"/>
      <c r="NGP127" s="3"/>
      <c r="NGQ127" s="3"/>
      <c r="NGR127" s="3"/>
      <c r="NGS127" s="3"/>
      <c r="NGT127" s="3"/>
      <c r="NGU127" s="3"/>
      <c r="NGV127" s="3"/>
      <c r="NGW127" s="3"/>
      <c r="NGX127" s="3"/>
      <c r="NGY127" s="3"/>
      <c r="NGZ127" s="3"/>
      <c r="NHA127" s="3"/>
      <c r="NHB127" s="3"/>
      <c r="NHC127" s="3"/>
      <c r="NHD127" s="3"/>
      <c r="NHE127" s="3"/>
      <c r="NHF127" s="3"/>
      <c r="NHG127" s="3"/>
      <c r="NHH127" s="3"/>
      <c r="NHI127" s="3"/>
      <c r="NHJ127" s="3"/>
      <c r="NHK127" s="3"/>
      <c r="NHL127" s="3"/>
      <c r="NHM127" s="3"/>
      <c r="NHN127" s="3"/>
      <c r="NHO127" s="3"/>
      <c r="NHP127" s="3"/>
      <c r="NHQ127" s="3"/>
      <c r="NHR127" s="3"/>
      <c r="NHS127" s="3"/>
      <c r="NHT127" s="3"/>
      <c r="NHU127" s="3"/>
      <c r="NHV127" s="3"/>
      <c r="NHW127" s="3"/>
      <c r="NHX127" s="3"/>
      <c r="NHY127" s="3"/>
      <c r="NHZ127" s="3"/>
      <c r="NIA127" s="3"/>
      <c r="NIB127" s="3"/>
      <c r="NIC127" s="3"/>
      <c r="NID127" s="3"/>
      <c r="NIE127" s="3"/>
      <c r="NIF127" s="3"/>
      <c r="NIG127" s="3"/>
      <c r="NIH127" s="3"/>
      <c r="NII127" s="3"/>
      <c r="NIJ127" s="3"/>
      <c r="NIK127" s="3"/>
      <c r="NIL127" s="3"/>
      <c r="NIM127" s="3"/>
      <c r="NIN127" s="3"/>
      <c r="NIO127" s="3"/>
      <c r="NIP127" s="3"/>
      <c r="NIQ127" s="3"/>
      <c r="NIR127" s="3"/>
      <c r="NIS127" s="3"/>
      <c r="NIT127" s="3"/>
      <c r="NIU127" s="3"/>
      <c r="NIV127" s="3"/>
      <c r="NIW127" s="3"/>
      <c r="NIX127" s="3"/>
      <c r="NIY127" s="3"/>
      <c r="NIZ127" s="3"/>
      <c r="NJA127" s="3"/>
      <c r="NJB127" s="3"/>
      <c r="NJC127" s="3"/>
      <c r="NJD127" s="3"/>
      <c r="NJE127" s="3"/>
      <c r="NJF127" s="3"/>
      <c r="NJG127" s="3"/>
      <c r="NJH127" s="3"/>
      <c r="NJI127" s="3"/>
      <c r="NJJ127" s="3"/>
      <c r="NJK127" s="3"/>
      <c r="NJL127" s="3"/>
      <c r="NJM127" s="3"/>
      <c r="NJN127" s="3"/>
      <c r="NJO127" s="3"/>
      <c r="NJP127" s="3"/>
      <c r="NJQ127" s="3"/>
      <c r="NJR127" s="3"/>
      <c r="NJS127" s="3"/>
      <c r="NJT127" s="3"/>
      <c r="NJU127" s="3"/>
      <c r="NJV127" s="3"/>
      <c r="NJW127" s="3"/>
      <c r="NJX127" s="3"/>
      <c r="NJY127" s="3"/>
      <c r="NJZ127" s="3"/>
      <c r="NKA127" s="3"/>
      <c r="NKB127" s="3"/>
      <c r="NKC127" s="3"/>
      <c r="NKD127" s="3"/>
      <c r="NKE127" s="3"/>
      <c r="NKF127" s="3"/>
      <c r="NKG127" s="3"/>
      <c r="NKH127" s="3"/>
      <c r="NKI127" s="3"/>
      <c r="NKJ127" s="3"/>
      <c r="NKK127" s="3"/>
      <c r="NKL127" s="3"/>
      <c r="NKM127" s="3"/>
      <c r="NKN127" s="3"/>
      <c r="NKO127" s="3"/>
      <c r="NKP127" s="3"/>
      <c r="NKQ127" s="3"/>
      <c r="NKR127" s="3"/>
      <c r="NKS127" s="3"/>
      <c r="NKT127" s="3"/>
      <c r="NKU127" s="3"/>
      <c r="NKV127" s="3"/>
      <c r="NKW127" s="3"/>
      <c r="NKX127" s="3"/>
      <c r="NKY127" s="3"/>
      <c r="NKZ127" s="3"/>
      <c r="NLA127" s="3"/>
      <c r="NLB127" s="3"/>
      <c r="NLC127" s="3"/>
      <c r="NLD127" s="3"/>
      <c r="NLE127" s="3"/>
      <c r="NLF127" s="3"/>
      <c r="NLG127" s="3"/>
      <c r="NLH127" s="3"/>
      <c r="NLI127" s="3"/>
      <c r="NLJ127" s="3"/>
      <c r="NLK127" s="3"/>
      <c r="NLL127" s="3"/>
      <c r="NLM127" s="3"/>
      <c r="NLN127" s="3"/>
      <c r="NLO127" s="3"/>
      <c r="NLP127" s="3"/>
      <c r="NLQ127" s="3"/>
      <c r="NLR127" s="3"/>
      <c r="NLS127" s="3"/>
      <c r="NLT127" s="3"/>
      <c r="NLU127" s="3"/>
      <c r="NLV127" s="3"/>
      <c r="NLW127" s="3"/>
      <c r="NLX127" s="3"/>
      <c r="NLY127" s="3"/>
      <c r="NLZ127" s="3"/>
      <c r="NMA127" s="3"/>
      <c r="NMB127" s="3"/>
      <c r="NMC127" s="3"/>
      <c r="NMD127" s="3"/>
      <c r="NME127" s="3"/>
      <c r="NMF127" s="3"/>
      <c r="NMG127" s="3"/>
      <c r="NMH127" s="3"/>
      <c r="NMI127" s="3"/>
      <c r="NMJ127" s="3"/>
      <c r="NMK127" s="3"/>
      <c r="NML127" s="3"/>
      <c r="NMM127" s="3"/>
      <c r="NMN127" s="3"/>
      <c r="NMO127" s="3"/>
      <c r="NMP127" s="3"/>
      <c r="NMQ127" s="3"/>
      <c r="NMR127" s="3"/>
      <c r="NMS127" s="3"/>
      <c r="NMT127" s="3"/>
      <c r="NMU127" s="3"/>
      <c r="NMV127" s="3"/>
      <c r="NMW127" s="3"/>
      <c r="NMX127" s="3"/>
      <c r="NMY127" s="3"/>
      <c r="NMZ127" s="3"/>
      <c r="NNA127" s="3"/>
      <c r="NNB127" s="3"/>
      <c r="NNC127" s="3"/>
      <c r="NND127" s="3"/>
      <c r="NNE127" s="3"/>
      <c r="NNF127" s="3"/>
      <c r="NNG127" s="3"/>
      <c r="NNH127" s="3"/>
      <c r="NNI127" s="3"/>
      <c r="NNJ127" s="3"/>
      <c r="NNK127" s="3"/>
      <c r="NNL127" s="3"/>
      <c r="NNM127" s="3"/>
      <c r="NNN127" s="3"/>
      <c r="NNO127" s="3"/>
      <c r="NNP127" s="3"/>
      <c r="NNQ127" s="3"/>
      <c r="NNR127" s="3"/>
      <c r="NNS127" s="3"/>
      <c r="NNT127" s="3"/>
      <c r="NNU127" s="3"/>
      <c r="NNV127" s="3"/>
      <c r="NNW127" s="3"/>
      <c r="NNX127" s="3"/>
      <c r="NNY127" s="3"/>
      <c r="NNZ127" s="3"/>
      <c r="NOA127" s="3"/>
      <c r="NOB127" s="3"/>
      <c r="NOC127" s="3"/>
      <c r="NOD127" s="3"/>
      <c r="NOE127" s="3"/>
      <c r="NOF127" s="3"/>
      <c r="NOG127" s="3"/>
      <c r="NOH127" s="3"/>
      <c r="NOI127" s="3"/>
      <c r="NOJ127" s="3"/>
      <c r="NOK127" s="3"/>
      <c r="NOL127" s="3"/>
      <c r="NOM127" s="3"/>
      <c r="NON127" s="3"/>
      <c r="NOO127" s="3"/>
      <c r="NOP127" s="3"/>
      <c r="NOQ127" s="3"/>
      <c r="NOR127" s="3"/>
      <c r="NOS127" s="3"/>
      <c r="NOT127" s="3"/>
      <c r="NOU127" s="3"/>
      <c r="NOV127" s="3"/>
      <c r="NOW127" s="3"/>
      <c r="NOX127" s="3"/>
      <c r="NOY127" s="3"/>
      <c r="NOZ127" s="3"/>
      <c r="NPA127" s="3"/>
      <c r="NPB127" s="3"/>
      <c r="NPC127" s="3"/>
      <c r="NPD127" s="3"/>
      <c r="NPE127" s="3"/>
      <c r="NPF127" s="3"/>
      <c r="NPG127" s="3"/>
      <c r="NPH127" s="3"/>
      <c r="NPI127" s="3"/>
      <c r="NPJ127" s="3"/>
      <c r="NPK127" s="3"/>
      <c r="NPL127" s="3"/>
      <c r="NPM127" s="3"/>
      <c r="NPN127" s="3"/>
      <c r="NPO127" s="3"/>
      <c r="NPP127" s="3"/>
      <c r="NPQ127" s="3"/>
      <c r="NPR127" s="3"/>
      <c r="NPS127" s="3"/>
      <c r="NPT127" s="3"/>
      <c r="NPU127" s="3"/>
      <c r="NPV127" s="3"/>
      <c r="NPW127" s="3"/>
      <c r="NPX127" s="3"/>
      <c r="NPY127" s="3"/>
      <c r="NPZ127" s="3"/>
      <c r="NQA127" s="3"/>
      <c r="NQB127" s="3"/>
      <c r="NQC127" s="3"/>
      <c r="NQD127" s="3"/>
      <c r="NQE127" s="3"/>
      <c r="NQF127" s="3"/>
      <c r="NQG127" s="3"/>
      <c r="NQH127" s="3"/>
      <c r="NQI127" s="3"/>
      <c r="NQJ127" s="3"/>
      <c r="NQK127" s="3"/>
      <c r="NQL127" s="3"/>
      <c r="NQM127" s="3"/>
      <c r="NQN127" s="3"/>
      <c r="NQO127" s="3"/>
      <c r="NQP127" s="3"/>
      <c r="NQQ127" s="3"/>
      <c r="NQR127" s="3"/>
      <c r="NQS127" s="3"/>
      <c r="NQT127" s="3"/>
      <c r="NQU127" s="3"/>
      <c r="NQV127" s="3"/>
      <c r="NQW127" s="3"/>
      <c r="NQX127" s="3"/>
      <c r="NQY127" s="3"/>
      <c r="NQZ127" s="3"/>
      <c r="NRA127" s="3"/>
      <c r="NRB127" s="3"/>
      <c r="NRC127" s="3"/>
      <c r="NRD127" s="3"/>
      <c r="NRE127" s="3"/>
      <c r="NRF127" s="3"/>
      <c r="NRG127" s="3"/>
      <c r="NRH127" s="3"/>
      <c r="NRI127" s="3"/>
      <c r="NRJ127" s="3"/>
      <c r="NRK127" s="3"/>
      <c r="NRL127" s="3"/>
      <c r="NRM127" s="3"/>
      <c r="NRN127" s="3"/>
      <c r="NRO127" s="3"/>
      <c r="NRP127" s="3"/>
      <c r="NRQ127" s="3"/>
      <c r="NRR127" s="3"/>
      <c r="NRS127" s="3"/>
      <c r="NRT127" s="3"/>
      <c r="NRU127" s="3"/>
      <c r="NRV127" s="3"/>
      <c r="NRW127" s="3"/>
      <c r="NRX127" s="3"/>
      <c r="NRY127" s="3"/>
      <c r="NRZ127" s="3"/>
      <c r="NSA127" s="3"/>
      <c r="NSB127" s="3"/>
      <c r="NSC127" s="3"/>
      <c r="NSD127" s="3"/>
      <c r="NSE127" s="3"/>
      <c r="NSF127" s="3"/>
      <c r="NSG127" s="3"/>
      <c r="NSH127" s="3"/>
      <c r="NSI127" s="3"/>
      <c r="NSJ127" s="3"/>
      <c r="NSK127" s="3"/>
      <c r="NSL127" s="3"/>
      <c r="NSM127" s="3"/>
      <c r="NSN127" s="3"/>
      <c r="NSO127" s="3"/>
      <c r="NSP127" s="3"/>
      <c r="NSQ127" s="3"/>
      <c r="NSR127" s="3"/>
      <c r="NSS127" s="3"/>
      <c r="NST127" s="3"/>
      <c r="NSU127" s="3"/>
      <c r="NSV127" s="3"/>
      <c r="NSW127" s="3"/>
      <c r="NSX127" s="3"/>
      <c r="NSY127" s="3"/>
      <c r="NSZ127" s="3"/>
      <c r="NTA127" s="3"/>
      <c r="NTB127" s="3"/>
      <c r="NTC127" s="3"/>
      <c r="NTD127" s="3"/>
      <c r="NTE127" s="3"/>
      <c r="NTF127" s="3"/>
      <c r="NTG127" s="3"/>
      <c r="NTH127" s="3"/>
      <c r="NTI127" s="3"/>
      <c r="NTJ127" s="3"/>
      <c r="NTK127" s="3"/>
      <c r="NTL127" s="3"/>
      <c r="NTM127" s="3"/>
      <c r="NTN127" s="3"/>
      <c r="NTO127" s="3"/>
      <c r="NTP127" s="3"/>
      <c r="NTQ127" s="3"/>
      <c r="NTR127" s="3"/>
      <c r="NTS127" s="3"/>
      <c r="NTT127" s="3"/>
      <c r="NTU127" s="3"/>
      <c r="NTV127" s="3"/>
      <c r="NTW127" s="3"/>
      <c r="NTX127" s="3"/>
      <c r="NTY127" s="3"/>
      <c r="NTZ127" s="3"/>
      <c r="NUA127" s="3"/>
      <c r="NUB127" s="3"/>
      <c r="NUC127" s="3"/>
      <c r="NUD127" s="3"/>
      <c r="NUE127" s="3"/>
      <c r="NUF127" s="3"/>
      <c r="NUG127" s="3"/>
      <c r="NUH127" s="3"/>
      <c r="NUI127" s="3"/>
      <c r="NUJ127" s="3"/>
      <c r="NUK127" s="3"/>
      <c r="NUL127" s="3"/>
      <c r="NUM127" s="3"/>
      <c r="NUN127" s="3"/>
      <c r="NUO127" s="3"/>
      <c r="NUP127" s="3"/>
      <c r="NUQ127" s="3"/>
      <c r="NUR127" s="3"/>
      <c r="NUS127" s="3"/>
      <c r="NUT127" s="3"/>
      <c r="NUU127" s="3"/>
      <c r="NUV127" s="3"/>
      <c r="NUW127" s="3"/>
      <c r="NUX127" s="3"/>
      <c r="NUY127" s="3"/>
      <c r="NUZ127" s="3"/>
      <c r="NVA127" s="3"/>
      <c r="NVB127" s="3"/>
      <c r="NVC127" s="3"/>
      <c r="NVD127" s="3"/>
      <c r="NVE127" s="3"/>
      <c r="NVF127" s="3"/>
      <c r="NVG127" s="3"/>
      <c r="NVH127" s="3"/>
      <c r="NVI127" s="3"/>
      <c r="NVJ127" s="3"/>
      <c r="NVK127" s="3"/>
      <c r="NVL127" s="3"/>
      <c r="NVM127" s="3"/>
      <c r="NVN127" s="3"/>
      <c r="NVO127" s="3"/>
      <c r="NVP127" s="3"/>
      <c r="NVQ127" s="3"/>
      <c r="NVR127" s="3"/>
      <c r="NVS127" s="3"/>
      <c r="NVT127" s="3"/>
      <c r="NVU127" s="3"/>
      <c r="NVV127" s="3"/>
      <c r="NVW127" s="3"/>
      <c r="NVX127" s="3"/>
      <c r="NVY127" s="3"/>
      <c r="NVZ127" s="3"/>
      <c r="NWA127" s="3"/>
      <c r="NWB127" s="3"/>
      <c r="NWC127" s="3"/>
      <c r="NWD127" s="3"/>
      <c r="NWE127" s="3"/>
      <c r="NWF127" s="3"/>
      <c r="NWG127" s="3"/>
      <c r="NWH127" s="3"/>
      <c r="NWI127" s="3"/>
      <c r="NWJ127" s="3"/>
      <c r="NWK127" s="3"/>
      <c r="NWL127" s="3"/>
      <c r="NWM127" s="3"/>
      <c r="NWN127" s="3"/>
      <c r="NWO127" s="3"/>
      <c r="NWP127" s="3"/>
      <c r="NWQ127" s="3"/>
      <c r="NWR127" s="3"/>
      <c r="NWS127" s="3"/>
      <c r="NWT127" s="3"/>
      <c r="NWU127" s="3"/>
      <c r="NWV127" s="3"/>
      <c r="NWW127" s="3"/>
      <c r="NWX127" s="3"/>
      <c r="NWY127" s="3"/>
      <c r="NWZ127" s="3"/>
      <c r="NXA127" s="3"/>
      <c r="NXB127" s="3"/>
      <c r="NXC127" s="3"/>
      <c r="NXD127" s="3"/>
      <c r="NXE127" s="3"/>
      <c r="NXF127" s="3"/>
      <c r="NXG127" s="3"/>
      <c r="NXH127" s="3"/>
      <c r="NXI127" s="3"/>
      <c r="NXJ127" s="3"/>
      <c r="NXK127" s="3"/>
      <c r="NXL127" s="3"/>
      <c r="NXM127" s="3"/>
      <c r="NXN127" s="3"/>
      <c r="NXO127" s="3"/>
      <c r="NXP127" s="3"/>
      <c r="NXQ127" s="3"/>
      <c r="NXR127" s="3"/>
      <c r="NXS127" s="3"/>
      <c r="NXT127" s="3"/>
      <c r="NXU127" s="3"/>
      <c r="NXV127" s="3"/>
      <c r="NXW127" s="3"/>
      <c r="NXX127" s="3"/>
      <c r="NXY127" s="3"/>
      <c r="NXZ127" s="3"/>
      <c r="NYA127" s="3"/>
      <c r="NYB127" s="3"/>
      <c r="NYC127" s="3"/>
      <c r="NYD127" s="3"/>
      <c r="NYE127" s="3"/>
      <c r="NYF127" s="3"/>
      <c r="NYG127" s="3"/>
      <c r="NYH127" s="3"/>
      <c r="NYI127" s="3"/>
      <c r="NYJ127" s="3"/>
      <c r="NYK127" s="3"/>
      <c r="NYL127" s="3"/>
      <c r="NYM127" s="3"/>
      <c r="NYN127" s="3"/>
      <c r="NYO127" s="3"/>
      <c r="NYP127" s="3"/>
      <c r="NYQ127" s="3"/>
      <c r="NYR127" s="3"/>
      <c r="NYS127" s="3"/>
      <c r="NYT127" s="3"/>
      <c r="NYU127" s="3"/>
      <c r="NYV127" s="3"/>
      <c r="NYW127" s="3"/>
      <c r="NYX127" s="3"/>
      <c r="NYY127" s="3"/>
      <c r="NYZ127" s="3"/>
      <c r="NZA127" s="3"/>
      <c r="NZB127" s="3"/>
      <c r="NZC127" s="3"/>
      <c r="NZD127" s="3"/>
      <c r="NZE127" s="3"/>
      <c r="NZF127" s="3"/>
      <c r="NZG127" s="3"/>
      <c r="NZH127" s="3"/>
      <c r="NZI127" s="3"/>
      <c r="NZJ127" s="3"/>
      <c r="NZK127" s="3"/>
      <c r="NZL127" s="3"/>
      <c r="NZM127" s="3"/>
      <c r="NZN127" s="3"/>
      <c r="NZO127" s="3"/>
      <c r="NZP127" s="3"/>
      <c r="NZQ127" s="3"/>
      <c r="NZR127" s="3"/>
      <c r="NZS127" s="3"/>
      <c r="NZT127" s="3"/>
      <c r="NZU127" s="3"/>
      <c r="NZV127" s="3"/>
      <c r="NZW127" s="3"/>
      <c r="NZX127" s="3"/>
      <c r="NZY127" s="3"/>
      <c r="NZZ127" s="3"/>
      <c r="OAA127" s="3"/>
      <c r="OAB127" s="3"/>
      <c r="OAC127" s="3"/>
      <c r="OAD127" s="3"/>
      <c r="OAE127" s="3"/>
      <c r="OAF127" s="3"/>
      <c r="OAG127" s="3"/>
      <c r="OAH127" s="3"/>
      <c r="OAI127" s="3"/>
      <c r="OAJ127" s="3"/>
      <c r="OAK127" s="3"/>
      <c r="OAL127" s="3"/>
      <c r="OAM127" s="3"/>
      <c r="OAN127" s="3"/>
      <c r="OAO127" s="3"/>
      <c r="OAP127" s="3"/>
      <c r="OAQ127" s="3"/>
      <c r="OAR127" s="3"/>
      <c r="OAS127" s="3"/>
      <c r="OAT127" s="3"/>
      <c r="OAU127" s="3"/>
      <c r="OAV127" s="3"/>
      <c r="OAW127" s="3"/>
      <c r="OAX127" s="3"/>
      <c r="OAY127" s="3"/>
      <c r="OAZ127" s="3"/>
      <c r="OBA127" s="3"/>
      <c r="OBB127" s="3"/>
      <c r="OBC127" s="3"/>
      <c r="OBD127" s="3"/>
      <c r="OBE127" s="3"/>
      <c r="OBF127" s="3"/>
      <c r="OBG127" s="3"/>
      <c r="OBH127" s="3"/>
      <c r="OBI127" s="3"/>
      <c r="OBJ127" s="3"/>
      <c r="OBK127" s="3"/>
      <c r="OBL127" s="3"/>
      <c r="OBM127" s="3"/>
      <c r="OBN127" s="3"/>
      <c r="OBO127" s="3"/>
      <c r="OBP127" s="3"/>
      <c r="OBQ127" s="3"/>
      <c r="OBR127" s="3"/>
      <c r="OBS127" s="3"/>
      <c r="OBT127" s="3"/>
      <c r="OBU127" s="3"/>
      <c r="OBV127" s="3"/>
      <c r="OBW127" s="3"/>
      <c r="OBX127" s="3"/>
      <c r="OBY127" s="3"/>
      <c r="OBZ127" s="3"/>
      <c r="OCA127" s="3"/>
      <c r="OCB127" s="3"/>
      <c r="OCC127" s="3"/>
      <c r="OCD127" s="3"/>
      <c r="OCE127" s="3"/>
      <c r="OCF127" s="3"/>
      <c r="OCG127" s="3"/>
      <c r="OCH127" s="3"/>
      <c r="OCI127" s="3"/>
      <c r="OCJ127" s="3"/>
      <c r="OCK127" s="3"/>
      <c r="OCL127" s="3"/>
      <c r="OCM127" s="3"/>
      <c r="OCN127" s="3"/>
      <c r="OCO127" s="3"/>
      <c r="OCP127" s="3"/>
      <c r="OCQ127" s="3"/>
      <c r="OCR127" s="3"/>
      <c r="OCS127" s="3"/>
      <c r="OCT127" s="3"/>
      <c r="OCU127" s="3"/>
      <c r="OCV127" s="3"/>
      <c r="OCW127" s="3"/>
      <c r="OCX127" s="3"/>
      <c r="OCY127" s="3"/>
      <c r="OCZ127" s="3"/>
      <c r="ODA127" s="3"/>
      <c r="ODB127" s="3"/>
      <c r="ODC127" s="3"/>
      <c r="ODD127" s="3"/>
      <c r="ODE127" s="3"/>
      <c r="ODF127" s="3"/>
      <c r="ODG127" s="3"/>
      <c r="ODH127" s="3"/>
      <c r="ODI127" s="3"/>
      <c r="ODJ127" s="3"/>
      <c r="ODK127" s="3"/>
      <c r="ODL127" s="3"/>
      <c r="ODM127" s="3"/>
      <c r="ODN127" s="3"/>
      <c r="ODO127" s="3"/>
      <c r="ODP127" s="3"/>
      <c r="ODQ127" s="3"/>
      <c r="ODR127" s="3"/>
      <c r="ODS127" s="3"/>
      <c r="ODT127" s="3"/>
      <c r="ODU127" s="3"/>
      <c r="ODV127" s="3"/>
      <c r="ODW127" s="3"/>
      <c r="ODX127" s="3"/>
      <c r="ODY127" s="3"/>
      <c r="ODZ127" s="3"/>
      <c r="OEA127" s="3"/>
      <c r="OEB127" s="3"/>
      <c r="OEC127" s="3"/>
      <c r="OED127" s="3"/>
      <c r="OEE127" s="3"/>
      <c r="OEF127" s="3"/>
      <c r="OEG127" s="3"/>
      <c r="OEH127" s="3"/>
      <c r="OEI127" s="3"/>
      <c r="OEJ127" s="3"/>
      <c r="OEK127" s="3"/>
      <c r="OEL127" s="3"/>
      <c r="OEM127" s="3"/>
      <c r="OEN127" s="3"/>
      <c r="OEO127" s="3"/>
      <c r="OEP127" s="3"/>
      <c r="OEQ127" s="3"/>
      <c r="OER127" s="3"/>
      <c r="OES127" s="3"/>
      <c r="OET127" s="3"/>
      <c r="OEU127" s="3"/>
      <c r="OEV127" s="3"/>
      <c r="OEW127" s="3"/>
      <c r="OEX127" s="3"/>
      <c r="OEY127" s="3"/>
      <c r="OEZ127" s="3"/>
      <c r="OFA127" s="3"/>
      <c r="OFB127" s="3"/>
      <c r="OFC127" s="3"/>
      <c r="OFD127" s="3"/>
      <c r="OFE127" s="3"/>
      <c r="OFF127" s="3"/>
      <c r="OFG127" s="3"/>
      <c r="OFH127" s="3"/>
      <c r="OFI127" s="3"/>
      <c r="OFJ127" s="3"/>
      <c r="OFK127" s="3"/>
      <c r="OFL127" s="3"/>
      <c r="OFM127" s="3"/>
      <c r="OFN127" s="3"/>
      <c r="OFO127" s="3"/>
      <c r="OFP127" s="3"/>
      <c r="OFQ127" s="3"/>
      <c r="OFR127" s="3"/>
      <c r="OFS127" s="3"/>
      <c r="OFT127" s="3"/>
      <c r="OFU127" s="3"/>
      <c r="OFV127" s="3"/>
      <c r="OFW127" s="3"/>
      <c r="OFX127" s="3"/>
      <c r="OFY127" s="3"/>
      <c r="OFZ127" s="3"/>
      <c r="OGA127" s="3"/>
      <c r="OGB127" s="3"/>
      <c r="OGC127" s="3"/>
      <c r="OGD127" s="3"/>
      <c r="OGE127" s="3"/>
      <c r="OGF127" s="3"/>
      <c r="OGG127" s="3"/>
      <c r="OGH127" s="3"/>
      <c r="OGI127" s="3"/>
      <c r="OGJ127" s="3"/>
      <c r="OGK127" s="3"/>
      <c r="OGL127" s="3"/>
      <c r="OGM127" s="3"/>
      <c r="OGN127" s="3"/>
      <c r="OGO127" s="3"/>
      <c r="OGP127" s="3"/>
      <c r="OGQ127" s="3"/>
      <c r="OGR127" s="3"/>
      <c r="OGS127" s="3"/>
      <c r="OGT127" s="3"/>
      <c r="OGU127" s="3"/>
      <c r="OGV127" s="3"/>
      <c r="OGW127" s="3"/>
      <c r="OGX127" s="3"/>
      <c r="OGY127" s="3"/>
      <c r="OGZ127" s="3"/>
      <c r="OHA127" s="3"/>
      <c r="OHB127" s="3"/>
      <c r="OHC127" s="3"/>
      <c r="OHD127" s="3"/>
      <c r="OHE127" s="3"/>
      <c r="OHF127" s="3"/>
      <c r="OHG127" s="3"/>
      <c r="OHH127" s="3"/>
      <c r="OHI127" s="3"/>
      <c r="OHJ127" s="3"/>
      <c r="OHK127" s="3"/>
      <c r="OHL127" s="3"/>
      <c r="OHM127" s="3"/>
      <c r="OHN127" s="3"/>
      <c r="OHO127" s="3"/>
      <c r="OHP127" s="3"/>
      <c r="OHQ127" s="3"/>
      <c r="OHR127" s="3"/>
      <c r="OHS127" s="3"/>
      <c r="OHT127" s="3"/>
      <c r="OHU127" s="3"/>
      <c r="OHV127" s="3"/>
      <c r="OHW127" s="3"/>
      <c r="OHX127" s="3"/>
      <c r="OHY127" s="3"/>
      <c r="OHZ127" s="3"/>
      <c r="OIA127" s="3"/>
      <c r="OIB127" s="3"/>
      <c r="OIC127" s="3"/>
      <c r="OID127" s="3"/>
      <c r="OIE127" s="3"/>
      <c r="OIF127" s="3"/>
      <c r="OIG127" s="3"/>
      <c r="OIH127" s="3"/>
      <c r="OII127" s="3"/>
      <c r="OIJ127" s="3"/>
      <c r="OIK127" s="3"/>
      <c r="OIL127" s="3"/>
      <c r="OIM127" s="3"/>
      <c r="OIN127" s="3"/>
      <c r="OIO127" s="3"/>
      <c r="OIP127" s="3"/>
      <c r="OIQ127" s="3"/>
      <c r="OIR127" s="3"/>
      <c r="OIS127" s="3"/>
      <c r="OIT127" s="3"/>
      <c r="OIU127" s="3"/>
      <c r="OIV127" s="3"/>
      <c r="OIW127" s="3"/>
      <c r="OIX127" s="3"/>
      <c r="OIY127" s="3"/>
      <c r="OIZ127" s="3"/>
      <c r="OJA127" s="3"/>
      <c r="OJB127" s="3"/>
      <c r="OJC127" s="3"/>
      <c r="OJD127" s="3"/>
      <c r="OJE127" s="3"/>
      <c r="OJF127" s="3"/>
      <c r="OJG127" s="3"/>
      <c r="OJH127" s="3"/>
      <c r="OJI127" s="3"/>
      <c r="OJJ127" s="3"/>
      <c r="OJK127" s="3"/>
      <c r="OJL127" s="3"/>
      <c r="OJM127" s="3"/>
      <c r="OJN127" s="3"/>
      <c r="OJO127" s="3"/>
      <c r="OJP127" s="3"/>
      <c r="OJQ127" s="3"/>
      <c r="OJR127" s="3"/>
      <c r="OJS127" s="3"/>
      <c r="OJT127" s="3"/>
      <c r="OJU127" s="3"/>
      <c r="OJV127" s="3"/>
      <c r="OJW127" s="3"/>
      <c r="OJX127" s="3"/>
      <c r="OJY127" s="3"/>
      <c r="OJZ127" s="3"/>
      <c r="OKA127" s="3"/>
      <c r="OKB127" s="3"/>
      <c r="OKC127" s="3"/>
      <c r="OKD127" s="3"/>
      <c r="OKE127" s="3"/>
      <c r="OKF127" s="3"/>
      <c r="OKG127" s="3"/>
      <c r="OKH127" s="3"/>
      <c r="OKI127" s="3"/>
      <c r="OKJ127" s="3"/>
      <c r="OKK127" s="3"/>
      <c r="OKL127" s="3"/>
      <c r="OKM127" s="3"/>
      <c r="OKN127" s="3"/>
      <c r="OKO127" s="3"/>
      <c r="OKP127" s="3"/>
      <c r="OKQ127" s="3"/>
      <c r="OKR127" s="3"/>
      <c r="OKS127" s="3"/>
      <c r="OKT127" s="3"/>
      <c r="OKU127" s="3"/>
      <c r="OKV127" s="3"/>
      <c r="OKW127" s="3"/>
      <c r="OKX127" s="3"/>
      <c r="OKY127" s="3"/>
      <c r="OKZ127" s="3"/>
      <c r="OLA127" s="3"/>
      <c r="OLB127" s="3"/>
      <c r="OLC127" s="3"/>
      <c r="OLD127" s="3"/>
      <c r="OLE127" s="3"/>
      <c r="OLF127" s="3"/>
      <c r="OLG127" s="3"/>
      <c r="OLH127" s="3"/>
      <c r="OLI127" s="3"/>
      <c r="OLJ127" s="3"/>
      <c r="OLK127" s="3"/>
      <c r="OLL127" s="3"/>
      <c r="OLM127" s="3"/>
      <c r="OLN127" s="3"/>
      <c r="OLO127" s="3"/>
      <c r="OLP127" s="3"/>
      <c r="OLQ127" s="3"/>
      <c r="OLR127" s="3"/>
      <c r="OLS127" s="3"/>
      <c r="OLT127" s="3"/>
      <c r="OLU127" s="3"/>
      <c r="OLV127" s="3"/>
      <c r="OLW127" s="3"/>
      <c r="OLX127" s="3"/>
      <c r="OLY127" s="3"/>
      <c r="OLZ127" s="3"/>
      <c r="OMA127" s="3"/>
      <c r="OMB127" s="3"/>
      <c r="OMC127" s="3"/>
      <c r="OMD127" s="3"/>
      <c r="OME127" s="3"/>
      <c r="OMF127" s="3"/>
      <c r="OMG127" s="3"/>
      <c r="OMH127" s="3"/>
      <c r="OMI127" s="3"/>
      <c r="OMJ127" s="3"/>
      <c r="OMK127" s="3"/>
      <c r="OML127" s="3"/>
      <c r="OMM127" s="3"/>
      <c r="OMN127" s="3"/>
      <c r="OMO127" s="3"/>
      <c r="OMP127" s="3"/>
      <c r="OMQ127" s="3"/>
      <c r="OMR127" s="3"/>
      <c r="OMS127" s="3"/>
      <c r="OMT127" s="3"/>
      <c r="OMU127" s="3"/>
      <c r="OMV127" s="3"/>
      <c r="OMW127" s="3"/>
      <c r="OMX127" s="3"/>
      <c r="OMY127" s="3"/>
      <c r="OMZ127" s="3"/>
      <c r="ONA127" s="3"/>
      <c r="ONB127" s="3"/>
      <c r="ONC127" s="3"/>
      <c r="OND127" s="3"/>
      <c r="ONE127" s="3"/>
      <c r="ONF127" s="3"/>
      <c r="ONG127" s="3"/>
      <c r="ONH127" s="3"/>
      <c r="ONI127" s="3"/>
      <c r="ONJ127" s="3"/>
      <c r="ONK127" s="3"/>
      <c r="ONL127" s="3"/>
      <c r="ONM127" s="3"/>
      <c r="ONN127" s="3"/>
      <c r="ONO127" s="3"/>
      <c r="ONP127" s="3"/>
      <c r="ONQ127" s="3"/>
      <c r="ONR127" s="3"/>
      <c r="ONS127" s="3"/>
      <c r="ONT127" s="3"/>
      <c r="ONU127" s="3"/>
      <c r="ONV127" s="3"/>
      <c r="ONW127" s="3"/>
      <c r="ONX127" s="3"/>
      <c r="ONY127" s="3"/>
      <c r="ONZ127" s="3"/>
      <c r="OOA127" s="3"/>
      <c r="OOB127" s="3"/>
      <c r="OOC127" s="3"/>
      <c r="OOD127" s="3"/>
      <c r="OOE127" s="3"/>
      <c r="OOF127" s="3"/>
      <c r="OOG127" s="3"/>
      <c r="OOH127" s="3"/>
      <c r="OOI127" s="3"/>
      <c r="OOJ127" s="3"/>
      <c r="OOK127" s="3"/>
      <c r="OOL127" s="3"/>
      <c r="OOM127" s="3"/>
      <c r="OON127" s="3"/>
      <c r="OOO127" s="3"/>
      <c r="OOP127" s="3"/>
      <c r="OOQ127" s="3"/>
      <c r="OOR127" s="3"/>
      <c r="OOS127" s="3"/>
      <c r="OOT127" s="3"/>
      <c r="OOU127" s="3"/>
      <c r="OOV127" s="3"/>
      <c r="OOW127" s="3"/>
      <c r="OOX127" s="3"/>
      <c r="OOY127" s="3"/>
      <c r="OOZ127" s="3"/>
      <c r="OPA127" s="3"/>
      <c r="OPB127" s="3"/>
      <c r="OPC127" s="3"/>
      <c r="OPD127" s="3"/>
      <c r="OPE127" s="3"/>
      <c r="OPF127" s="3"/>
      <c r="OPG127" s="3"/>
      <c r="OPH127" s="3"/>
      <c r="OPI127" s="3"/>
      <c r="OPJ127" s="3"/>
      <c r="OPK127" s="3"/>
      <c r="OPL127" s="3"/>
      <c r="OPM127" s="3"/>
      <c r="OPN127" s="3"/>
      <c r="OPO127" s="3"/>
      <c r="OPP127" s="3"/>
      <c r="OPQ127" s="3"/>
      <c r="OPR127" s="3"/>
      <c r="OPS127" s="3"/>
      <c r="OPT127" s="3"/>
      <c r="OPU127" s="3"/>
      <c r="OPV127" s="3"/>
      <c r="OPW127" s="3"/>
      <c r="OPX127" s="3"/>
      <c r="OPY127" s="3"/>
      <c r="OPZ127" s="3"/>
      <c r="OQA127" s="3"/>
      <c r="OQB127" s="3"/>
      <c r="OQC127" s="3"/>
      <c r="OQD127" s="3"/>
      <c r="OQE127" s="3"/>
      <c r="OQF127" s="3"/>
      <c r="OQG127" s="3"/>
      <c r="OQH127" s="3"/>
      <c r="OQI127" s="3"/>
      <c r="OQJ127" s="3"/>
      <c r="OQK127" s="3"/>
      <c r="OQL127" s="3"/>
      <c r="OQM127" s="3"/>
      <c r="OQN127" s="3"/>
      <c r="OQO127" s="3"/>
      <c r="OQP127" s="3"/>
      <c r="OQQ127" s="3"/>
      <c r="OQR127" s="3"/>
      <c r="OQS127" s="3"/>
      <c r="OQT127" s="3"/>
      <c r="OQU127" s="3"/>
      <c r="OQV127" s="3"/>
      <c r="OQW127" s="3"/>
      <c r="OQX127" s="3"/>
      <c r="OQY127" s="3"/>
      <c r="OQZ127" s="3"/>
      <c r="ORA127" s="3"/>
      <c r="ORB127" s="3"/>
      <c r="ORC127" s="3"/>
      <c r="ORD127" s="3"/>
      <c r="ORE127" s="3"/>
      <c r="ORF127" s="3"/>
      <c r="ORG127" s="3"/>
      <c r="ORH127" s="3"/>
      <c r="ORI127" s="3"/>
      <c r="ORJ127" s="3"/>
      <c r="ORK127" s="3"/>
      <c r="ORL127" s="3"/>
      <c r="ORM127" s="3"/>
      <c r="ORN127" s="3"/>
      <c r="ORO127" s="3"/>
      <c r="ORP127" s="3"/>
      <c r="ORQ127" s="3"/>
      <c r="ORR127" s="3"/>
      <c r="ORS127" s="3"/>
      <c r="ORT127" s="3"/>
      <c r="ORU127" s="3"/>
      <c r="ORV127" s="3"/>
      <c r="ORW127" s="3"/>
      <c r="ORX127" s="3"/>
      <c r="ORY127" s="3"/>
      <c r="ORZ127" s="3"/>
      <c r="OSA127" s="3"/>
      <c r="OSB127" s="3"/>
      <c r="OSC127" s="3"/>
      <c r="OSD127" s="3"/>
      <c r="OSE127" s="3"/>
      <c r="OSF127" s="3"/>
      <c r="OSG127" s="3"/>
      <c r="OSH127" s="3"/>
      <c r="OSI127" s="3"/>
      <c r="OSJ127" s="3"/>
      <c r="OSK127" s="3"/>
      <c r="OSL127" s="3"/>
      <c r="OSM127" s="3"/>
      <c r="OSN127" s="3"/>
      <c r="OSO127" s="3"/>
      <c r="OSP127" s="3"/>
      <c r="OSQ127" s="3"/>
      <c r="OSR127" s="3"/>
      <c r="OSS127" s="3"/>
      <c r="OST127" s="3"/>
      <c r="OSU127" s="3"/>
      <c r="OSV127" s="3"/>
      <c r="OSW127" s="3"/>
      <c r="OSX127" s="3"/>
      <c r="OSY127" s="3"/>
      <c r="OSZ127" s="3"/>
      <c r="OTA127" s="3"/>
      <c r="OTB127" s="3"/>
      <c r="OTC127" s="3"/>
      <c r="OTD127" s="3"/>
      <c r="OTE127" s="3"/>
      <c r="OTF127" s="3"/>
      <c r="OTG127" s="3"/>
      <c r="OTH127" s="3"/>
      <c r="OTI127" s="3"/>
      <c r="OTJ127" s="3"/>
      <c r="OTK127" s="3"/>
      <c r="OTL127" s="3"/>
      <c r="OTM127" s="3"/>
      <c r="OTN127" s="3"/>
      <c r="OTO127" s="3"/>
      <c r="OTP127" s="3"/>
      <c r="OTQ127" s="3"/>
      <c r="OTR127" s="3"/>
      <c r="OTS127" s="3"/>
      <c r="OTT127" s="3"/>
      <c r="OTU127" s="3"/>
      <c r="OTV127" s="3"/>
      <c r="OTW127" s="3"/>
      <c r="OTX127" s="3"/>
      <c r="OTY127" s="3"/>
      <c r="OTZ127" s="3"/>
      <c r="OUA127" s="3"/>
      <c r="OUB127" s="3"/>
      <c r="OUC127" s="3"/>
      <c r="OUD127" s="3"/>
      <c r="OUE127" s="3"/>
      <c r="OUF127" s="3"/>
      <c r="OUG127" s="3"/>
      <c r="OUH127" s="3"/>
      <c r="OUI127" s="3"/>
      <c r="OUJ127" s="3"/>
      <c r="OUK127" s="3"/>
      <c r="OUL127" s="3"/>
      <c r="OUM127" s="3"/>
      <c r="OUN127" s="3"/>
      <c r="OUO127" s="3"/>
      <c r="OUP127" s="3"/>
      <c r="OUQ127" s="3"/>
      <c r="OUR127" s="3"/>
      <c r="OUS127" s="3"/>
      <c r="OUT127" s="3"/>
      <c r="OUU127" s="3"/>
      <c r="OUV127" s="3"/>
      <c r="OUW127" s="3"/>
      <c r="OUX127" s="3"/>
      <c r="OUY127" s="3"/>
      <c r="OUZ127" s="3"/>
      <c r="OVA127" s="3"/>
      <c r="OVB127" s="3"/>
      <c r="OVC127" s="3"/>
      <c r="OVD127" s="3"/>
      <c r="OVE127" s="3"/>
      <c r="OVF127" s="3"/>
      <c r="OVG127" s="3"/>
      <c r="OVH127" s="3"/>
      <c r="OVI127" s="3"/>
      <c r="OVJ127" s="3"/>
      <c r="OVK127" s="3"/>
      <c r="OVL127" s="3"/>
      <c r="OVM127" s="3"/>
      <c r="OVN127" s="3"/>
      <c r="OVO127" s="3"/>
      <c r="OVP127" s="3"/>
      <c r="OVQ127" s="3"/>
      <c r="OVR127" s="3"/>
      <c r="OVS127" s="3"/>
      <c r="OVT127" s="3"/>
      <c r="OVU127" s="3"/>
      <c r="OVV127" s="3"/>
      <c r="OVW127" s="3"/>
      <c r="OVX127" s="3"/>
      <c r="OVY127" s="3"/>
      <c r="OVZ127" s="3"/>
      <c r="OWA127" s="3"/>
      <c r="OWB127" s="3"/>
      <c r="OWC127" s="3"/>
      <c r="OWD127" s="3"/>
      <c r="OWE127" s="3"/>
      <c r="OWF127" s="3"/>
      <c r="OWG127" s="3"/>
      <c r="OWH127" s="3"/>
      <c r="OWI127" s="3"/>
      <c r="OWJ127" s="3"/>
      <c r="OWK127" s="3"/>
      <c r="OWL127" s="3"/>
      <c r="OWM127" s="3"/>
      <c r="OWN127" s="3"/>
      <c r="OWO127" s="3"/>
      <c r="OWP127" s="3"/>
      <c r="OWQ127" s="3"/>
      <c r="OWR127" s="3"/>
      <c r="OWS127" s="3"/>
      <c r="OWT127" s="3"/>
      <c r="OWU127" s="3"/>
      <c r="OWV127" s="3"/>
      <c r="OWW127" s="3"/>
      <c r="OWX127" s="3"/>
      <c r="OWY127" s="3"/>
      <c r="OWZ127" s="3"/>
      <c r="OXA127" s="3"/>
      <c r="OXB127" s="3"/>
      <c r="OXC127" s="3"/>
      <c r="OXD127" s="3"/>
      <c r="OXE127" s="3"/>
      <c r="OXF127" s="3"/>
      <c r="OXG127" s="3"/>
      <c r="OXH127" s="3"/>
      <c r="OXI127" s="3"/>
      <c r="OXJ127" s="3"/>
      <c r="OXK127" s="3"/>
      <c r="OXL127" s="3"/>
      <c r="OXM127" s="3"/>
      <c r="OXN127" s="3"/>
      <c r="OXO127" s="3"/>
      <c r="OXP127" s="3"/>
      <c r="OXQ127" s="3"/>
      <c r="OXR127" s="3"/>
      <c r="OXS127" s="3"/>
      <c r="OXT127" s="3"/>
      <c r="OXU127" s="3"/>
      <c r="OXV127" s="3"/>
      <c r="OXW127" s="3"/>
      <c r="OXX127" s="3"/>
      <c r="OXY127" s="3"/>
      <c r="OXZ127" s="3"/>
      <c r="OYA127" s="3"/>
      <c r="OYB127" s="3"/>
      <c r="OYC127" s="3"/>
      <c r="OYD127" s="3"/>
      <c r="OYE127" s="3"/>
      <c r="OYF127" s="3"/>
      <c r="OYG127" s="3"/>
      <c r="OYH127" s="3"/>
      <c r="OYI127" s="3"/>
      <c r="OYJ127" s="3"/>
      <c r="OYK127" s="3"/>
      <c r="OYL127" s="3"/>
      <c r="OYM127" s="3"/>
      <c r="OYN127" s="3"/>
      <c r="OYO127" s="3"/>
      <c r="OYP127" s="3"/>
      <c r="OYQ127" s="3"/>
      <c r="OYR127" s="3"/>
      <c r="OYS127" s="3"/>
      <c r="OYT127" s="3"/>
      <c r="OYU127" s="3"/>
      <c r="OYV127" s="3"/>
      <c r="OYW127" s="3"/>
      <c r="OYX127" s="3"/>
      <c r="OYY127" s="3"/>
      <c r="OYZ127" s="3"/>
      <c r="OZA127" s="3"/>
      <c r="OZB127" s="3"/>
      <c r="OZC127" s="3"/>
      <c r="OZD127" s="3"/>
      <c r="OZE127" s="3"/>
      <c r="OZF127" s="3"/>
      <c r="OZG127" s="3"/>
      <c r="OZH127" s="3"/>
      <c r="OZI127" s="3"/>
      <c r="OZJ127" s="3"/>
      <c r="OZK127" s="3"/>
      <c r="OZL127" s="3"/>
      <c r="OZM127" s="3"/>
      <c r="OZN127" s="3"/>
      <c r="OZO127" s="3"/>
      <c r="OZP127" s="3"/>
      <c r="OZQ127" s="3"/>
      <c r="OZR127" s="3"/>
      <c r="OZS127" s="3"/>
      <c r="OZT127" s="3"/>
      <c r="OZU127" s="3"/>
      <c r="OZV127" s="3"/>
      <c r="OZW127" s="3"/>
      <c r="OZX127" s="3"/>
      <c r="OZY127" s="3"/>
      <c r="OZZ127" s="3"/>
      <c r="PAA127" s="3"/>
      <c r="PAB127" s="3"/>
      <c r="PAC127" s="3"/>
      <c r="PAD127" s="3"/>
      <c r="PAE127" s="3"/>
      <c r="PAF127" s="3"/>
      <c r="PAG127" s="3"/>
      <c r="PAH127" s="3"/>
      <c r="PAI127" s="3"/>
      <c r="PAJ127" s="3"/>
      <c r="PAK127" s="3"/>
      <c r="PAL127" s="3"/>
      <c r="PAM127" s="3"/>
      <c r="PAN127" s="3"/>
      <c r="PAO127" s="3"/>
      <c r="PAP127" s="3"/>
      <c r="PAQ127" s="3"/>
      <c r="PAR127" s="3"/>
      <c r="PAS127" s="3"/>
      <c r="PAT127" s="3"/>
      <c r="PAU127" s="3"/>
      <c r="PAV127" s="3"/>
      <c r="PAW127" s="3"/>
      <c r="PAX127" s="3"/>
      <c r="PAY127" s="3"/>
      <c r="PAZ127" s="3"/>
      <c r="PBA127" s="3"/>
      <c r="PBB127" s="3"/>
      <c r="PBC127" s="3"/>
      <c r="PBD127" s="3"/>
      <c r="PBE127" s="3"/>
      <c r="PBF127" s="3"/>
      <c r="PBG127" s="3"/>
      <c r="PBH127" s="3"/>
      <c r="PBI127" s="3"/>
      <c r="PBJ127" s="3"/>
      <c r="PBK127" s="3"/>
      <c r="PBL127" s="3"/>
      <c r="PBM127" s="3"/>
      <c r="PBN127" s="3"/>
      <c r="PBO127" s="3"/>
      <c r="PBP127" s="3"/>
      <c r="PBQ127" s="3"/>
      <c r="PBR127" s="3"/>
      <c r="PBS127" s="3"/>
      <c r="PBT127" s="3"/>
      <c r="PBU127" s="3"/>
      <c r="PBV127" s="3"/>
      <c r="PBW127" s="3"/>
      <c r="PBX127" s="3"/>
      <c r="PBY127" s="3"/>
      <c r="PBZ127" s="3"/>
      <c r="PCA127" s="3"/>
      <c r="PCB127" s="3"/>
      <c r="PCC127" s="3"/>
      <c r="PCD127" s="3"/>
      <c r="PCE127" s="3"/>
      <c r="PCF127" s="3"/>
      <c r="PCG127" s="3"/>
      <c r="PCH127" s="3"/>
      <c r="PCI127" s="3"/>
      <c r="PCJ127" s="3"/>
      <c r="PCK127" s="3"/>
      <c r="PCL127" s="3"/>
      <c r="PCM127" s="3"/>
      <c r="PCN127" s="3"/>
      <c r="PCO127" s="3"/>
      <c r="PCP127" s="3"/>
      <c r="PCQ127" s="3"/>
      <c r="PCR127" s="3"/>
      <c r="PCS127" s="3"/>
      <c r="PCT127" s="3"/>
      <c r="PCU127" s="3"/>
      <c r="PCV127" s="3"/>
      <c r="PCW127" s="3"/>
      <c r="PCX127" s="3"/>
      <c r="PCY127" s="3"/>
      <c r="PCZ127" s="3"/>
      <c r="PDA127" s="3"/>
      <c r="PDB127" s="3"/>
      <c r="PDC127" s="3"/>
      <c r="PDD127" s="3"/>
      <c r="PDE127" s="3"/>
      <c r="PDF127" s="3"/>
      <c r="PDG127" s="3"/>
      <c r="PDH127" s="3"/>
      <c r="PDI127" s="3"/>
      <c r="PDJ127" s="3"/>
      <c r="PDK127" s="3"/>
      <c r="PDL127" s="3"/>
      <c r="PDM127" s="3"/>
      <c r="PDN127" s="3"/>
      <c r="PDO127" s="3"/>
      <c r="PDP127" s="3"/>
      <c r="PDQ127" s="3"/>
      <c r="PDR127" s="3"/>
      <c r="PDS127" s="3"/>
      <c r="PDT127" s="3"/>
      <c r="PDU127" s="3"/>
      <c r="PDV127" s="3"/>
      <c r="PDW127" s="3"/>
      <c r="PDX127" s="3"/>
      <c r="PDY127" s="3"/>
      <c r="PDZ127" s="3"/>
      <c r="PEA127" s="3"/>
      <c r="PEB127" s="3"/>
      <c r="PEC127" s="3"/>
      <c r="PED127" s="3"/>
      <c r="PEE127" s="3"/>
      <c r="PEF127" s="3"/>
      <c r="PEG127" s="3"/>
      <c r="PEH127" s="3"/>
      <c r="PEI127" s="3"/>
      <c r="PEJ127" s="3"/>
      <c r="PEK127" s="3"/>
      <c r="PEL127" s="3"/>
      <c r="PEM127" s="3"/>
      <c r="PEN127" s="3"/>
      <c r="PEO127" s="3"/>
      <c r="PEP127" s="3"/>
      <c r="PEQ127" s="3"/>
      <c r="PER127" s="3"/>
      <c r="PES127" s="3"/>
      <c r="PET127" s="3"/>
      <c r="PEU127" s="3"/>
      <c r="PEV127" s="3"/>
      <c r="PEW127" s="3"/>
      <c r="PEX127" s="3"/>
      <c r="PEY127" s="3"/>
      <c r="PEZ127" s="3"/>
      <c r="PFA127" s="3"/>
      <c r="PFB127" s="3"/>
      <c r="PFC127" s="3"/>
      <c r="PFD127" s="3"/>
      <c r="PFE127" s="3"/>
      <c r="PFF127" s="3"/>
      <c r="PFG127" s="3"/>
      <c r="PFH127" s="3"/>
      <c r="PFI127" s="3"/>
      <c r="PFJ127" s="3"/>
      <c r="PFK127" s="3"/>
      <c r="PFL127" s="3"/>
      <c r="PFM127" s="3"/>
      <c r="PFN127" s="3"/>
      <c r="PFO127" s="3"/>
      <c r="PFP127" s="3"/>
      <c r="PFQ127" s="3"/>
      <c r="PFR127" s="3"/>
      <c r="PFS127" s="3"/>
      <c r="PFT127" s="3"/>
      <c r="PFU127" s="3"/>
      <c r="PFV127" s="3"/>
      <c r="PFW127" s="3"/>
      <c r="PFX127" s="3"/>
      <c r="PFY127" s="3"/>
      <c r="PFZ127" s="3"/>
      <c r="PGA127" s="3"/>
      <c r="PGB127" s="3"/>
      <c r="PGC127" s="3"/>
      <c r="PGD127" s="3"/>
      <c r="PGE127" s="3"/>
      <c r="PGF127" s="3"/>
      <c r="PGG127" s="3"/>
      <c r="PGH127" s="3"/>
      <c r="PGI127" s="3"/>
      <c r="PGJ127" s="3"/>
      <c r="PGK127" s="3"/>
      <c r="PGL127" s="3"/>
      <c r="PGM127" s="3"/>
      <c r="PGN127" s="3"/>
      <c r="PGO127" s="3"/>
      <c r="PGP127" s="3"/>
      <c r="PGQ127" s="3"/>
      <c r="PGR127" s="3"/>
      <c r="PGS127" s="3"/>
      <c r="PGT127" s="3"/>
      <c r="PGU127" s="3"/>
      <c r="PGV127" s="3"/>
      <c r="PGW127" s="3"/>
      <c r="PGX127" s="3"/>
      <c r="PGY127" s="3"/>
      <c r="PGZ127" s="3"/>
      <c r="PHA127" s="3"/>
      <c r="PHB127" s="3"/>
      <c r="PHC127" s="3"/>
      <c r="PHD127" s="3"/>
      <c r="PHE127" s="3"/>
      <c r="PHF127" s="3"/>
      <c r="PHG127" s="3"/>
      <c r="PHH127" s="3"/>
      <c r="PHI127" s="3"/>
      <c r="PHJ127" s="3"/>
      <c r="PHK127" s="3"/>
      <c r="PHL127" s="3"/>
      <c r="PHM127" s="3"/>
      <c r="PHN127" s="3"/>
      <c r="PHO127" s="3"/>
      <c r="PHP127" s="3"/>
      <c r="PHQ127" s="3"/>
      <c r="PHR127" s="3"/>
      <c r="PHS127" s="3"/>
      <c r="PHT127" s="3"/>
      <c r="PHU127" s="3"/>
      <c r="PHV127" s="3"/>
      <c r="PHW127" s="3"/>
      <c r="PHX127" s="3"/>
      <c r="PHY127" s="3"/>
      <c r="PHZ127" s="3"/>
      <c r="PIA127" s="3"/>
      <c r="PIB127" s="3"/>
      <c r="PIC127" s="3"/>
      <c r="PID127" s="3"/>
      <c r="PIE127" s="3"/>
      <c r="PIF127" s="3"/>
      <c r="PIG127" s="3"/>
      <c r="PIH127" s="3"/>
      <c r="PII127" s="3"/>
      <c r="PIJ127" s="3"/>
      <c r="PIK127" s="3"/>
      <c r="PIL127" s="3"/>
      <c r="PIM127" s="3"/>
      <c r="PIN127" s="3"/>
      <c r="PIO127" s="3"/>
      <c r="PIP127" s="3"/>
      <c r="PIQ127" s="3"/>
      <c r="PIR127" s="3"/>
      <c r="PIS127" s="3"/>
      <c r="PIT127" s="3"/>
      <c r="PIU127" s="3"/>
      <c r="PIV127" s="3"/>
      <c r="PIW127" s="3"/>
      <c r="PIX127" s="3"/>
      <c r="PIY127" s="3"/>
      <c r="PIZ127" s="3"/>
      <c r="PJA127" s="3"/>
      <c r="PJB127" s="3"/>
      <c r="PJC127" s="3"/>
      <c r="PJD127" s="3"/>
      <c r="PJE127" s="3"/>
      <c r="PJF127" s="3"/>
      <c r="PJG127" s="3"/>
      <c r="PJH127" s="3"/>
      <c r="PJI127" s="3"/>
      <c r="PJJ127" s="3"/>
      <c r="PJK127" s="3"/>
      <c r="PJL127" s="3"/>
      <c r="PJM127" s="3"/>
      <c r="PJN127" s="3"/>
      <c r="PJO127" s="3"/>
      <c r="PJP127" s="3"/>
      <c r="PJQ127" s="3"/>
      <c r="PJR127" s="3"/>
      <c r="PJS127" s="3"/>
      <c r="PJT127" s="3"/>
      <c r="PJU127" s="3"/>
      <c r="PJV127" s="3"/>
      <c r="PJW127" s="3"/>
      <c r="PJX127" s="3"/>
      <c r="PJY127" s="3"/>
      <c r="PJZ127" s="3"/>
      <c r="PKA127" s="3"/>
      <c r="PKB127" s="3"/>
      <c r="PKC127" s="3"/>
      <c r="PKD127" s="3"/>
      <c r="PKE127" s="3"/>
      <c r="PKF127" s="3"/>
      <c r="PKG127" s="3"/>
      <c r="PKH127" s="3"/>
      <c r="PKI127" s="3"/>
      <c r="PKJ127" s="3"/>
      <c r="PKK127" s="3"/>
      <c r="PKL127" s="3"/>
      <c r="PKM127" s="3"/>
      <c r="PKN127" s="3"/>
      <c r="PKO127" s="3"/>
      <c r="PKP127" s="3"/>
      <c r="PKQ127" s="3"/>
      <c r="PKR127" s="3"/>
      <c r="PKS127" s="3"/>
      <c r="PKT127" s="3"/>
      <c r="PKU127" s="3"/>
      <c r="PKV127" s="3"/>
      <c r="PKW127" s="3"/>
      <c r="PKX127" s="3"/>
      <c r="PKY127" s="3"/>
      <c r="PKZ127" s="3"/>
      <c r="PLA127" s="3"/>
      <c r="PLB127" s="3"/>
      <c r="PLC127" s="3"/>
      <c r="PLD127" s="3"/>
      <c r="PLE127" s="3"/>
      <c r="PLF127" s="3"/>
      <c r="PLG127" s="3"/>
      <c r="PLH127" s="3"/>
      <c r="PLI127" s="3"/>
      <c r="PLJ127" s="3"/>
      <c r="PLK127" s="3"/>
      <c r="PLL127" s="3"/>
      <c r="PLM127" s="3"/>
      <c r="PLN127" s="3"/>
      <c r="PLO127" s="3"/>
      <c r="PLP127" s="3"/>
      <c r="PLQ127" s="3"/>
      <c r="PLR127" s="3"/>
      <c r="PLS127" s="3"/>
      <c r="PLT127" s="3"/>
      <c r="PLU127" s="3"/>
      <c r="PLV127" s="3"/>
      <c r="PLW127" s="3"/>
      <c r="PLX127" s="3"/>
      <c r="PLY127" s="3"/>
      <c r="PLZ127" s="3"/>
      <c r="PMA127" s="3"/>
      <c r="PMB127" s="3"/>
      <c r="PMC127" s="3"/>
      <c r="PMD127" s="3"/>
      <c r="PME127" s="3"/>
      <c r="PMF127" s="3"/>
      <c r="PMG127" s="3"/>
      <c r="PMH127" s="3"/>
      <c r="PMI127" s="3"/>
      <c r="PMJ127" s="3"/>
      <c r="PMK127" s="3"/>
      <c r="PML127" s="3"/>
      <c r="PMM127" s="3"/>
      <c r="PMN127" s="3"/>
      <c r="PMO127" s="3"/>
      <c r="PMP127" s="3"/>
      <c r="PMQ127" s="3"/>
      <c r="PMR127" s="3"/>
      <c r="PMS127" s="3"/>
      <c r="PMT127" s="3"/>
      <c r="PMU127" s="3"/>
      <c r="PMV127" s="3"/>
      <c r="PMW127" s="3"/>
      <c r="PMX127" s="3"/>
      <c r="PMY127" s="3"/>
      <c r="PMZ127" s="3"/>
      <c r="PNA127" s="3"/>
      <c r="PNB127" s="3"/>
      <c r="PNC127" s="3"/>
      <c r="PND127" s="3"/>
      <c r="PNE127" s="3"/>
      <c r="PNF127" s="3"/>
      <c r="PNG127" s="3"/>
      <c r="PNH127" s="3"/>
      <c r="PNI127" s="3"/>
      <c r="PNJ127" s="3"/>
      <c r="PNK127" s="3"/>
      <c r="PNL127" s="3"/>
      <c r="PNM127" s="3"/>
      <c r="PNN127" s="3"/>
      <c r="PNO127" s="3"/>
      <c r="PNP127" s="3"/>
      <c r="PNQ127" s="3"/>
      <c r="PNR127" s="3"/>
      <c r="PNS127" s="3"/>
      <c r="PNT127" s="3"/>
      <c r="PNU127" s="3"/>
      <c r="PNV127" s="3"/>
      <c r="PNW127" s="3"/>
      <c r="PNX127" s="3"/>
      <c r="PNY127" s="3"/>
      <c r="PNZ127" s="3"/>
      <c r="POA127" s="3"/>
      <c r="POB127" s="3"/>
      <c r="POC127" s="3"/>
      <c r="POD127" s="3"/>
      <c r="POE127" s="3"/>
      <c r="POF127" s="3"/>
      <c r="POG127" s="3"/>
      <c r="POH127" s="3"/>
      <c r="POI127" s="3"/>
      <c r="POJ127" s="3"/>
      <c r="POK127" s="3"/>
      <c r="POL127" s="3"/>
      <c r="POM127" s="3"/>
      <c r="PON127" s="3"/>
      <c r="POO127" s="3"/>
      <c r="POP127" s="3"/>
      <c r="POQ127" s="3"/>
      <c r="POR127" s="3"/>
      <c r="POS127" s="3"/>
      <c r="POT127" s="3"/>
      <c r="POU127" s="3"/>
      <c r="POV127" s="3"/>
      <c r="POW127" s="3"/>
      <c r="POX127" s="3"/>
      <c r="POY127" s="3"/>
      <c r="POZ127" s="3"/>
      <c r="PPA127" s="3"/>
      <c r="PPB127" s="3"/>
      <c r="PPC127" s="3"/>
      <c r="PPD127" s="3"/>
      <c r="PPE127" s="3"/>
      <c r="PPF127" s="3"/>
      <c r="PPG127" s="3"/>
      <c r="PPH127" s="3"/>
      <c r="PPI127" s="3"/>
      <c r="PPJ127" s="3"/>
      <c r="PPK127" s="3"/>
      <c r="PPL127" s="3"/>
      <c r="PPM127" s="3"/>
      <c r="PPN127" s="3"/>
      <c r="PPO127" s="3"/>
      <c r="PPP127" s="3"/>
      <c r="PPQ127" s="3"/>
      <c r="PPR127" s="3"/>
      <c r="PPS127" s="3"/>
      <c r="PPT127" s="3"/>
      <c r="PPU127" s="3"/>
      <c r="PPV127" s="3"/>
      <c r="PPW127" s="3"/>
      <c r="PPX127" s="3"/>
      <c r="PPY127" s="3"/>
      <c r="PPZ127" s="3"/>
      <c r="PQA127" s="3"/>
      <c r="PQB127" s="3"/>
      <c r="PQC127" s="3"/>
      <c r="PQD127" s="3"/>
      <c r="PQE127" s="3"/>
      <c r="PQF127" s="3"/>
      <c r="PQG127" s="3"/>
      <c r="PQH127" s="3"/>
      <c r="PQI127" s="3"/>
      <c r="PQJ127" s="3"/>
      <c r="PQK127" s="3"/>
      <c r="PQL127" s="3"/>
      <c r="PQM127" s="3"/>
      <c r="PQN127" s="3"/>
      <c r="PQO127" s="3"/>
      <c r="PQP127" s="3"/>
      <c r="PQQ127" s="3"/>
      <c r="PQR127" s="3"/>
      <c r="PQS127" s="3"/>
      <c r="PQT127" s="3"/>
      <c r="PQU127" s="3"/>
      <c r="PQV127" s="3"/>
      <c r="PQW127" s="3"/>
      <c r="PQX127" s="3"/>
      <c r="PQY127" s="3"/>
      <c r="PQZ127" s="3"/>
      <c r="PRA127" s="3"/>
      <c r="PRB127" s="3"/>
      <c r="PRC127" s="3"/>
      <c r="PRD127" s="3"/>
      <c r="PRE127" s="3"/>
      <c r="PRF127" s="3"/>
      <c r="PRG127" s="3"/>
      <c r="PRH127" s="3"/>
      <c r="PRI127" s="3"/>
      <c r="PRJ127" s="3"/>
      <c r="PRK127" s="3"/>
      <c r="PRL127" s="3"/>
      <c r="PRM127" s="3"/>
      <c r="PRN127" s="3"/>
      <c r="PRO127" s="3"/>
      <c r="PRP127" s="3"/>
      <c r="PRQ127" s="3"/>
      <c r="PRR127" s="3"/>
      <c r="PRS127" s="3"/>
      <c r="PRT127" s="3"/>
      <c r="PRU127" s="3"/>
      <c r="PRV127" s="3"/>
      <c r="PRW127" s="3"/>
      <c r="PRX127" s="3"/>
      <c r="PRY127" s="3"/>
      <c r="PRZ127" s="3"/>
      <c r="PSA127" s="3"/>
      <c r="PSB127" s="3"/>
      <c r="PSC127" s="3"/>
      <c r="PSD127" s="3"/>
      <c r="PSE127" s="3"/>
      <c r="PSF127" s="3"/>
      <c r="PSG127" s="3"/>
      <c r="PSH127" s="3"/>
      <c r="PSI127" s="3"/>
      <c r="PSJ127" s="3"/>
      <c r="PSK127" s="3"/>
      <c r="PSL127" s="3"/>
      <c r="PSM127" s="3"/>
      <c r="PSN127" s="3"/>
      <c r="PSO127" s="3"/>
      <c r="PSP127" s="3"/>
      <c r="PSQ127" s="3"/>
      <c r="PSR127" s="3"/>
      <c r="PSS127" s="3"/>
      <c r="PST127" s="3"/>
      <c r="PSU127" s="3"/>
      <c r="PSV127" s="3"/>
      <c r="PSW127" s="3"/>
      <c r="PSX127" s="3"/>
      <c r="PSY127" s="3"/>
      <c r="PSZ127" s="3"/>
      <c r="PTA127" s="3"/>
      <c r="PTB127" s="3"/>
      <c r="PTC127" s="3"/>
      <c r="PTD127" s="3"/>
      <c r="PTE127" s="3"/>
      <c r="PTF127" s="3"/>
      <c r="PTG127" s="3"/>
      <c r="PTH127" s="3"/>
      <c r="PTI127" s="3"/>
      <c r="PTJ127" s="3"/>
      <c r="PTK127" s="3"/>
      <c r="PTL127" s="3"/>
      <c r="PTM127" s="3"/>
      <c r="PTN127" s="3"/>
      <c r="PTO127" s="3"/>
      <c r="PTP127" s="3"/>
      <c r="PTQ127" s="3"/>
      <c r="PTR127" s="3"/>
      <c r="PTS127" s="3"/>
      <c r="PTT127" s="3"/>
      <c r="PTU127" s="3"/>
      <c r="PTV127" s="3"/>
      <c r="PTW127" s="3"/>
      <c r="PTX127" s="3"/>
      <c r="PTY127" s="3"/>
      <c r="PTZ127" s="3"/>
      <c r="PUA127" s="3"/>
      <c r="PUB127" s="3"/>
      <c r="PUC127" s="3"/>
      <c r="PUD127" s="3"/>
      <c r="PUE127" s="3"/>
      <c r="PUF127" s="3"/>
      <c r="PUG127" s="3"/>
      <c r="PUH127" s="3"/>
      <c r="PUI127" s="3"/>
      <c r="PUJ127" s="3"/>
      <c r="PUK127" s="3"/>
      <c r="PUL127" s="3"/>
      <c r="PUM127" s="3"/>
      <c r="PUN127" s="3"/>
      <c r="PUO127" s="3"/>
      <c r="PUP127" s="3"/>
      <c r="PUQ127" s="3"/>
      <c r="PUR127" s="3"/>
      <c r="PUS127" s="3"/>
      <c r="PUT127" s="3"/>
      <c r="PUU127" s="3"/>
      <c r="PUV127" s="3"/>
      <c r="PUW127" s="3"/>
      <c r="PUX127" s="3"/>
      <c r="PUY127" s="3"/>
      <c r="PUZ127" s="3"/>
      <c r="PVA127" s="3"/>
      <c r="PVB127" s="3"/>
      <c r="PVC127" s="3"/>
      <c r="PVD127" s="3"/>
      <c r="PVE127" s="3"/>
      <c r="PVF127" s="3"/>
      <c r="PVG127" s="3"/>
      <c r="PVH127" s="3"/>
      <c r="PVI127" s="3"/>
      <c r="PVJ127" s="3"/>
      <c r="PVK127" s="3"/>
      <c r="PVL127" s="3"/>
      <c r="PVM127" s="3"/>
      <c r="PVN127" s="3"/>
      <c r="PVO127" s="3"/>
      <c r="PVP127" s="3"/>
      <c r="PVQ127" s="3"/>
      <c r="PVR127" s="3"/>
      <c r="PVS127" s="3"/>
      <c r="PVT127" s="3"/>
      <c r="PVU127" s="3"/>
      <c r="PVV127" s="3"/>
      <c r="PVW127" s="3"/>
      <c r="PVX127" s="3"/>
      <c r="PVY127" s="3"/>
      <c r="PVZ127" s="3"/>
      <c r="PWA127" s="3"/>
      <c r="PWB127" s="3"/>
      <c r="PWC127" s="3"/>
      <c r="PWD127" s="3"/>
      <c r="PWE127" s="3"/>
      <c r="PWF127" s="3"/>
      <c r="PWG127" s="3"/>
      <c r="PWH127" s="3"/>
      <c r="PWI127" s="3"/>
      <c r="PWJ127" s="3"/>
      <c r="PWK127" s="3"/>
      <c r="PWL127" s="3"/>
      <c r="PWM127" s="3"/>
      <c r="PWN127" s="3"/>
      <c r="PWO127" s="3"/>
      <c r="PWP127" s="3"/>
      <c r="PWQ127" s="3"/>
      <c r="PWR127" s="3"/>
      <c r="PWS127" s="3"/>
      <c r="PWT127" s="3"/>
      <c r="PWU127" s="3"/>
      <c r="PWV127" s="3"/>
      <c r="PWW127" s="3"/>
      <c r="PWX127" s="3"/>
      <c r="PWY127" s="3"/>
      <c r="PWZ127" s="3"/>
      <c r="PXA127" s="3"/>
      <c r="PXB127" s="3"/>
      <c r="PXC127" s="3"/>
      <c r="PXD127" s="3"/>
      <c r="PXE127" s="3"/>
      <c r="PXF127" s="3"/>
      <c r="PXG127" s="3"/>
      <c r="PXH127" s="3"/>
      <c r="PXI127" s="3"/>
      <c r="PXJ127" s="3"/>
      <c r="PXK127" s="3"/>
      <c r="PXL127" s="3"/>
      <c r="PXM127" s="3"/>
      <c r="PXN127" s="3"/>
      <c r="PXO127" s="3"/>
      <c r="PXP127" s="3"/>
      <c r="PXQ127" s="3"/>
      <c r="PXR127" s="3"/>
      <c r="PXS127" s="3"/>
      <c r="PXT127" s="3"/>
      <c r="PXU127" s="3"/>
      <c r="PXV127" s="3"/>
      <c r="PXW127" s="3"/>
      <c r="PXX127" s="3"/>
      <c r="PXY127" s="3"/>
      <c r="PXZ127" s="3"/>
      <c r="PYA127" s="3"/>
      <c r="PYB127" s="3"/>
      <c r="PYC127" s="3"/>
      <c r="PYD127" s="3"/>
      <c r="PYE127" s="3"/>
      <c r="PYF127" s="3"/>
      <c r="PYG127" s="3"/>
      <c r="PYH127" s="3"/>
      <c r="PYI127" s="3"/>
      <c r="PYJ127" s="3"/>
      <c r="PYK127" s="3"/>
      <c r="PYL127" s="3"/>
      <c r="PYM127" s="3"/>
      <c r="PYN127" s="3"/>
      <c r="PYO127" s="3"/>
      <c r="PYP127" s="3"/>
      <c r="PYQ127" s="3"/>
      <c r="PYR127" s="3"/>
      <c r="PYS127" s="3"/>
      <c r="PYT127" s="3"/>
      <c r="PYU127" s="3"/>
      <c r="PYV127" s="3"/>
      <c r="PYW127" s="3"/>
      <c r="PYX127" s="3"/>
      <c r="PYY127" s="3"/>
      <c r="PYZ127" s="3"/>
      <c r="PZA127" s="3"/>
      <c r="PZB127" s="3"/>
      <c r="PZC127" s="3"/>
      <c r="PZD127" s="3"/>
      <c r="PZE127" s="3"/>
      <c r="PZF127" s="3"/>
      <c r="PZG127" s="3"/>
      <c r="PZH127" s="3"/>
      <c r="PZI127" s="3"/>
      <c r="PZJ127" s="3"/>
      <c r="PZK127" s="3"/>
      <c r="PZL127" s="3"/>
      <c r="PZM127" s="3"/>
      <c r="PZN127" s="3"/>
      <c r="PZO127" s="3"/>
      <c r="PZP127" s="3"/>
      <c r="PZQ127" s="3"/>
      <c r="PZR127" s="3"/>
      <c r="PZS127" s="3"/>
      <c r="PZT127" s="3"/>
      <c r="PZU127" s="3"/>
      <c r="PZV127" s="3"/>
      <c r="PZW127" s="3"/>
      <c r="PZX127" s="3"/>
      <c r="PZY127" s="3"/>
      <c r="PZZ127" s="3"/>
      <c r="QAA127" s="3"/>
      <c r="QAB127" s="3"/>
      <c r="QAC127" s="3"/>
      <c r="QAD127" s="3"/>
      <c r="QAE127" s="3"/>
      <c r="QAF127" s="3"/>
      <c r="QAG127" s="3"/>
      <c r="QAH127" s="3"/>
      <c r="QAI127" s="3"/>
      <c r="QAJ127" s="3"/>
      <c r="QAK127" s="3"/>
      <c r="QAL127" s="3"/>
      <c r="QAM127" s="3"/>
      <c r="QAN127" s="3"/>
      <c r="QAO127" s="3"/>
      <c r="QAP127" s="3"/>
      <c r="QAQ127" s="3"/>
      <c r="QAR127" s="3"/>
      <c r="QAS127" s="3"/>
      <c r="QAT127" s="3"/>
      <c r="QAU127" s="3"/>
      <c r="QAV127" s="3"/>
      <c r="QAW127" s="3"/>
      <c r="QAX127" s="3"/>
      <c r="QAY127" s="3"/>
      <c r="QAZ127" s="3"/>
      <c r="QBA127" s="3"/>
      <c r="QBB127" s="3"/>
      <c r="QBC127" s="3"/>
      <c r="QBD127" s="3"/>
      <c r="QBE127" s="3"/>
      <c r="QBF127" s="3"/>
      <c r="QBG127" s="3"/>
      <c r="QBH127" s="3"/>
      <c r="QBI127" s="3"/>
      <c r="QBJ127" s="3"/>
      <c r="QBK127" s="3"/>
      <c r="QBL127" s="3"/>
      <c r="QBM127" s="3"/>
      <c r="QBN127" s="3"/>
      <c r="QBO127" s="3"/>
      <c r="QBP127" s="3"/>
      <c r="QBQ127" s="3"/>
      <c r="QBR127" s="3"/>
      <c r="QBS127" s="3"/>
      <c r="QBT127" s="3"/>
      <c r="QBU127" s="3"/>
      <c r="QBV127" s="3"/>
      <c r="QBW127" s="3"/>
      <c r="QBX127" s="3"/>
      <c r="QBY127" s="3"/>
      <c r="QBZ127" s="3"/>
      <c r="QCA127" s="3"/>
      <c r="QCB127" s="3"/>
      <c r="QCC127" s="3"/>
      <c r="QCD127" s="3"/>
      <c r="QCE127" s="3"/>
      <c r="QCF127" s="3"/>
      <c r="QCG127" s="3"/>
      <c r="QCH127" s="3"/>
      <c r="QCI127" s="3"/>
      <c r="QCJ127" s="3"/>
      <c r="QCK127" s="3"/>
      <c r="QCL127" s="3"/>
      <c r="QCM127" s="3"/>
      <c r="QCN127" s="3"/>
      <c r="QCO127" s="3"/>
      <c r="QCP127" s="3"/>
      <c r="QCQ127" s="3"/>
      <c r="QCR127" s="3"/>
      <c r="QCS127" s="3"/>
      <c r="QCT127" s="3"/>
      <c r="QCU127" s="3"/>
      <c r="QCV127" s="3"/>
      <c r="QCW127" s="3"/>
      <c r="QCX127" s="3"/>
      <c r="QCY127" s="3"/>
      <c r="QCZ127" s="3"/>
      <c r="QDA127" s="3"/>
      <c r="QDB127" s="3"/>
      <c r="QDC127" s="3"/>
      <c r="QDD127" s="3"/>
      <c r="QDE127" s="3"/>
      <c r="QDF127" s="3"/>
      <c r="QDG127" s="3"/>
      <c r="QDH127" s="3"/>
      <c r="QDI127" s="3"/>
      <c r="QDJ127" s="3"/>
      <c r="QDK127" s="3"/>
      <c r="QDL127" s="3"/>
      <c r="QDM127" s="3"/>
      <c r="QDN127" s="3"/>
      <c r="QDO127" s="3"/>
      <c r="QDP127" s="3"/>
      <c r="QDQ127" s="3"/>
      <c r="QDR127" s="3"/>
      <c r="QDS127" s="3"/>
      <c r="QDT127" s="3"/>
      <c r="QDU127" s="3"/>
      <c r="QDV127" s="3"/>
      <c r="QDW127" s="3"/>
      <c r="QDX127" s="3"/>
      <c r="QDY127" s="3"/>
      <c r="QDZ127" s="3"/>
      <c r="QEA127" s="3"/>
      <c r="QEB127" s="3"/>
      <c r="QEC127" s="3"/>
      <c r="QED127" s="3"/>
      <c r="QEE127" s="3"/>
      <c r="QEF127" s="3"/>
      <c r="QEG127" s="3"/>
      <c r="QEH127" s="3"/>
      <c r="QEI127" s="3"/>
      <c r="QEJ127" s="3"/>
      <c r="QEK127" s="3"/>
      <c r="QEL127" s="3"/>
      <c r="QEM127" s="3"/>
      <c r="QEN127" s="3"/>
      <c r="QEO127" s="3"/>
      <c r="QEP127" s="3"/>
      <c r="QEQ127" s="3"/>
      <c r="QER127" s="3"/>
      <c r="QES127" s="3"/>
      <c r="QET127" s="3"/>
      <c r="QEU127" s="3"/>
      <c r="QEV127" s="3"/>
      <c r="QEW127" s="3"/>
      <c r="QEX127" s="3"/>
      <c r="QEY127" s="3"/>
      <c r="QEZ127" s="3"/>
      <c r="QFA127" s="3"/>
      <c r="QFB127" s="3"/>
      <c r="QFC127" s="3"/>
      <c r="QFD127" s="3"/>
      <c r="QFE127" s="3"/>
      <c r="QFF127" s="3"/>
      <c r="QFG127" s="3"/>
      <c r="QFH127" s="3"/>
      <c r="QFI127" s="3"/>
      <c r="QFJ127" s="3"/>
      <c r="QFK127" s="3"/>
      <c r="QFL127" s="3"/>
      <c r="QFM127" s="3"/>
      <c r="QFN127" s="3"/>
      <c r="QFO127" s="3"/>
      <c r="QFP127" s="3"/>
      <c r="QFQ127" s="3"/>
      <c r="QFR127" s="3"/>
      <c r="QFS127" s="3"/>
      <c r="QFT127" s="3"/>
      <c r="QFU127" s="3"/>
      <c r="QFV127" s="3"/>
      <c r="QFW127" s="3"/>
      <c r="QFX127" s="3"/>
      <c r="QFY127" s="3"/>
      <c r="QFZ127" s="3"/>
      <c r="QGA127" s="3"/>
      <c r="QGB127" s="3"/>
      <c r="QGC127" s="3"/>
      <c r="QGD127" s="3"/>
      <c r="QGE127" s="3"/>
      <c r="QGF127" s="3"/>
      <c r="QGG127" s="3"/>
      <c r="QGH127" s="3"/>
      <c r="QGI127" s="3"/>
      <c r="QGJ127" s="3"/>
      <c r="QGK127" s="3"/>
      <c r="QGL127" s="3"/>
      <c r="QGM127" s="3"/>
      <c r="QGN127" s="3"/>
      <c r="QGO127" s="3"/>
      <c r="QGP127" s="3"/>
      <c r="QGQ127" s="3"/>
      <c r="QGR127" s="3"/>
      <c r="QGS127" s="3"/>
      <c r="QGT127" s="3"/>
      <c r="QGU127" s="3"/>
      <c r="QGV127" s="3"/>
      <c r="QGW127" s="3"/>
      <c r="QGX127" s="3"/>
      <c r="QGY127" s="3"/>
      <c r="QGZ127" s="3"/>
      <c r="QHA127" s="3"/>
      <c r="QHB127" s="3"/>
      <c r="QHC127" s="3"/>
      <c r="QHD127" s="3"/>
      <c r="QHE127" s="3"/>
      <c r="QHF127" s="3"/>
      <c r="QHG127" s="3"/>
      <c r="QHH127" s="3"/>
      <c r="QHI127" s="3"/>
      <c r="QHJ127" s="3"/>
      <c r="QHK127" s="3"/>
      <c r="QHL127" s="3"/>
      <c r="QHM127" s="3"/>
      <c r="QHN127" s="3"/>
      <c r="QHO127" s="3"/>
      <c r="QHP127" s="3"/>
      <c r="QHQ127" s="3"/>
      <c r="QHR127" s="3"/>
      <c r="QHS127" s="3"/>
      <c r="QHT127" s="3"/>
      <c r="QHU127" s="3"/>
      <c r="QHV127" s="3"/>
      <c r="QHW127" s="3"/>
      <c r="QHX127" s="3"/>
      <c r="QHY127" s="3"/>
      <c r="QHZ127" s="3"/>
      <c r="QIA127" s="3"/>
      <c r="QIB127" s="3"/>
      <c r="QIC127" s="3"/>
      <c r="QID127" s="3"/>
      <c r="QIE127" s="3"/>
      <c r="QIF127" s="3"/>
      <c r="QIG127" s="3"/>
      <c r="QIH127" s="3"/>
      <c r="QII127" s="3"/>
      <c r="QIJ127" s="3"/>
      <c r="QIK127" s="3"/>
      <c r="QIL127" s="3"/>
      <c r="QIM127" s="3"/>
      <c r="QIN127" s="3"/>
      <c r="QIO127" s="3"/>
      <c r="QIP127" s="3"/>
      <c r="QIQ127" s="3"/>
      <c r="QIR127" s="3"/>
      <c r="QIS127" s="3"/>
      <c r="QIT127" s="3"/>
      <c r="QIU127" s="3"/>
      <c r="QIV127" s="3"/>
      <c r="QIW127" s="3"/>
      <c r="QIX127" s="3"/>
      <c r="QIY127" s="3"/>
      <c r="QIZ127" s="3"/>
      <c r="QJA127" s="3"/>
      <c r="QJB127" s="3"/>
      <c r="QJC127" s="3"/>
      <c r="QJD127" s="3"/>
      <c r="QJE127" s="3"/>
      <c r="QJF127" s="3"/>
      <c r="QJG127" s="3"/>
      <c r="QJH127" s="3"/>
      <c r="QJI127" s="3"/>
      <c r="QJJ127" s="3"/>
      <c r="QJK127" s="3"/>
      <c r="QJL127" s="3"/>
      <c r="QJM127" s="3"/>
      <c r="QJN127" s="3"/>
      <c r="QJO127" s="3"/>
      <c r="QJP127" s="3"/>
      <c r="QJQ127" s="3"/>
      <c r="QJR127" s="3"/>
      <c r="QJS127" s="3"/>
      <c r="QJT127" s="3"/>
      <c r="QJU127" s="3"/>
      <c r="QJV127" s="3"/>
      <c r="QJW127" s="3"/>
      <c r="QJX127" s="3"/>
      <c r="QJY127" s="3"/>
      <c r="QJZ127" s="3"/>
      <c r="QKA127" s="3"/>
      <c r="QKB127" s="3"/>
      <c r="QKC127" s="3"/>
      <c r="QKD127" s="3"/>
      <c r="QKE127" s="3"/>
      <c r="QKF127" s="3"/>
      <c r="QKG127" s="3"/>
      <c r="QKH127" s="3"/>
      <c r="QKI127" s="3"/>
      <c r="QKJ127" s="3"/>
      <c r="QKK127" s="3"/>
      <c r="QKL127" s="3"/>
      <c r="QKM127" s="3"/>
      <c r="QKN127" s="3"/>
      <c r="QKO127" s="3"/>
      <c r="QKP127" s="3"/>
      <c r="QKQ127" s="3"/>
      <c r="QKR127" s="3"/>
      <c r="QKS127" s="3"/>
      <c r="QKT127" s="3"/>
      <c r="QKU127" s="3"/>
      <c r="QKV127" s="3"/>
      <c r="QKW127" s="3"/>
      <c r="QKX127" s="3"/>
      <c r="QKY127" s="3"/>
      <c r="QKZ127" s="3"/>
      <c r="QLA127" s="3"/>
      <c r="QLB127" s="3"/>
      <c r="QLC127" s="3"/>
      <c r="QLD127" s="3"/>
      <c r="QLE127" s="3"/>
      <c r="QLF127" s="3"/>
      <c r="QLG127" s="3"/>
      <c r="QLH127" s="3"/>
      <c r="QLI127" s="3"/>
      <c r="QLJ127" s="3"/>
      <c r="QLK127" s="3"/>
      <c r="QLL127" s="3"/>
      <c r="QLM127" s="3"/>
      <c r="QLN127" s="3"/>
      <c r="QLO127" s="3"/>
      <c r="QLP127" s="3"/>
      <c r="QLQ127" s="3"/>
      <c r="QLR127" s="3"/>
      <c r="QLS127" s="3"/>
      <c r="QLT127" s="3"/>
      <c r="QLU127" s="3"/>
      <c r="QLV127" s="3"/>
      <c r="QLW127" s="3"/>
      <c r="QLX127" s="3"/>
      <c r="QLY127" s="3"/>
      <c r="QLZ127" s="3"/>
      <c r="QMA127" s="3"/>
      <c r="QMB127" s="3"/>
      <c r="QMC127" s="3"/>
      <c r="QMD127" s="3"/>
      <c r="QME127" s="3"/>
      <c r="QMF127" s="3"/>
      <c r="QMG127" s="3"/>
      <c r="QMH127" s="3"/>
      <c r="QMI127" s="3"/>
      <c r="QMJ127" s="3"/>
      <c r="QMK127" s="3"/>
      <c r="QML127" s="3"/>
      <c r="QMM127" s="3"/>
      <c r="QMN127" s="3"/>
      <c r="QMO127" s="3"/>
      <c r="QMP127" s="3"/>
      <c r="QMQ127" s="3"/>
      <c r="QMR127" s="3"/>
      <c r="QMS127" s="3"/>
      <c r="QMT127" s="3"/>
      <c r="QMU127" s="3"/>
      <c r="QMV127" s="3"/>
      <c r="QMW127" s="3"/>
      <c r="QMX127" s="3"/>
      <c r="QMY127" s="3"/>
      <c r="QMZ127" s="3"/>
      <c r="QNA127" s="3"/>
      <c r="QNB127" s="3"/>
      <c r="QNC127" s="3"/>
      <c r="QND127" s="3"/>
      <c r="QNE127" s="3"/>
      <c r="QNF127" s="3"/>
      <c r="QNG127" s="3"/>
      <c r="QNH127" s="3"/>
      <c r="QNI127" s="3"/>
      <c r="QNJ127" s="3"/>
      <c r="QNK127" s="3"/>
      <c r="QNL127" s="3"/>
      <c r="QNM127" s="3"/>
      <c r="QNN127" s="3"/>
      <c r="QNO127" s="3"/>
      <c r="QNP127" s="3"/>
      <c r="QNQ127" s="3"/>
      <c r="QNR127" s="3"/>
      <c r="QNS127" s="3"/>
      <c r="QNT127" s="3"/>
      <c r="QNU127" s="3"/>
      <c r="QNV127" s="3"/>
      <c r="QNW127" s="3"/>
      <c r="QNX127" s="3"/>
      <c r="QNY127" s="3"/>
      <c r="QNZ127" s="3"/>
      <c r="QOA127" s="3"/>
      <c r="QOB127" s="3"/>
      <c r="QOC127" s="3"/>
      <c r="QOD127" s="3"/>
      <c r="QOE127" s="3"/>
      <c r="QOF127" s="3"/>
      <c r="QOG127" s="3"/>
      <c r="QOH127" s="3"/>
      <c r="QOI127" s="3"/>
      <c r="QOJ127" s="3"/>
      <c r="QOK127" s="3"/>
      <c r="QOL127" s="3"/>
      <c r="QOM127" s="3"/>
      <c r="QON127" s="3"/>
      <c r="QOO127" s="3"/>
      <c r="QOP127" s="3"/>
      <c r="QOQ127" s="3"/>
      <c r="QOR127" s="3"/>
      <c r="QOS127" s="3"/>
      <c r="QOT127" s="3"/>
      <c r="QOU127" s="3"/>
      <c r="QOV127" s="3"/>
      <c r="QOW127" s="3"/>
      <c r="QOX127" s="3"/>
      <c r="QOY127" s="3"/>
      <c r="QOZ127" s="3"/>
      <c r="QPA127" s="3"/>
      <c r="QPB127" s="3"/>
      <c r="QPC127" s="3"/>
      <c r="QPD127" s="3"/>
      <c r="QPE127" s="3"/>
      <c r="QPF127" s="3"/>
      <c r="QPG127" s="3"/>
      <c r="QPH127" s="3"/>
      <c r="QPI127" s="3"/>
      <c r="QPJ127" s="3"/>
      <c r="QPK127" s="3"/>
      <c r="QPL127" s="3"/>
      <c r="QPM127" s="3"/>
      <c r="QPN127" s="3"/>
      <c r="QPO127" s="3"/>
      <c r="QPP127" s="3"/>
      <c r="QPQ127" s="3"/>
      <c r="QPR127" s="3"/>
      <c r="QPS127" s="3"/>
      <c r="QPT127" s="3"/>
      <c r="QPU127" s="3"/>
      <c r="QPV127" s="3"/>
      <c r="QPW127" s="3"/>
      <c r="QPX127" s="3"/>
      <c r="QPY127" s="3"/>
      <c r="QPZ127" s="3"/>
      <c r="QQA127" s="3"/>
      <c r="QQB127" s="3"/>
      <c r="QQC127" s="3"/>
      <c r="QQD127" s="3"/>
      <c r="QQE127" s="3"/>
      <c r="QQF127" s="3"/>
      <c r="QQG127" s="3"/>
      <c r="QQH127" s="3"/>
      <c r="QQI127" s="3"/>
      <c r="QQJ127" s="3"/>
      <c r="QQK127" s="3"/>
      <c r="QQL127" s="3"/>
      <c r="QQM127" s="3"/>
      <c r="QQN127" s="3"/>
      <c r="QQO127" s="3"/>
      <c r="QQP127" s="3"/>
      <c r="QQQ127" s="3"/>
      <c r="QQR127" s="3"/>
      <c r="QQS127" s="3"/>
      <c r="QQT127" s="3"/>
      <c r="QQU127" s="3"/>
      <c r="QQV127" s="3"/>
      <c r="QQW127" s="3"/>
      <c r="QQX127" s="3"/>
      <c r="QQY127" s="3"/>
      <c r="QQZ127" s="3"/>
      <c r="QRA127" s="3"/>
      <c r="QRB127" s="3"/>
      <c r="QRC127" s="3"/>
      <c r="QRD127" s="3"/>
      <c r="QRE127" s="3"/>
      <c r="QRF127" s="3"/>
      <c r="QRG127" s="3"/>
      <c r="QRH127" s="3"/>
      <c r="QRI127" s="3"/>
      <c r="QRJ127" s="3"/>
      <c r="QRK127" s="3"/>
      <c r="QRL127" s="3"/>
      <c r="QRM127" s="3"/>
      <c r="QRN127" s="3"/>
      <c r="QRO127" s="3"/>
      <c r="QRP127" s="3"/>
      <c r="QRQ127" s="3"/>
      <c r="QRR127" s="3"/>
      <c r="QRS127" s="3"/>
      <c r="QRT127" s="3"/>
      <c r="QRU127" s="3"/>
      <c r="QRV127" s="3"/>
      <c r="QRW127" s="3"/>
      <c r="QRX127" s="3"/>
      <c r="QRY127" s="3"/>
      <c r="QRZ127" s="3"/>
      <c r="QSA127" s="3"/>
      <c r="QSB127" s="3"/>
      <c r="QSC127" s="3"/>
      <c r="QSD127" s="3"/>
      <c r="QSE127" s="3"/>
      <c r="QSF127" s="3"/>
      <c r="QSG127" s="3"/>
      <c r="QSH127" s="3"/>
      <c r="QSI127" s="3"/>
      <c r="QSJ127" s="3"/>
      <c r="QSK127" s="3"/>
      <c r="QSL127" s="3"/>
      <c r="QSM127" s="3"/>
      <c r="QSN127" s="3"/>
      <c r="QSO127" s="3"/>
      <c r="QSP127" s="3"/>
      <c r="QSQ127" s="3"/>
      <c r="QSR127" s="3"/>
      <c r="QSS127" s="3"/>
      <c r="QST127" s="3"/>
      <c r="QSU127" s="3"/>
      <c r="QSV127" s="3"/>
      <c r="QSW127" s="3"/>
      <c r="QSX127" s="3"/>
      <c r="QSY127" s="3"/>
      <c r="QSZ127" s="3"/>
      <c r="QTA127" s="3"/>
      <c r="QTB127" s="3"/>
      <c r="QTC127" s="3"/>
      <c r="QTD127" s="3"/>
      <c r="QTE127" s="3"/>
      <c r="QTF127" s="3"/>
      <c r="QTG127" s="3"/>
      <c r="QTH127" s="3"/>
      <c r="QTI127" s="3"/>
      <c r="QTJ127" s="3"/>
      <c r="QTK127" s="3"/>
      <c r="QTL127" s="3"/>
      <c r="QTM127" s="3"/>
      <c r="QTN127" s="3"/>
      <c r="QTO127" s="3"/>
      <c r="QTP127" s="3"/>
      <c r="QTQ127" s="3"/>
      <c r="QTR127" s="3"/>
      <c r="QTS127" s="3"/>
      <c r="QTT127" s="3"/>
      <c r="QTU127" s="3"/>
      <c r="QTV127" s="3"/>
      <c r="QTW127" s="3"/>
      <c r="QTX127" s="3"/>
      <c r="QTY127" s="3"/>
      <c r="QTZ127" s="3"/>
      <c r="QUA127" s="3"/>
      <c r="QUB127" s="3"/>
      <c r="QUC127" s="3"/>
      <c r="QUD127" s="3"/>
      <c r="QUE127" s="3"/>
      <c r="QUF127" s="3"/>
      <c r="QUG127" s="3"/>
      <c r="QUH127" s="3"/>
      <c r="QUI127" s="3"/>
      <c r="QUJ127" s="3"/>
      <c r="QUK127" s="3"/>
      <c r="QUL127" s="3"/>
      <c r="QUM127" s="3"/>
      <c r="QUN127" s="3"/>
      <c r="QUO127" s="3"/>
      <c r="QUP127" s="3"/>
      <c r="QUQ127" s="3"/>
      <c r="QUR127" s="3"/>
      <c r="QUS127" s="3"/>
      <c r="QUT127" s="3"/>
      <c r="QUU127" s="3"/>
      <c r="QUV127" s="3"/>
      <c r="QUW127" s="3"/>
      <c r="QUX127" s="3"/>
      <c r="QUY127" s="3"/>
      <c r="QUZ127" s="3"/>
      <c r="QVA127" s="3"/>
      <c r="QVB127" s="3"/>
      <c r="QVC127" s="3"/>
      <c r="QVD127" s="3"/>
      <c r="QVE127" s="3"/>
      <c r="QVF127" s="3"/>
      <c r="QVG127" s="3"/>
      <c r="QVH127" s="3"/>
      <c r="QVI127" s="3"/>
      <c r="QVJ127" s="3"/>
      <c r="QVK127" s="3"/>
      <c r="QVL127" s="3"/>
      <c r="QVM127" s="3"/>
      <c r="QVN127" s="3"/>
      <c r="QVO127" s="3"/>
      <c r="QVP127" s="3"/>
      <c r="QVQ127" s="3"/>
      <c r="QVR127" s="3"/>
      <c r="QVS127" s="3"/>
      <c r="QVT127" s="3"/>
      <c r="QVU127" s="3"/>
      <c r="QVV127" s="3"/>
      <c r="QVW127" s="3"/>
      <c r="QVX127" s="3"/>
      <c r="QVY127" s="3"/>
      <c r="QVZ127" s="3"/>
      <c r="QWA127" s="3"/>
      <c r="QWB127" s="3"/>
      <c r="QWC127" s="3"/>
      <c r="QWD127" s="3"/>
      <c r="QWE127" s="3"/>
      <c r="QWF127" s="3"/>
      <c r="QWG127" s="3"/>
      <c r="QWH127" s="3"/>
      <c r="QWI127" s="3"/>
      <c r="QWJ127" s="3"/>
      <c r="QWK127" s="3"/>
      <c r="QWL127" s="3"/>
      <c r="QWM127" s="3"/>
      <c r="QWN127" s="3"/>
      <c r="QWO127" s="3"/>
      <c r="QWP127" s="3"/>
      <c r="QWQ127" s="3"/>
      <c r="QWR127" s="3"/>
      <c r="QWS127" s="3"/>
      <c r="QWT127" s="3"/>
      <c r="QWU127" s="3"/>
      <c r="QWV127" s="3"/>
      <c r="QWW127" s="3"/>
      <c r="QWX127" s="3"/>
      <c r="QWY127" s="3"/>
      <c r="QWZ127" s="3"/>
      <c r="QXA127" s="3"/>
      <c r="QXB127" s="3"/>
      <c r="QXC127" s="3"/>
      <c r="QXD127" s="3"/>
      <c r="QXE127" s="3"/>
      <c r="QXF127" s="3"/>
      <c r="QXG127" s="3"/>
      <c r="QXH127" s="3"/>
      <c r="QXI127" s="3"/>
      <c r="QXJ127" s="3"/>
      <c r="QXK127" s="3"/>
      <c r="QXL127" s="3"/>
      <c r="QXM127" s="3"/>
      <c r="QXN127" s="3"/>
      <c r="QXO127" s="3"/>
      <c r="QXP127" s="3"/>
      <c r="QXQ127" s="3"/>
      <c r="QXR127" s="3"/>
      <c r="QXS127" s="3"/>
      <c r="QXT127" s="3"/>
      <c r="QXU127" s="3"/>
      <c r="QXV127" s="3"/>
      <c r="QXW127" s="3"/>
      <c r="QXX127" s="3"/>
      <c r="QXY127" s="3"/>
      <c r="QXZ127" s="3"/>
      <c r="QYA127" s="3"/>
      <c r="QYB127" s="3"/>
      <c r="QYC127" s="3"/>
      <c r="QYD127" s="3"/>
      <c r="QYE127" s="3"/>
      <c r="QYF127" s="3"/>
      <c r="QYG127" s="3"/>
      <c r="QYH127" s="3"/>
      <c r="QYI127" s="3"/>
      <c r="QYJ127" s="3"/>
      <c r="QYK127" s="3"/>
      <c r="QYL127" s="3"/>
      <c r="QYM127" s="3"/>
      <c r="QYN127" s="3"/>
      <c r="QYO127" s="3"/>
      <c r="QYP127" s="3"/>
      <c r="QYQ127" s="3"/>
      <c r="QYR127" s="3"/>
      <c r="QYS127" s="3"/>
      <c r="QYT127" s="3"/>
      <c r="QYU127" s="3"/>
      <c r="QYV127" s="3"/>
      <c r="QYW127" s="3"/>
      <c r="QYX127" s="3"/>
      <c r="QYY127" s="3"/>
      <c r="QYZ127" s="3"/>
      <c r="QZA127" s="3"/>
      <c r="QZB127" s="3"/>
      <c r="QZC127" s="3"/>
      <c r="QZD127" s="3"/>
      <c r="QZE127" s="3"/>
      <c r="QZF127" s="3"/>
      <c r="QZG127" s="3"/>
      <c r="QZH127" s="3"/>
      <c r="QZI127" s="3"/>
      <c r="QZJ127" s="3"/>
      <c r="QZK127" s="3"/>
      <c r="QZL127" s="3"/>
      <c r="QZM127" s="3"/>
      <c r="QZN127" s="3"/>
      <c r="QZO127" s="3"/>
      <c r="QZP127" s="3"/>
      <c r="QZQ127" s="3"/>
      <c r="QZR127" s="3"/>
      <c r="QZS127" s="3"/>
      <c r="QZT127" s="3"/>
      <c r="QZU127" s="3"/>
      <c r="QZV127" s="3"/>
      <c r="QZW127" s="3"/>
      <c r="QZX127" s="3"/>
      <c r="QZY127" s="3"/>
      <c r="QZZ127" s="3"/>
      <c r="RAA127" s="3"/>
      <c r="RAB127" s="3"/>
      <c r="RAC127" s="3"/>
      <c r="RAD127" s="3"/>
      <c r="RAE127" s="3"/>
      <c r="RAF127" s="3"/>
      <c r="RAG127" s="3"/>
      <c r="RAH127" s="3"/>
      <c r="RAI127" s="3"/>
      <c r="RAJ127" s="3"/>
      <c r="RAK127" s="3"/>
      <c r="RAL127" s="3"/>
      <c r="RAM127" s="3"/>
      <c r="RAN127" s="3"/>
      <c r="RAO127" s="3"/>
      <c r="RAP127" s="3"/>
      <c r="RAQ127" s="3"/>
      <c r="RAR127" s="3"/>
      <c r="RAS127" s="3"/>
      <c r="RAT127" s="3"/>
      <c r="RAU127" s="3"/>
      <c r="RAV127" s="3"/>
      <c r="RAW127" s="3"/>
      <c r="RAX127" s="3"/>
      <c r="RAY127" s="3"/>
      <c r="RAZ127" s="3"/>
      <c r="RBA127" s="3"/>
      <c r="RBB127" s="3"/>
      <c r="RBC127" s="3"/>
      <c r="RBD127" s="3"/>
      <c r="RBE127" s="3"/>
      <c r="RBF127" s="3"/>
      <c r="RBG127" s="3"/>
      <c r="RBH127" s="3"/>
      <c r="RBI127" s="3"/>
      <c r="RBJ127" s="3"/>
      <c r="RBK127" s="3"/>
      <c r="RBL127" s="3"/>
      <c r="RBM127" s="3"/>
      <c r="RBN127" s="3"/>
      <c r="RBO127" s="3"/>
      <c r="RBP127" s="3"/>
      <c r="RBQ127" s="3"/>
      <c r="RBR127" s="3"/>
      <c r="RBS127" s="3"/>
      <c r="RBT127" s="3"/>
      <c r="RBU127" s="3"/>
      <c r="RBV127" s="3"/>
      <c r="RBW127" s="3"/>
      <c r="RBX127" s="3"/>
      <c r="RBY127" s="3"/>
      <c r="RBZ127" s="3"/>
      <c r="RCA127" s="3"/>
      <c r="RCB127" s="3"/>
      <c r="RCC127" s="3"/>
      <c r="RCD127" s="3"/>
      <c r="RCE127" s="3"/>
      <c r="RCF127" s="3"/>
      <c r="RCG127" s="3"/>
      <c r="RCH127" s="3"/>
      <c r="RCI127" s="3"/>
      <c r="RCJ127" s="3"/>
      <c r="RCK127" s="3"/>
      <c r="RCL127" s="3"/>
      <c r="RCM127" s="3"/>
      <c r="RCN127" s="3"/>
      <c r="RCO127" s="3"/>
      <c r="RCP127" s="3"/>
      <c r="RCQ127" s="3"/>
      <c r="RCR127" s="3"/>
      <c r="RCS127" s="3"/>
      <c r="RCT127" s="3"/>
      <c r="RCU127" s="3"/>
      <c r="RCV127" s="3"/>
      <c r="RCW127" s="3"/>
      <c r="RCX127" s="3"/>
      <c r="RCY127" s="3"/>
      <c r="RCZ127" s="3"/>
      <c r="RDA127" s="3"/>
      <c r="RDB127" s="3"/>
      <c r="RDC127" s="3"/>
      <c r="RDD127" s="3"/>
      <c r="RDE127" s="3"/>
      <c r="RDF127" s="3"/>
      <c r="RDG127" s="3"/>
      <c r="RDH127" s="3"/>
      <c r="RDI127" s="3"/>
      <c r="RDJ127" s="3"/>
      <c r="RDK127" s="3"/>
      <c r="RDL127" s="3"/>
      <c r="RDM127" s="3"/>
      <c r="RDN127" s="3"/>
      <c r="RDO127" s="3"/>
      <c r="RDP127" s="3"/>
      <c r="RDQ127" s="3"/>
      <c r="RDR127" s="3"/>
      <c r="RDS127" s="3"/>
      <c r="RDT127" s="3"/>
      <c r="RDU127" s="3"/>
      <c r="RDV127" s="3"/>
      <c r="RDW127" s="3"/>
      <c r="RDX127" s="3"/>
      <c r="RDY127" s="3"/>
      <c r="RDZ127" s="3"/>
      <c r="REA127" s="3"/>
      <c r="REB127" s="3"/>
      <c r="REC127" s="3"/>
      <c r="RED127" s="3"/>
      <c r="REE127" s="3"/>
      <c r="REF127" s="3"/>
      <c r="REG127" s="3"/>
      <c r="REH127" s="3"/>
      <c r="REI127" s="3"/>
      <c r="REJ127" s="3"/>
      <c r="REK127" s="3"/>
      <c r="REL127" s="3"/>
      <c r="REM127" s="3"/>
      <c r="REN127" s="3"/>
      <c r="REO127" s="3"/>
      <c r="REP127" s="3"/>
      <c r="REQ127" s="3"/>
      <c r="RER127" s="3"/>
      <c r="RES127" s="3"/>
      <c r="RET127" s="3"/>
      <c r="REU127" s="3"/>
      <c r="REV127" s="3"/>
      <c r="REW127" s="3"/>
      <c r="REX127" s="3"/>
      <c r="REY127" s="3"/>
      <c r="REZ127" s="3"/>
      <c r="RFA127" s="3"/>
      <c r="RFB127" s="3"/>
      <c r="RFC127" s="3"/>
      <c r="RFD127" s="3"/>
      <c r="RFE127" s="3"/>
      <c r="RFF127" s="3"/>
      <c r="RFG127" s="3"/>
      <c r="RFH127" s="3"/>
      <c r="RFI127" s="3"/>
      <c r="RFJ127" s="3"/>
      <c r="RFK127" s="3"/>
      <c r="RFL127" s="3"/>
      <c r="RFM127" s="3"/>
      <c r="RFN127" s="3"/>
      <c r="RFO127" s="3"/>
      <c r="RFP127" s="3"/>
      <c r="RFQ127" s="3"/>
      <c r="RFR127" s="3"/>
      <c r="RFS127" s="3"/>
      <c r="RFT127" s="3"/>
      <c r="RFU127" s="3"/>
      <c r="RFV127" s="3"/>
      <c r="RFW127" s="3"/>
      <c r="RFX127" s="3"/>
      <c r="RFY127" s="3"/>
      <c r="RFZ127" s="3"/>
      <c r="RGA127" s="3"/>
      <c r="RGB127" s="3"/>
      <c r="RGC127" s="3"/>
      <c r="RGD127" s="3"/>
      <c r="RGE127" s="3"/>
      <c r="RGF127" s="3"/>
      <c r="RGG127" s="3"/>
      <c r="RGH127" s="3"/>
      <c r="RGI127" s="3"/>
      <c r="RGJ127" s="3"/>
      <c r="RGK127" s="3"/>
      <c r="RGL127" s="3"/>
      <c r="RGM127" s="3"/>
      <c r="RGN127" s="3"/>
      <c r="RGO127" s="3"/>
      <c r="RGP127" s="3"/>
      <c r="RGQ127" s="3"/>
      <c r="RGR127" s="3"/>
      <c r="RGS127" s="3"/>
      <c r="RGT127" s="3"/>
      <c r="RGU127" s="3"/>
      <c r="RGV127" s="3"/>
      <c r="RGW127" s="3"/>
      <c r="RGX127" s="3"/>
      <c r="RGY127" s="3"/>
      <c r="RGZ127" s="3"/>
      <c r="RHA127" s="3"/>
      <c r="RHB127" s="3"/>
      <c r="RHC127" s="3"/>
      <c r="RHD127" s="3"/>
      <c r="RHE127" s="3"/>
      <c r="RHF127" s="3"/>
      <c r="RHG127" s="3"/>
      <c r="RHH127" s="3"/>
      <c r="RHI127" s="3"/>
      <c r="RHJ127" s="3"/>
      <c r="RHK127" s="3"/>
      <c r="RHL127" s="3"/>
      <c r="RHM127" s="3"/>
      <c r="RHN127" s="3"/>
      <c r="RHO127" s="3"/>
      <c r="RHP127" s="3"/>
      <c r="RHQ127" s="3"/>
      <c r="RHR127" s="3"/>
      <c r="RHS127" s="3"/>
      <c r="RHT127" s="3"/>
      <c r="RHU127" s="3"/>
      <c r="RHV127" s="3"/>
      <c r="RHW127" s="3"/>
      <c r="RHX127" s="3"/>
      <c r="RHY127" s="3"/>
      <c r="RHZ127" s="3"/>
      <c r="RIA127" s="3"/>
      <c r="RIB127" s="3"/>
      <c r="RIC127" s="3"/>
      <c r="RID127" s="3"/>
      <c r="RIE127" s="3"/>
      <c r="RIF127" s="3"/>
      <c r="RIG127" s="3"/>
      <c r="RIH127" s="3"/>
      <c r="RII127" s="3"/>
      <c r="RIJ127" s="3"/>
      <c r="RIK127" s="3"/>
      <c r="RIL127" s="3"/>
      <c r="RIM127" s="3"/>
      <c r="RIN127" s="3"/>
      <c r="RIO127" s="3"/>
      <c r="RIP127" s="3"/>
      <c r="RIQ127" s="3"/>
      <c r="RIR127" s="3"/>
      <c r="RIS127" s="3"/>
      <c r="RIT127" s="3"/>
      <c r="RIU127" s="3"/>
      <c r="RIV127" s="3"/>
      <c r="RIW127" s="3"/>
      <c r="RIX127" s="3"/>
      <c r="RIY127" s="3"/>
      <c r="RIZ127" s="3"/>
      <c r="RJA127" s="3"/>
      <c r="RJB127" s="3"/>
      <c r="RJC127" s="3"/>
      <c r="RJD127" s="3"/>
      <c r="RJE127" s="3"/>
      <c r="RJF127" s="3"/>
      <c r="RJG127" s="3"/>
      <c r="RJH127" s="3"/>
      <c r="RJI127" s="3"/>
      <c r="RJJ127" s="3"/>
      <c r="RJK127" s="3"/>
      <c r="RJL127" s="3"/>
      <c r="RJM127" s="3"/>
      <c r="RJN127" s="3"/>
      <c r="RJO127" s="3"/>
      <c r="RJP127" s="3"/>
      <c r="RJQ127" s="3"/>
      <c r="RJR127" s="3"/>
      <c r="RJS127" s="3"/>
      <c r="RJT127" s="3"/>
      <c r="RJU127" s="3"/>
      <c r="RJV127" s="3"/>
      <c r="RJW127" s="3"/>
      <c r="RJX127" s="3"/>
      <c r="RJY127" s="3"/>
      <c r="RJZ127" s="3"/>
      <c r="RKA127" s="3"/>
      <c r="RKB127" s="3"/>
      <c r="RKC127" s="3"/>
      <c r="RKD127" s="3"/>
      <c r="RKE127" s="3"/>
      <c r="RKF127" s="3"/>
      <c r="RKG127" s="3"/>
      <c r="RKH127" s="3"/>
      <c r="RKI127" s="3"/>
      <c r="RKJ127" s="3"/>
      <c r="RKK127" s="3"/>
      <c r="RKL127" s="3"/>
      <c r="RKM127" s="3"/>
      <c r="RKN127" s="3"/>
      <c r="RKO127" s="3"/>
      <c r="RKP127" s="3"/>
      <c r="RKQ127" s="3"/>
      <c r="RKR127" s="3"/>
      <c r="RKS127" s="3"/>
      <c r="RKT127" s="3"/>
      <c r="RKU127" s="3"/>
      <c r="RKV127" s="3"/>
      <c r="RKW127" s="3"/>
      <c r="RKX127" s="3"/>
      <c r="RKY127" s="3"/>
      <c r="RKZ127" s="3"/>
      <c r="RLA127" s="3"/>
      <c r="RLB127" s="3"/>
      <c r="RLC127" s="3"/>
      <c r="RLD127" s="3"/>
      <c r="RLE127" s="3"/>
      <c r="RLF127" s="3"/>
      <c r="RLG127" s="3"/>
      <c r="RLH127" s="3"/>
      <c r="RLI127" s="3"/>
      <c r="RLJ127" s="3"/>
      <c r="RLK127" s="3"/>
      <c r="RLL127" s="3"/>
      <c r="RLM127" s="3"/>
      <c r="RLN127" s="3"/>
      <c r="RLO127" s="3"/>
      <c r="RLP127" s="3"/>
      <c r="RLQ127" s="3"/>
      <c r="RLR127" s="3"/>
      <c r="RLS127" s="3"/>
      <c r="RLT127" s="3"/>
      <c r="RLU127" s="3"/>
      <c r="RLV127" s="3"/>
      <c r="RLW127" s="3"/>
      <c r="RLX127" s="3"/>
      <c r="RLY127" s="3"/>
      <c r="RLZ127" s="3"/>
      <c r="RMA127" s="3"/>
      <c r="RMB127" s="3"/>
      <c r="RMC127" s="3"/>
      <c r="RMD127" s="3"/>
      <c r="RME127" s="3"/>
      <c r="RMF127" s="3"/>
      <c r="RMG127" s="3"/>
      <c r="RMH127" s="3"/>
      <c r="RMI127" s="3"/>
      <c r="RMJ127" s="3"/>
      <c r="RMK127" s="3"/>
      <c r="RML127" s="3"/>
      <c r="RMM127" s="3"/>
      <c r="RMN127" s="3"/>
      <c r="RMO127" s="3"/>
      <c r="RMP127" s="3"/>
      <c r="RMQ127" s="3"/>
      <c r="RMR127" s="3"/>
      <c r="RMS127" s="3"/>
      <c r="RMT127" s="3"/>
      <c r="RMU127" s="3"/>
      <c r="RMV127" s="3"/>
      <c r="RMW127" s="3"/>
      <c r="RMX127" s="3"/>
      <c r="RMY127" s="3"/>
      <c r="RMZ127" s="3"/>
      <c r="RNA127" s="3"/>
      <c r="RNB127" s="3"/>
      <c r="RNC127" s="3"/>
      <c r="RND127" s="3"/>
      <c r="RNE127" s="3"/>
      <c r="RNF127" s="3"/>
      <c r="RNG127" s="3"/>
      <c r="RNH127" s="3"/>
      <c r="RNI127" s="3"/>
      <c r="RNJ127" s="3"/>
      <c r="RNK127" s="3"/>
      <c r="RNL127" s="3"/>
      <c r="RNM127" s="3"/>
      <c r="RNN127" s="3"/>
      <c r="RNO127" s="3"/>
      <c r="RNP127" s="3"/>
      <c r="RNQ127" s="3"/>
      <c r="RNR127" s="3"/>
      <c r="RNS127" s="3"/>
      <c r="RNT127" s="3"/>
      <c r="RNU127" s="3"/>
      <c r="RNV127" s="3"/>
      <c r="RNW127" s="3"/>
      <c r="RNX127" s="3"/>
      <c r="RNY127" s="3"/>
      <c r="RNZ127" s="3"/>
      <c r="ROA127" s="3"/>
      <c r="ROB127" s="3"/>
      <c r="ROC127" s="3"/>
      <c r="ROD127" s="3"/>
      <c r="ROE127" s="3"/>
      <c r="ROF127" s="3"/>
      <c r="ROG127" s="3"/>
      <c r="ROH127" s="3"/>
      <c r="ROI127" s="3"/>
      <c r="ROJ127" s="3"/>
      <c r="ROK127" s="3"/>
      <c r="ROL127" s="3"/>
      <c r="ROM127" s="3"/>
      <c r="RON127" s="3"/>
      <c r="ROO127" s="3"/>
      <c r="ROP127" s="3"/>
      <c r="ROQ127" s="3"/>
      <c r="ROR127" s="3"/>
      <c r="ROS127" s="3"/>
      <c r="ROT127" s="3"/>
      <c r="ROU127" s="3"/>
      <c r="ROV127" s="3"/>
      <c r="ROW127" s="3"/>
      <c r="ROX127" s="3"/>
      <c r="ROY127" s="3"/>
      <c r="ROZ127" s="3"/>
      <c r="RPA127" s="3"/>
      <c r="RPB127" s="3"/>
      <c r="RPC127" s="3"/>
      <c r="RPD127" s="3"/>
      <c r="RPE127" s="3"/>
      <c r="RPF127" s="3"/>
      <c r="RPG127" s="3"/>
      <c r="RPH127" s="3"/>
      <c r="RPI127" s="3"/>
      <c r="RPJ127" s="3"/>
      <c r="RPK127" s="3"/>
      <c r="RPL127" s="3"/>
      <c r="RPM127" s="3"/>
      <c r="RPN127" s="3"/>
      <c r="RPO127" s="3"/>
      <c r="RPP127" s="3"/>
      <c r="RPQ127" s="3"/>
      <c r="RPR127" s="3"/>
      <c r="RPS127" s="3"/>
      <c r="RPT127" s="3"/>
      <c r="RPU127" s="3"/>
      <c r="RPV127" s="3"/>
      <c r="RPW127" s="3"/>
      <c r="RPX127" s="3"/>
      <c r="RPY127" s="3"/>
      <c r="RPZ127" s="3"/>
      <c r="RQA127" s="3"/>
      <c r="RQB127" s="3"/>
      <c r="RQC127" s="3"/>
      <c r="RQD127" s="3"/>
      <c r="RQE127" s="3"/>
      <c r="RQF127" s="3"/>
      <c r="RQG127" s="3"/>
      <c r="RQH127" s="3"/>
      <c r="RQI127" s="3"/>
      <c r="RQJ127" s="3"/>
      <c r="RQK127" s="3"/>
      <c r="RQL127" s="3"/>
      <c r="RQM127" s="3"/>
      <c r="RQN127" s="3"/>
      <c r="RQO127" s="3"/>
      <c r="RQP127" s="3"/>
      <c r="RQQ127" s="3"/>
      <c r="RQR127" s="3"/>
      <c r="RQS127" s="3"/>
      <c r="RQT127" s="3"/>
      <c r="RQU127" s="3"/>
      <c r="RQV127" s="3"/>
      <c r="RQW127" s="3"/>
      <c r="RQX127" s="3"/>
      <c r="RQY127" s="3"/>
      <c r="RQZ127" s="3"/>
      <c r="RRA127" s="3"/>
      <c r="RRB127" s="3"/>
      <c r="RRC127" s="3"/>
      <c r="RRD127" s="3"/>
      <c r="RRE127" s="3"/>
      <c r="RRF127" s="3"/>
      <c r="RRG127" s="3"/>
      <c r="RRH127" s="3"/>
      <c r="RRI127" s="3"/>
      <c r="RRJ127" s="3"/>
      <c r="RRK127" s="3"/>
      <c r="RRL127" s="3"/>
      <c r="RRM127" s="3"/>
      <c r="RRN127" s="3"/>
      <c r="RRO127" s="3"/>
      <c r="RRP127" s="3"/>
      <c r="RRQ127" s="3"/>
      <c r="RRR127" s="3"/>
      <c r="RRS127" s="3"/>
      <c r="RRT127" s="3"/>
      <c r="RRU127" s="3"/>
      <c r="RRV127" s="3"/>
      <c r="RRW127" s="3"/>
      <c r="RRX127" s="3"/>
      <c r="RRY127" s="3"/>
      <c r="RRZ127" s="3"/>
      <c r="RSA127" s="3"/>
      <c r="RSB127" s="3"/>
      <c r="RSC127" s="3"/>
      <c r="RSD127" s="3"/>
      <c r="RSE127" s="3"/>
      <c r="RSF127" s="3"/>
      <c r="RSG127" s="3"/>
      <c r="RSH127" s="3"/>
      <c r="RSI127" s="3"/>
      <c r="RSJ127" s="3"/>
      <c r="RSK127" s="3"/>
      <c r="RSL127" s="3"/>
      <c r="RSM127" s="3"/>
      <c r="RSN127" s="3"/>
      <c r="RSO127" s="3"/>
      <c r="RSP127" s="3"/>
      <c r="RSQ127" s="3"/>
      <c r="RSR127" s="3"/>
      <c r="RSS127" s="3"/>
      <c r="RST127" s="3"/>
      <c r="RSU127" s="3"/>
      <c r="RSV127" s="3"/>
      <c r="RSW127" s="3"/>
      <c r="RSX127" s="3"/>
      <c r="RSY127" s="3"/>
      <c r="RSZ127" s="3"/>
      <c r="RTA127" s="3"/>
      <c r="RTB127" s="3"/>
      <c r="RTC127" s="3"/>
      <c r="RTD127" s="3"/>
      <c r="RTE127" s="3"/>
      <c r="RTF127" s="3"/>
      <c r="RTG127" s="3"/>
      <c r="RTH127" s="3"/>
      <c r="RTI127" s="3"/>
      <c r="RTJ127" s="3"/>
      <c r="RTK127" s="3"/>
      <c r="RTL127" s="3"/>
      <c r="RTM127" s="3"/>
      <c r="RTN127" s="3"/>
      <c r="RTO127" s="3"/>
      <c r="RTP127" s="3"/>
      <c r="RTQ127" s="3"/>
      <c r="RTR127" s="3"/>
      <c r="RTS127" s="3"/>
      <c r="RTT127" s="3"/>
      <c r="RTU127" s="3"/>
      <c r="RTV127" s="3"/>
      <c r="RTW127" s="3"/>
      <c r="RTX127" s="3"/>
      <c r="RTY127" s="3"/>
      <c r="RTZ127" s="3"/>
      <c r="RUA127" s="3"/>
      <c r="RUB127" s="3"/>
      <c r="RUC127" s="3"/>
      <c r="RUD127" s="3"/>
      <c r="RUE127" s="3"/>
      <c r="RUF127" s="3"/>
      <c r="RUG127" s="3"/>
      <c r="RUH127" s="3"/>
      <c r="RUI127" s="3"/>
      <c r="RUJ127" s="3"/>
      <c r="RUK127" s="3"/>
      <c r="RUL127" s="3"/>
      <c r="RUM127" s="3"/>
      <c r="RUN127" s="3"/>
      <c r="RUO127" s="3"/>
      <c r="RUP127" s="3"/>
      <c r="RUQ127" s="3"/>
      <c r="RUR127" s="3"/>
      <c r="RUS127" s="3"/>
      <c r="RUT127" s="3"/>
      <c r="RUU127" s="3"/>
      <c r="RUV127" s="3"/>
      <c r="RUW127" s="3"/>
      <c r="RUX127" s="3"/>
      <c r="RUY127" s="3"/>
      <c r="RUZ127" s="3"/>
      <c r="RVA127" s="3"/>
      <c r="RVB127" s="3"/>
      <c r="RVC127" s="3"/>
      <c r="RVD127" s="3"/>
      <c r="RVE127" s="3"/>
      <c r="RVF127" s="3"/>
      <c r="RVG127" s="3"/>
      <c r="RVH127" s="3"/>
      <c r="RVI127" s="3"/>
      <c r="RVJ127" s="3"/>
      <c r="RVK127" s="3"/>
      <c r="RVL127" s="3"/>
      <c r="RVM127" s="3"/>
      <c r="RVN127" s="3"/>
      <c r="RVO127" s="3"/>
      <c r="RVP127" s="3"/>
      <c r="RVQ127" s="3"/>
      <c r="RVR127" s="3"/>
      <c r="RVS127" s="3"/>
      <c r="RVT127" s="3"/>
      <c r="RVU127" s="3"/>
      <c r="RVV127" s="3"/>
      <c r="RVW127" s="3"/>
      <c r="RVX127" s="3"/>
      <c r="RVY127" s="3"/>
      <c r="RVZ127" s="3"/>
      <c r="RWA127" s="3"/>
      <c r="RWB127" s="3"/>
      <c r="RWC127" s="3"/>
      <c r="RWD127" s="3"/>
      <c r="RWE127" s="3"/>
      <c r="RWF127" s="3"/>
      <c r="RWG127" s="3"/>
      <c r="RWH127" s="3"/>
      <c r="RWI127" s="3"/>
      <c r="RWJ127" s="3"/>
      <c r="RWK127" s="3"/>
      <c r="RWL127" s="3"/>
      <c r="RWM127" s="3"/>
      <c r="RWN127" s="3"/>
      <c r="RWO127" s="3"/>
      <c r="RWP127" s="3"/>
      <c r="RWQ127" s="3"/>
      <c r="RWR127" s="3"/>
      <c r="RWS127" s="3"/>
      <c r="RWT127" s="3"/>
      <c r="RWU127" s="3"/>
      <c r="RWV127" s="3"/>
      <c r="RWW127" s="3"/>
      <c r="RWX127" s="3"/>
      <c r="RWY127" s="3"/>
      <c r="RWZ127" s="3"/>
      <c r="RXA127" s="3"/>
      <c r="RXB127" s="3"/>
      <c r="RXC127" s="3"/>
      <c r="RXD127" s="3"/>
      <c r="RXE127" s="3"/>
      <c r="RXF127" s="3"/>
      <c r="RXG127" s="3"/>
      <c r="RXH127" s="3"/>
      <c r="RXI127" s="3"/>
      <c r="RXJ127" s="3"/>
      <c r="RXK127" s="3"/>
      <c r="RXL127" s="3"/>
      <c r="RXM127" s="3"/>
      <c r="RXN127" s="3"/>
      <c r="RXO127" s="3"/>
      <c r="RXP127" s="3"/>
      <c r="RXQ127" s="3"/>
      <c r="RXR127" s="3"/>
      <c r="RXS127" s="3"/>
      <c r="RXT127" s="3"/>
      <c r="RXU127" s="3"/>
      <c r="RXV127" s="3"/>
      <c r="RXW127" s="3"/>
      <c r="RXX127" s="3"/>
      <c r="RXY127" s="3"/>
      <c r="RXZ127" s="3"/>
      <c r="RYA127" s="3"/>
      <c r="RYB127" s="3"/>
      <c r="RYC127" s="3"/>
      <c r="RYD127" s="3"/>
      <c r="RYE127" s="3"/>
      <c r="RYF127" s="3"/>
      <c r="RYG127" s="3"/>
      <c r="RYH127" s="3"/>
      <c r="RYI127" s="3"/>
      <c r="RYJ127" s="3"/>
      <c r="RYK127" s="3"/>
      <c r="RYL127" s="3"/>
      <c r="RYM127" s="3"/>
      <c r="RYN127" s="3"/>
      <c r="RYO127" s="3"/>
      <c r="RYP127" s="3"/>
      <c r="RYQ127" s="3"/>
      <c r="RYR127" s="3"/>
      <c r="RYS127" s="3"/>
      <c r="RYT127" s="3"/>
      <c r="RYU127" s="3"/>
      <c r="RYV127" s="3"/>
      <c r="RYW127" s="3"/>
      <c r="RYX127" s="3"/>
      <c r="RYY127" s="3"/>
      <c r="RYZ127" s="3"/>
      <c r="RZA127" s="3"/>
      <c r="RZB127" s="3"/>
      <c r="RZC127" s="3"/>
      <c r="RZD127" s="3"/>
      <c r="RZE127" s="3"/>
      <c r="RZF127" s="3"/>
      <c r="RZG127" s="3"/>
      <c r="RZH127" s="3"/>
      <c r="RZI127" s="3"/>
      <c r="RZJ127" s="3"/>
      <c r="RZK127" s="3"/>
      <c r="RZL127" s="3"/>
      <c r="RZM127" s="3"/>
      <c r="RZN127" s="3"/>
      <c r="RZO127" s="3"/>
      <c r="RZP127" s="3"/>
      <c r="RZQ127" s="3"/>
      <c r="RZR127" s="3"/>
      <c r="RZS127" s="3"/>
      <c r="RZT127" s="3"/>
      <c r="RZU127" s="3"/>
      <c r="RZV127" s="3"/>
      <c r="RZW127" s="3"/>
      <c r="RZX127" s="3"/>
      <c r="RZY127" s="3"/>
      <c r="RZZ127" s="3"/>
      <c r="SAA127" s="3"/>
      <c r="SAB127" s="3"/>
      <c r="SAC127" s="3"/>
      <c r="SAD127" s="3"/>
      <c r="SAE127" s="3"/>
      <c r="SAF127" s="3"/>
      <c r="SAG127" s="3"/>
      <c r="SAH127" s="3"/>
      <c r="SAI127" s="3"/>
      <c r="SAJ127" s="3"/>
      <c r="SAK127" s="3"/>
      <c r="SAL127" s="3"/>
      <c r="SAM127" s="3"/>
      <c r="SAN127" s="3"/>
      <c r="SAO127" s="3"/>
      <c r="SAP127" s="3"/>
      <c r="SAQ127" s="3"/>
      <c r="SAR127" s="3"/>
      <c r="SAS127" s="3"/>
      <c r="SAT127" s="3"/>
      <c r="SAU127" s="3"/>
      <c r="SAV127" s="3"/>
      <c r="SAW127" s="3"/>
      <c r="SAX127" s="3"/>
      <c r="SAY127" s="3"/>
      <c r="SAZ127" s="3"/>
      <c r="SBA127" s="3"/>
      <c r="SBB127" s="3"/>
      <c r="SBC127" s="3"/>
      <c r="SBD127" s="3"/>
      <c r="SBE127" s="3"/>
      <c r="SBF127" s="3"/>
      <c r="SBG127" s="3"/>
      <c r="SBH127" s="3"/>
      <c r="SBI127" s="3"/>
      <c r="SBJ127" s="3"/>
      <c r="SBK127" s="3"/>
      <c r="SBL127" s="3"/>
      <c r="SBM127" s="3"/>
      <c r="SBN127" s="3"/>
      <c r="SBO127" s="3"/>
      <c r="SBP127" s="3"/>
      <c r="SBQ127" s="3"/>
      <c r="SBR127" s="3"/>
      <c r="SBS127" s="3"/>
      <c r="SBT127" s="3"/>
      <c r="SBU127" s="3"/>
      <c r="SBV127" s="3"/>
      <c r="SBW127" s="3"/>
      <c r="SBX127" s="3"/>
      <c r="SBY127" s="3"/>
      <c r="SBZ127" s="3"/>
      <c r="SCA127" s="3"/>
      <c r="SCB127" s="3"/>
      <c r="SCC127" s="3"/>
      <c r="SCD127" s="3"/>
      <c r="SCE127" s="3"/>
      <c r="SCF127" s="3"/>
      <c r="SCG127" s="3"/>
      <c r="SCH127" s="3"/>
      <c r="SCI127" s="3"/>
      <c r="SCJ127" s="3"/>
      <c r="SCK127" s="3"/>
      <c r="SCL127" s="3"/>
      <c r="SCM127" s="3"/>
      <c r="SCN127" s="3"/>
      <c r="SCO127" s="3"/>
      <c r="SCP127" s="3"/>
      <c r="SCQ127" s="3"/>
      <c r="SCR127" s="3"/>
      <c r="SCS127" s="3"/>
      <c r="SCT127" s="3"/>
      <c r="SCU127" s="3"/>
      <c r="SCV127" s="3"/>
      <c r="SCW127" s="3"/>
      <c r="SCX127" s="3"/>
      <c r="SCY127" s="3"/>
      <c r="SCZ127" s="3"/>
      <c r="SDA127" s="3"/>
      <c r="SDB127" s="3"/>
      <c r="SDC127" s="3"/>
      <c r="SDD127" s="3"/>
      <c r="SDE127" s="3"/>
      <c r="SDF127" s="3"/>
      <c r="SDG127" s="3"/>
      <c r="SDH127" s="3"/>
      <c r="SDI127" s="3"/>
      <c r="SDJ127" s="3"/>
      <c r="SDK127" s="3"/>
      <c r="SDL127" s="3"/>
      <c r="SDM127" s="3"/>
      <c r="SDN127" s="3"/>
      <c r="SDO127" s="3"/>
      <c r="SDP127" s="3"/>
      <c r="SDQ127" s="3"/>
      <c r="SDR127" s="3"/>
      <c r="SDS127" s="3"/>
      <c r="SDT127" s="3"/>
      <c r="SDU127" s="3"/>
      <c r="SDV127" s="3"/>
      <c r="SDW127" s="3"/>
      <c r="SDX127" s="3"/>
      <c r="SDY127" s="3"/>
      <c r="SDZ127" s="3"/>
      <c r="SEA127" s="3"/>
      <c r="SEB127" s="3"/>
      <c r="SEC127" s="3"/>
      <c r="SED127" s="3"/>
      <c r="SEE127" s="3"/>
      <c r="SEF127" s="3"/>
      <c r="SEG127" s="3"/>
      <c r="SEH127" s="3"/>
      <c r="SEI127" s="3"/>
      <c r="SEJ127" s="3"/>
      <c r="SEK127" s="3"/>
      <c r="SEL127" s="3"/>
      <c r="SEM127" s="3"/>
      <c r="SEN127" s="3"/>
      <c r="SEO127" s="3"/>
      <c r="SEP127" s="3"/>
      <c r="SEQ127" s="3"/>
      <c r="SER127" s="3"/>
      <c r="SES127" s="3"/>
      <c r="SET127" s="3"/>
      <c r="SEU127" s="3"/>
      <c r="SEV127" s="3"/>
      <c r="SEW127" s="3"/>
      <c r="SEX127" s="3"/>
      <c r="SEY127" s="3"/>
      <c r="SEZ127" s="3"/>
      <c r="SFA127" s="3"/>
      <c r="SFB127" s="3"/>
      <c r="SFC127" s="3"/>
      <c r="SFD127" s="3"/>
      <c r="SFE127" s="3"/>
      <c r="SFF127" s="3"/>
      <c r="SFG127" s="3"/>
      <c r="SFH127" s="3"/>
      <c r="SFI127" s="3"/>
      <c r="SFJ127" s="3"/>
      <c r="SFK127" s="3"/>
      <c r="SFL127" s="3"/>
      <c r="SFM127" s="3"/>
      <c r="SFN127" s="3"/>
      <c r="SFO127" s="3"/>
      <c r="SFP127" s="3"/>
      <c r="SFQ127" s="3"/>
      <c r="SFR127" s="3"/>
      <c r="SFS127" s="3"/>
      <c r="SFT127" s="3"/>
      <c r="SFU127" s="3"/>
      <c r="SFV127" s="3"/>
      <c r="SFW127" s="3"/>
      <c r="SFX127" s="3"/>
      <c r="SFY127" s="3"/>
      <c r="SFZ127" s="3"/>
      <c r="SGA127" s="3"/>
      <c r="SGB127" s="3"/>
      <c r="SGC127" s="3"/>
      <c r="SGD127" s="3"/>
      <c r="SGE127" s="3"/>
      <c r="SGF127" s="3"/>
      <c r="SGG127" s="3"/>
      <c r="SGH127" s="3"/>
      <c r="SGI127" s="3"/>
      <c r="SGJ127" s="3"/>
      <c r="SGK127" s="3"/>
      <c r="SGL127" s="3"/>
      <c r="SGM127" s="3"/>
      <c r="SGN127" s="3"/>
      <c r="SGO127" s="3"/>
      <c r="SGP127" s="3"/>
      <c r="SGQ127" s="3"/>
      <c r="SGR127" s="3"/>
      <c r="SGS127" s="3"/>
      <c r="SGT127" s="3"/>
      <c r="SGU127" s="3"/>
      <c r="SGV127" s="3"/>
      <c r="SGW127" s="3"/>
      <c r="SGX127" s="3"/>
      <c r="SGY127" s="3"/>
      <c r="SGZ127" s="3"/>
      <c r="SHA127" s="3"/>
      <c r="SHB127" s="3"/>
      <c r="SHC127" s="3"/>
      <c r="SHD127" s="3"/>
      <c r="SHE127" s="3"/>
      <c r="SHF127" s="3"/>
      <c r="SHG127" s="3"/>
      <c r="SHH127" s="3"/>
      <c r="SHI127" s="3"/>
      <c r="SHJ127" s="3"/>
      <c r="SHK127" s="3"/>
      <c r="SHL127" s="3"/>
      <c r="SHM127" s="3"/>
      <c r="SHN127" s="3"/>
      <c r="SHO127" s="3"/>
      <c r="SHP127" s="3"/>
      <c r="SHQ127" s="3"/>
      <c r="SHR127" s="3"/>
      <c r="SHS127" s="3"/>
      <c r="SHT127" s="3"/>
      <c r="SHU127" s="3"/>
      <c r="SHV127" s="3"/>
      <c r="SHW127" s="3"/>
      <c r="SHX127" s="3"/>
      <c r="SHY127" s="3"/>
      <c r="SHZ127" s="3"/>
      <c r="SIA127" s="3"/>
      <c r="SIB127" s="3"/>
      <c r="SIC127" s="3"/>
      <c r="SID127" s="3"/>
      <c r="SIE127" s="3"/>
      <c r="SIF127" s="3"/>
      <c r="SIG127" s="3"/>
      <c r="SIH127" s="3"/>
      <c r="SII127" s="3"/>
      <c r="SIJ127" s="3"/>
      <c r="SIK127" s="3"/>
      <c r="SIL127" s="3"/>
      <c r="SIM127" s="3"/>
      <c r="SIN127" s="3"/>
      <c r="SIO127" s="3"/>
      <c r="SIP127" s="3"/>
      <c r="SIQ127" s="3"/>
      <c r="SIR127" s="3"/>
      <c r="SIS127" s="3"/>
      <c r="SIT127" s="3"/>
      <c r="SIU127" s="3"/>
      <c r="SIV127" s="3"/>
      <c r="SIW127" s="3"/>
      <c r="SIX127" s="3"/>
      <c r="SIY127" s="3"/>
      <c r="SIZ127" s="3"/>
      <c r="SJA127" s="3"/>
      <c r="SJB127" s="3"/>
      <c r="SJC127" s="3"/>
      <c r="SJD127" s="3"/>
      <c r="SJE127" s="3"/>
      <c r="SJF127" s="3"/>
      <c r="SJG127" s="3"/>
      <c r="SJH127" s="3"/>
      <c r="SJI127" s="3"/>
      <c r="SJJ127" s="3"/>
      <c r="SJK127" s="3"/>
      <c r="SJL127" s="3"/>
      <c r="SJM127" s="3"/>
      <c r="SJN127" s="3"/>
      <c r="SJO127" s="3"/>
      <c r="SJP127" s="3"/>
      <c r="SJQ127" s="3"/>
      <c r="SJR127" s="3"/>
      <c r="SJS127" s="3"/>
      <c r="SJT127" s="3"/>
      <c r="SJU127" s="3"/>
      <c r="SJV127" s="3"/>
      <c r="SJW127" s="3"/>
      <c r="SJX127" s="3"/>
      <c r="SJY127" s="3"/>
      <c r="SJZ127" s="3"/>
      <c r="SKA127" s="3"/>
      <c r="SKB127" s="3"/>
      <c r="SKC127" s="3"/>
      <c r="SKD127" s="3"/>
      <c r="SKE127" s="3"/>
      <c r="SKF127" s="3"/>
      <c r="SKG127" s="3"/>
      <c r="SKH127" s="3"/>
      <c r="SKI127" s="3"/>
      <c r="SKJ127" s="3"/>
      <c r="SKK127" s="3"/>
      <c r="SKL127" s="3"/>
      <c r="SKM127" s="3"/>
      <c r="SKN127" s="3"/>
      <c r="SKO127" s="3"/>
      <c r="SKP127" s="3"/>
      <c r="SKQ127" s="3"/>
      <c r="SKR127" s="3"/>
      <c r="SKS127" s="3"/>
      <c r="SKT127" s="3"/>
      <c r="SKU127" s="3"/>
      <c r="SKV127" s="3"/>
      <c r="SKW127" s="3"/>
      <c r="SKX127" s="3"/>
      <c r="SKY127" s="3"/>
      <c r="SKZ127" s="3"/>
      <c r="SLA127" s="3"/>
      <c r="SLB127" s="3"/>
      <c r="SLC127" s="3"/>
      <c r="SLD127" s="3"/>
      <c r="SLE127" s="3"/>
      <c r="SLF127" s="3"/>
      <c r="SLG127" s="3"/>
      <c r="SLH127" s="3"/>
      <c r="SLI127" s="3"/>
      <c r="SLJ127" s="3"/>
      <c r="SLK127" s="3"/>
      <c r="SLL127" s="3"/>
      <c r="SLM127" s="3"/>
      <c r="SLN127" s="3"/>
      <c r="SLO127" s="3"/>
      <c r="SLP127" s="3"/>
      <c r="SLQ127" s="3"/>
      <c r="SLR127" s="3"/>
      <c r="SLS127" s="3"/>
      <c r="SLT127" s="3"/>
      <c r="SLU127" s="3"/>
      <c r="SLV127" s="3"/>
      <c r="SLW127" s="3"/>
      <c r="SLX127" s="3"/>
      <c r="SLY127" s="3"/>
      <c r="SLZ127" s="3"/>
      <c r="SMA127" s="3"/>
      <c r="SMB127" s="3"/>
      <c r="SMC127" s="3"/>
      <c r="SMD127" s="3"/>
      <c r="SME127" s="3"/>
      <c r="SMF127" s="3"/>
      <c r="SMG127" s="3"/>
      <c r="SMH127" s="3"/>
      <c r="SMI127" s="3"/>
      <c r="SMJ127" s="3"/>
      <c r="SMK127" s="3"/>
      <c r="SML127" s="3"/>
      <c r="SMM127" s="3"/>
      <c r="SMN127" s="3"/>
      <c r="SMO127" s="3"/>
      <c r="SMP127" s="3"/>
      <c r="SMQ127" s="3"/>
      <c r="SMR127" s="3"/>
      <c r="SMS127" s="3"/>
      <c r="SMT127" s="3"/>
      <c r="SMU127" s="3"/>
      <c r="SMV127" s="3"/>
      <c r="SMW127" s="3"/>
      <c r="SMX127" s="3"/>
      <c r="SMY127" s="3"/>
      <c r="SMZ127" s="3"/>
      <c r="SNA127" s="3"/>
      <c r="SNB127" s="3"/>
      <c r="SNC127" s="3"/>
      <c r="SND127" s="3"/>
      <c r="SNE127" s="3"/>
      <c r="SNF127" s="3"/>
      <c r="SNG127" s="3"/>
      <c r="SNH127" s="3"/>
      <c r="SNI127" s="3"/>
      <c r="SNJ127" s="3"/>
      <c r="SNK127" s="3"/>
      <c r="SNL127" s="3"/>
      <c r="SNM127" s="3"/>
      <c r="SNN127" s="3"/>
      <c r="SNO127" s="3"/>
      <c r="SNP127" s="3"/>
      <c r="SNQ127" s="3"/>
      <c r="SNR127" s="3"/>
      <c r="SNS127" s="3"/>
      <c r="SNT127" s="3"/>
      <c r="SNU127" s="3"/>
      <c r="SNV127" s="3"/>
      <c r="SNW127" s="3"/>
      <c r="SNX127" s="3"/>
      <c r="SNY127" s="3"/>
      <c r="SNZ127" s="3"/>
      <c r="SOA127" s="3"/>
      <c r="SOB127" s="3"/>
      <c r="SOC127" s="3"/>
      <c r="SOD127" s="3"/>
      <c r="SOE127" s="3"/>
      <c r="SOF127" s="3"/>
      <c r="SOG127" s="3"/>
      <c r="SOH127" s="3"/>
      <c r="SOI127" s="3"/>
      <c r="SOJ127" s="3"/>
      <c r="SOK127" s="3"/>
      <c r="SOL127" s="3"/>
      <c r="SOM127" s="3"/>
      <c r="SON127" s="3"/>
      <c r="SOO127" s="3"/>
      <c r="SOP127" s="3"/>
      <c r="SOQ127" s="3"/>
      <c r="SOR127" s="3"/>
      <c r="SOS127" s="3"/>
      <c r="SOT127" s="3"/>
      <c r="SOU127" s="3"/>
      <c r="SOV127" s="3"/>
      <c r="SOW127" s="3"/>
      <c r="SOX127" s="3"/>
      <c r="SOY127" s="3"/>
      <c r="SOZ127" s="3"/>
      <c r="SPA127" s="3"/>
      <c r="SPB127" s="3"/>
      <c r="SPC127" s="3"/>
      <c r="SPD127" s="3"/>
      <c r="SPE127" s="3"/>
      <c r="SPF127" s="3"/>
      <c r="SPG127" s="3"/>
      <c r="SPH127" s="3"/>
      <c r="SPI127" s="3"/>
      <c r="SPJ127" s="3"/>
      <c r="SPK127" s="3"/>
      <c r="SPL127" s="3"/>
      <c r="SPM127" s="3"/>
      <c r="SPN127" s="3"/>
      <c r="SPO127" s="3"/>
      <c r="SPP127" s="3"/>
      <c r="SPQ127" s="3"/>
      <c r="SPR127" s="3"/>
      <c r="SPS127" s="3"/>
      <c r="SPT127" s="3"/>
      <c r="SPU127" s="3"/>
      <c r="SPV127" s="3"/>
      <c r="SPW127" s="3"/>
      <c r="SPX127" s="3"/>
      <c r="SPY127" s="3"/>
      <c r="SPZ127" s="3"/>
      <c r="SQA127" s="3"/>
      <c r="SQB127" s="3"/>
      <c r="SQC127" s="3"/>
      <c r="SQD127" s="3"/>
      <c r="SQE127" s="3"/>
      <c r="SQF127" s="3"/>
      <c r="SQG127" s="3"/>
      <c r="SQH127" s="3"/>
      <c r="SQI127" s="3"/>
      <c r="SQJ127" s="3"/>
      <c r="SQK127" s="3"/>
      <c r="SQL127" s="3"/>
      <c r="SQM127" s="3"/>
      <c r="SQN127" s="3"/>
      <c r="SQO127" s="3"/>
      <c r="SQP127" s="3"/>
      <c r="SQQ127" s="3"/>
      <c r="SQR127" s="3"/>
      <c r="SQS127" s="3"/>
      <c r="SQT127" s="3"/>
      <c r="SQU127" s="3"/>
      <c r="SQV127" s="3"/>
      <c r="SQW127" s="3"/>
      <c r="SQX127" s="3"/>
      <c r="SQY127" s="3"/>
      <c r="SQZ127" s="3"/>
      <c r="SRA127" s="3"/>
      <c r="SRB127" s="3"/>
      <c r="SRC127" s="3"/>
      <c r="SRD127" s="3"/>
      <c r="SRE127" s="3"/>
      <c r="SRF127" s="3"/>
      <c r="SRG127" s="3"/>
      <c r="SRH127" s="3"/>
      <c r="SRI127" s="3"/>
      <c r="SRJ127" s="3"/>
      <c r="SRK127" s="3"/>
      <c r="SRL127" s="3"/>
      <c r="SRM127" s="3"/>
      <c r="SRN127" s="3"/>
      <c r="SRO127" s="3"/>
      <c r="SRP127" s="3"/>
      <c r="SRQ127" s="3"/>
      <c r="SRR127" s="3"/>
      <c r="SRS127" s="3"/>
      <c r="SRT127" s="3"/>
      <c r="SRU127" s="3"/>
      <c r="SRV127" s="3"/>
      <c r="SRW127" s="3"/>
      <c r="SRX127" s="3"/>
      <c r="SRY127" s="3"/>
      <c r="SRZ127" s="3"/>
      <c r="SSA127" s="3"/>
      <c r="SSB127" s="3"/>
      <c r="SSC127" s="3"/>
      <c r="SSD127" s="3"/>
      <c r="SSE127" s="3"/>
      <c r="SSF127" s="3"/>
      <c r="SSG127" s="3"/>
      <c r="SSH127" s="3"/>
      <c r="SSI127" s="3"/>
      <c r="SSJ127" s="3"/>
      <c r="SSK127" s="3"/>
      <c r="SSL127" s="3"/>
      <c r="SSM127" s="3"/>
      <c r="SSN127" s="3"/>
      <c r="SSO127" s="3"/>
      <c r="SSP127" s="3"/>
      <c r="SSQ127" s="3"/>
      <c r="SSR127" s="3"/>
      <c r="SSS127" s="3"/>
      <c r="SST127" s="3"/>
      <c r="SSU127" s="3"/>
      <c r="SSV127" s="3"/>
      <c r="SSW127" s="3"/>
      <c r="SSX127" s="3"/>
      <c r="SSY127" s="3"/>
      <c r="SSZ127" s="3"/>
      <c r="STA127" s="3"/>
      <c r="STB127" s="3"/>
      <c r="STC127" s="3"/>
      <c r="STD127" s="3"/>
      <c r="STE127" s="3"/>
      <c r="STF127" s="3"/>
      <c r="STG127" s="3"/>
      <c r="STH127" s="3"/>
      <c r="STI127" s="3"/>
      <c r="STJ127" s="3"/>
      <c r="STK127" s="3"/>
      <c r="STL127" s="3"/>
      <c r="STM127" s="3"/>
      <c r="STN127" s="3"/>
      <c r="STO127" s="3"/>
      <c r="STP127" s="3"/>
      <c r="STQ127" s="3"/>
      <c r="STR127" s="3"/>
      <c r="STS127" s="3"/>
      <c r="STT127" s="3"/>
      <c r="STU127" s="3"/>
      <c r="STV127" s="3"/>
      <c r="STW127" s="3"/>
      <c r="STX127" s="3"/>
      <c r="STY127" s="3"/>
      <c r="STZ127" s="3"/>
      <c r="SUA127" s="3"/>
      <c r="SUB127" s="3"/>
      <c r="SUC127" s="3"/>
      <c r="SUD127" s="3"/>
      <c r="SUE127" s="3"/>
      <c r="SUF127" s="3"/>
      <c r="SUG127" s="3"/>
      <c r="SUH127" s="3"/>
      <c r="SUI127" s="3"/>
      <c r="SUJ127" s="3"/>
      <c r="SUK127" s="3"/>
      <c r="SUL127" s="3"/>
      <c r="SUM127" s="3"/>
      <c r="SUN127" s="3"/>
      <c r="SUO127" s="3"/>
      <c r="SUP127" s="3"/>
      <c r="SUQ127" s="3"/>
      <c r="SUR127" s="3"/>
      <c r="SUS127" s="3"/>
      <c r="SUT127" s="3"/>
      <c r="SUU127" s="3"/>
      <c r="SUV127" s="3"/>
      <c r="SUW127" s="3"/>
      <c r="SUX127" s="3"/>
      <c r="SUY127" s="3"/>
      <c r="SUZ127" s="3"/>
      <c r="SVA127" s="3"/>
      <c r="SVB127" s="3"/>
      <c r="SVC127" s="3"/>
      <c r="SVD127" s="3"/>
      <c r="SVE127" s="3"/>
      <c r="SVF127" s="3"/>
      <c r="SVG127" s="3"/>
      <c r="SVH127" s="3"/>
      <c r="SVI127" s="3"/>
      <c r="SVJ127" s="3"/>
      <c r="SVK127" s="3"/>
      <c r="SVL127" s="3"/>
      <c r="SVM127" s="3"/>
      <c r="SVN127" s="3"/>
      <c r="SVO127" s="3"/>
      <c r="SVP127" s="3"/>
      <c r="SVQ127" s="3"/>
      <c r="SVR127" s="3"/>
      <c r="SVS127" s="3"/>
      <c r="SVT127" s="3"/>
      <c r="SVU127" s="3"/>
      <c r="SVV127" s="3"/>
      <c r="SVW127" s="3"/>
      <c r="SVX127" s="3"/>
      <c r="SVY127" s="3"/>
      <c r="SVZ127" s="3"/>
      <c r="SWA127" s="3"/>
      <c r="SWB127" s="3"/>
      <c r="SWC127" s="3"/>
      <c r="SWD127" s="3"/>
      <c r="SWE127" s="3"/>
      <c r="SWF127" s="3"/>
      <c r="SWG127" s="3"/>
      <c r="SWH127" s="3"/>
      <c r="SWI127" s="3"/>
      <c r="SWJ127" s="3"/>
      <c r="SWK127" s="3"/>
      <c r="SWL127" s="3"/>
      <c r="SWM127" s="3"/>
      <c r="SWN127" s="3"/>
      <c r="SWO127" s="3"/>
      <c r="SWP127" s="3"/>
      <c r="SWQ127" s="3"/>
      <c r="SWR127" s="3"/>
      <c r="SWS127" s="3"/>
      <c r="SWT127" s="3"/>
      <c r="SWU127" s="3"/>
      <c r="SWV127" s="3"/>
      <c r="SWW127" s="3"/>
      <c r="SWX127" s="3"/>
      <c r="SWY127" s="3"/>
      <c r="SWZ127" s="3"/>
      <c r="SXA127" s="3"/>
      <c r="SXB127" s="3"/>
      <c r="SXC127" s="3"/>
      <c r="SXD127" s="3"/>
      <c r="SXE127" s="3"/>
      <c r="SXF127" s="3"/>
      <c r="SXG127" s="3"/>
      <c r="SXH127" s="3"/>
      <c r="SXI127" s="3"/>
      <c r="SXJ127" s="3"/>
      <c r="SXK127" s="3"/>
      <c r="SXL127" s="3"/>
      <c r="SXM127" s="3"/>
      <c r="SXN127" s="3"/>
      <c r="SXO127" s="3"/>
      <c r="SXP127" s="3"/>
      <c r="SXQ127" s="3"/>
      <c r="SXR127" s="3"/>
      <c r="SXS127" s="3"/>
      <c r="SXT127" s="3"/>
      <c r="SXU127" s="3"/>
      <c r="SXV127" s="3"/>
      <c r="SXW127" s="3"/>
      <c r="SXX127" s="3"/>
      <c r="SXY127" s="3"/>
      <c r="SXZ127" s="3"/>
      <c r="SYA127" s="3"/>
      <c r="SYB127" s="3"/>
      <c r="SYC127" s="3"/>
      <c r="SYD127" s="3"/>
      <c r="SYE127" s="3"/>
      <c r="SYF127" s="3"/>
      <c r="SYG127" s="3"/>
      <c r="SYH127" s="3"/>
      <c r="SYI127" s="3"/>
      <c r="SYJ127" s="3"/>
      <c r="SYK127" s="3"/>
      <c r="SYL127" s="3"/>
      <c r="SYM127" s="3"/>
      <c r="SYN127" s="3"/>
      <c r="SYO127" s="3"/>
      <c r="SYP127" s="3"/>
      <c r="SYQ127" s="3"/>
      <c r="SYR127" s="3"/>
      <c r="SYS127" s="3"/>
      <c r="SYT127" s="3"/>
      <c r="SYU127" s="3"/>
      <c r="SYV127" s="3"/>
      <c r="SYW127" s="3"/>
      <c r="SYX127" s="3"/>
      <c r="SYY127" s="3"/>
      <c r="SYZ127" s="3"/>
      <c r="SZA127" s="3"/>
      <c r="SZB127" s="3"/>
      <c r="SZC127" s="3"/>
      <c r="SZD127" s="3"/>
      <c r="SZE127" s="3"/>
      <c r="SZF127" s="3"/>
      <c r="SZG127" s="3"/>
      <c r="SZH127" s="3"/>
      <c r="SZI127" s="3"/>
      <c r="SZJ127" s="3"/>
      <c r="SZK127" s="3"/>
      <c r="SZL127" s="3"/>
      <c r="SZM127" s="3"/>
      <c r="SZN127" s="3"/>
      <c r="SZO127" s="3"/>
      <c r="SZP127" s="3"/>
      <c r="SZQ127" s="3"/>
      <c r="SZR127" s="3"/>
      <c r="SZS127" s="3"/>
      <c r="SZT127" s="3"/>
      <c r="SZU127" s="3"/>
      <c r="SZV127" s="3"/>
      <c r="SZW127" s="3"/>
      <c r="SZX127" s="3"/>
      <c r="SZY127" s="3"/>
      <c r="SZZ127" s="3"/>
      <c r="TAA127" s="3"/>
      <c r="TAB127" s="3"/>
      <c r="TAC127" s="3"/>
      <c r="TAD127" s="3"/>
      <c r="TAE127" s="3"/>
      <c r="TAF127" s="3"/>
      <c r="TAG127" s="3"/>
      <c r="TAH127" s="3"/>
      <c r="TAI127" s="3"/>
      <c r="TAJ127" s="3"/>
      <c r="TAK127" s="3"/>
      <c r="TAL127" s="3"/>
      <c r="TAM127" s="3"/>
      <c r="TAN127" s="3"/>
      <c r="TAO127" s="3"/>
      <c r="TAP127" s="3"/>
      <c r="TAQ127" s="3"/>
      <c r="TAR127" s="3"/>
      <c r="TAS127" s="3"/>
      <c r="TAT127" s="3"/>
      <c r="TAU127" s="3"/>
      <c r="TAV127" s="3"/>
      <c r="TAW127" s="3"/>
      <c r="TAX127" s="3"/>
      <c r="TAY127" s="3"/>
      <c r="TAZ127" s="3"/>
      <c r="TBA127" s="3"/>
      <c r="TBB127" s="3"/>
      <c r="TBC127" s="3"/>
      <c r="TBD127" s="3"/>
      <c r="TBE127" s="3"/>
      <c r="TBF127" s="3"/>
      <c r="TBG127" s="3"/>
      <c r="TBH127" s="3"/>
      <c r="TBI127" s="3"/>
      <c r="TBJ127" s="3"/>
      <c r="TBK127" s="3"/>
      <c r="TBL127" s="3"/>
      <c r="TBM127" s="3"/>
      <c r="TBN127" s="3"/>
      <c r="TBO127" s="3"/>
      <c r="TBP127" s="3"/>
      <c r="TBQ127" s="3"/>
      <c r="TBR127" s="3"/>
      <c r="TBS127" s="3"/>
      <c r="TBT127" s="3"/>
      <c r="TBU127" s="3"/>
      <c r="TBV127" s="3"/>
      <c r="TBW127" s="3"/>
      <c r="TBX127" s="3"/>
      <c r="TBY127" s="3"/>
      <c r="TBZ127" s="3"/>
      <c r="TCA127" s="3"/>
      <c r="TCB127" s="3"/>
      <c r="TCC127" s="3"/>
      <c r="TCD127" s="3"/>
      <c r="TCE127" s="3"/>
      <c r="TCF127" s="3"/>
      <c r="TCG127" s="3"/>
      <c r="TCH127" s="3"/>
      <c r="TCI127" s="3"/>
      <c r="TCJ127" s="3"/>
      <c r="TCK127" s="3"/>
      <c r="TCL127" s="3"/>
      <c r="TCM127" s="3"/>
      <c r="TCN127" s="3"/>
      <c r="TCO127" s="3"/>
      <c r="TCP127" s="3"/>
      <c r="TCQ127" s="3"/>
      <c r="TCR127" s="3"/>
      <c r="TCS127" s="3"/>
      <c r="TCT127" s="3"/>
      <c r="TCU127" s="3"/>
      <c r="TCV127" s="3"/>
      <c r="TCW127" s="3"/>
      <c r="TCX127" s="3"/>
      <c r="TCY127" s="3"/>
      <c r="TCZ127" s="3"/>
      <c r="TDA127" s="3"/>
      <c r="TDB127" s="3"/>
      <c r="TDC127" s="3"/>
      <c r="TDD127" s="3"/>
      <c r="TDE127" s="3"/>
      <c r="TDF127" s="3"/>
      <c r="TDG127" s="3"/>
      <c r="TDH127" s="3"/>
      <c r="TDI127" s="3"/>
      <c r="TDJ127" s="3"/>
      <c r="TDK127" s="3"/>
      <c r="TDL127" s="3"/>
      <c r="TDM127" s="3"/>
      <c r="TDN127" s="3"/>
      <c r="TDO127" s="3"/>
      <c r="TDP127" s="3"/>
      <c r="TDQ127" s="3"/>
      <c r="TDR127" s="3"/>
      <c r="TDS127" s="3"/>
      <c r="TDT127" s="3"/>
      <c r="TDU127" s="3"/>
      <c r="TDV127" s="3"/>
      <c r="TDW127" s="3"/>
      <c r="TDX127" s="3"/>
      <c r="TDY127" s="3"/>
      <c r="TDZ127" s="3"/>
      <c r="TEA127" s="3"/>
      <c r="TEB127" s="3"/>
      <c r="TEC127" s="3"/>
      <c r="TED127" s="3"/>
      <c r="TEE127" s="3"/>
      <c r="TEF127" s="3"/>
      <c r="TEG127" s="3"/>
      <c r="TEH127" s="3"/>
      <c r="TEI127" s="3"/>
      <c r="TEJ127" s="3"/>
      <c r="TEK127" s="3"/>
      <c r="TEL127" s="3"/>
      <c r="TEM127" s="3"/>
      <c r="TEN127" s="3"/>
      <c r="TEO127" s="3"/>
      <c r="TEP127" s="3"/>
      <c r="TEQ127" s="3"/>
      <c r="TER127" s="3"/>
      <c r="TES127" s="3"/>
      <c r="TET127" s="3"/>
      <c r="TEU127" s="3"/>
      <c r="TEV127" s="3"/>
      <c r="TEW127" s="3"/>
      <c r="TEX127" s="3"/>
      <c r="TEY127" s="3"/>
      <c r="TEZ127" s="3"/>
      <c r="TFA127" s="3"/>
      <c r="TFB127" s="3"/>
      <c r="TFC127" s="3"/>
      <c r="TFD127" s="3"/>
      <c r="TFE127" s="3"/>
      <c r="TFF127" s="3"/>
      <c r="TFG127" s="3"/>
      <c r="TFH127" s="3"/>
      <c r="TFI127" s="3"/>
      <c r="TFJ127" s="3"/>
      <c r="TFK127" s="3"/>
      <c r="TFL127" s="3"/>
      <c r="TFM127" s="3"/>
      <c r="TFN127" s="3"/>
      <c r="TFO127" s="3"/>
      <c r="TFP127" s="3"/>
      <c r="TFQ127" s="3"/>
      <c r="TFR127" s="3"/>
      <c r="TFS127" s="3"/>
      <c r="TFT127" s="3"/>
      <c r="TFU127" s="3"/>
      <c r="TFV127" s="3"/>
      <c r="TFW127" s="3"/>
      <c r="TFX127" s="3"/>
      <c r="TFY127" s="3"/>
      <c r="TFZ127" s="3"/>
      <c r="TGA127" s="3"/>
      <c r="TGB127" s="3"/>
      <c r="TGC127" s="3"/>
      <c r="TGD127" s="3"/>
      <c r="TGE127" s="3"/>
      <c r="TGF127" s="3"/>
      <c r="TGG127" s="3"/>
      <c r="TGH127" s="3"/>
      <c r="TGI127" s="3"/>
      <c r="TGJ127" s="3"/>
      <c r="TGK127" s="3"/>
      <c r="TGL127" s="3"/>
      <c r="TGM127" s="3"/>
      <c r="TGN127" s="3"/>
      <c r="TGO127" s="3"/>
      <c r="TGP127" s="3"/>
      <c r="TGQ127" s="3"/>
      <c r="TGR127" s="3"/>
      <c r="TGS127" s="3"/>
      <c r="TGT127" s="3"/>
      <c r="TGU127" s="3"/>
      <c r="TGV127" s="3"/>
      <c r="TGW127" s="3"/>
      <c r="TGX127" s="3"/>
      <c r="TGY127" s="3"/>
      <c r="TGZ127" s="3"/>
      <c r="THA127" s="3"/>
      <c r="THB127" s="3"/>
      <c r="THC127" s="3"/>
      <c r="THD127" s="3"/>
      <c r="THE127" s="3"/>
      <c r="THF127" s="3"/>
      <c r="THG127" s="3"/>
      <c r="THH127" s="3"/>
      <c r="THI127" s="3"/>
      <c r="THJ127" s="3"/>
      <c r="THK127" s="3"/>
      <c r="THL127" s="3"/>
      <c r="THM127" s="3"/>
      <c r="THN127" s="3"/>
      <c r="THO127" s="3"/>
      <c r="THP127" s="3"/>
      <c r="THQ127" s="3"/>
      <c r="THR127" s="3"/>
      <c r="THS127" s="3"/>
      <c r="THT127" s="3"/>
      <c r="THU127" s="3"/>
      <c r="THV127" s="3"/>
      <c r="THW127" s="3"/>
      <c r="THX127" s="3"/>
      <c r="THY127" s="3"/>
      <c r="THZ127" s="3"/>
      <c r="TIA127" s="3"/>
      <c r="TIB127" s="3"/>
      <c r="TIC127" s="3"/>
      <c r="TID127" s="3"/>
      <c r="TIE127" s="3"/>
      <c r="TIF127" s="3"/>
      <c r="TIG127" s="3"/>
      <c r="TIH127" s="3"/>
      <c r="TII127" s="3"/>
      <c r="TIJ127" s="3"/>
      <c r="TIK127" s="3"/>
      <c r="TIL127" s="3"/>
      <c r="TIM127" s="3"/>
      <c r="TIN127" s="3"/>
      <c r="TIO127" s="3"/>
      <c r="TIP127" s="3"/>
      <c r="TIQ127" s="3"/>
      <c r="TIR127" s="3"/>
      <c r="TIS127" s="3"/>
      <c r="TIT127" s="3"/>
      <c r="TIU127" s="3"/>
      <c r="TIV127" s="3"/>
      <c r="TIW127" s="3"/>
      <c r="TIX127" s="3"/>
      <c r="TIY127" s="3"/>
      <c r="TIZ127" s="3"/>
      <c r="TJA127" s="3"/>
      <c r="TJB127" s="3"/>
      <c r="TJC127" s="3"/>
      <c r="TJD127" s="3"/>
      <c r="TJE127" s="3"/>
      <c r="TJF127" s="3"/>
      <c r="TJG127" s="3"/>
      <c r="TJH127" s="3"/>
      <c r="TJI127" s="3"/>
      <c r="TJJ127" s="3"/>
      <c r="TJK127" s="3"/>
      <c r="TJL127" s="3"/>
      <c r="TJM127" s="3"/>
      <c r="TJN127" s="3"/>
      <c r="TJO127" s="3"/>
      <c r="TJP127" s="3"/>
      <c r="TJQ127" s="3"/>
      <c r="TJR127" s="3"/>
      <c r="TJS127" s="3"/>
      <c r="TJT127" s="3"/>
      <c r="TJU127" s="3"/>
      <c r="TJV127" s="3"/>
      <c r="TJW127" s="3"/>
      <c r="TJX127" s="3"/>
      <c r="TJY127" s="3"/>
      <c r="TJZ127" s="3"/>
      <c r="TKA127" s="3"/>
      <c r="TKB127" s="3"/>
      <c r="TKC127" s="3"/>
      <c r="TKD127" s="3"/>
      <c r="TKE127" s="3"/>
      <c r="TKF127" s="3"/>
      <c r="TKG127" s="3"/>
      <c r="TKH127" s="3"/>
      <c r="TKI127" s="3"/>
      <c r="TKJ127" s="3"/>
      <c r="TKK127" s="3"/>
      <c r="TKL127" s="3"/>
      <c r="TKM127" s="3"/>
      <c r="TKN127" s="3"/>
      <c r="TKO127" s="3"/>
      <c r="TKP127" s="3"/>
      <c r="TKQ127" s="3"/>
      <c r="TKR127" s="3"/>
      <c r="TKS127" s="3"/>
      <c r="TKT127" s="3"/>
      <c r="TKU127" s="3"/>
      <c r="TKV127" s="3"/>
      <c r="TKW127" s="3"/>
      <c r="TKX127" s="3"/>
      <c r="TKY127" s="3"/>
      <c r="TKZ127" s="3"/>
      <c r="TLA127" s="3"/>
      <c r="TLB127" s="3"/>
      <c r="TLC127" s="3"/>
      <c r="TLD127" s="3"/>
      <c r="TLE127" s="3"/>
      <c r="TLF127" s="3"/>
      <c r="TLG127" s="3"/>
      <c r="TLH127" s="3"/>
      <c r="TLI127" s="3"/>
      <c r="TLJ127" s="3"/>
      <c r="TLK127" s="3"/>
      <c r="TLL127" s="3"/>
      <c r="TLM127" s="3"/>
      <c r="TLN127" s="3"/>
      <c r="TLO127" s="3"/>
      <c r="TLP127" s="3"/>
      <c r="TLQ127" s="3"/>
      <c r="TLR127" s="3"/>
      <c r="TLS127" s="3"/>
      <c r="TLT127" s="3"/>
      <c r="TLU127" s="3"/>
      <c r="TLV127" s="3"/>
      <c r="TLW127" s="3"/>
      <c r="TLX127" s="3"/>
      <c r="TLY127" s="3"/>
      <c r="TLZ127" s="3"/>
      <c r="TMA127" s="3"/>
      <c r="TMB127" s="3"/>
      <c r="TMC127" s="3"/>
      <c r="TMD127" s="3"/>
      <c r="TME127" s="3"/>
      <c r="TMF127" s="3"/>
      <c r="TMG127" s="3"/>
      <c r="TMH127" s="3"/>
      <c r="TMI127" s="3"/>
      <c r="TMJ127" s="3"/>
      <c r="TMK127" s="3"/>
      <c r="TML127" s="3"/>
      <c r="TMM127" s="3"/>
      <c r="TMN127" s="3"/>
      <c r="TMO127" s="3"/>
      <c r="TMP127" s="3"/>
      <c r="TMQ127" s="3"/>
      <c r="TMR127" s="3"/>
      <c r="TMS127" s="3"/>
      <c r="TMT127" s="3"/>
      <c r="TMU127" s="3"/>
      <c r="TMV127" s="3"/>
      <c r="TMW127" s="3"/>
      <c r="TMX127" s="3"/>
      <c r="TMY127" s="3"/>
      <c r="TMZ127" s="3"/>
      <c r="TNA127" s="3"/>
      <c r="TNB127" s="3"/>
      <c r="TNC127" s="3"/>
      <c r="TND127" s="3"/>
      <c r="TNE127" s="3"/>
      <c r="TNF127" s="3"/>
      <c r="TNG127" s="3"/>
      <c r="TNH127" s="3"/>
      <c r="TNI127" s="3"/>
      <c r="TNJ127" s="3"/>
      <c r="TNK127" s="3"/>
      <c r="TNL127" s="3"/>
      <c r="TNM127" s="3"/>
      <c r="TNN127" s="3"/>
      <c r="TNO127" s="3"/>
      <c r="TNP127" s="3"/>
      <c r="TNQ127" s="3"/>
      <c r="TNR127" s="3"/>
      <c r="TNS127" s="3"/>
      <c r="TNT127" s="3"/>
      <c r="TNU127" s="3"/>
      <c r="TNV127" s="3"/>
      <c r="TNW127" s="3"/>
      <c r="TNX127" s="3"/>
      <c r="TNY127" s="3"/>
      <c r="TNZ127" s="3"/>
      <c r="TOA127" s="3"/>
      <c r="TOB127" s="3"/>
      <c r="TOC127" s="3"/>
      <c r="TOD127" s="3"/>
      <c r="TOE127" s="3"/>
      <c r="TOF127" s="3"/>
      <c r="TOG127" s="3"/>
      <c r="TOH127" s="3"/>
      <c r="TOI127" s="3"/>
      <c r="TOJ127" s="3"/>
      <c r="TOK127" s="3"/>
      <c r="TOL127" s="3"/>
      <c r="TOM127" s="3"/>
      <c r="TON127" s="3"/>
      <c r="TOO127" s="3"/>
      <c r="TOP127" s="3"/>
      <c r="TOQ127" s="3"/>
      <c r="TOR127" s="3"/>
      <c r="TOS127" s="3"/>
      <c r="TOT127" s="3"/>
      <c r="TOU127" s="3"/>
      <c r="TOV127" s="3"/>
      <c r="TOW127" s="3"/>
      <c r="TOX127" s="3"/>
      <c r="TOY127" s="3"/>
      <c r="TOZ127" s="3"/>
      <c r="TPA127" s="3"/>
      <c r="TPB127" s="3"/>
      <c r="TPC127" s="3"/>
      <c r="TPD127" s="3"/>
      <c r="TPE127" s="3"/>
      <c r="TPF127" s="3"/>
      <c r="TPG127" s="3"/>
      <c r="TPH127" s="3"/>
      <c r="TPI127" s="3"/>
      <c r="TPJ127" s="3"/>
      <c r="TPK127" s="3"/>
      <c r="TPL127" s="3"/>
      <c r="TPM127" s="3"/>
      <c r="TPN127" s="3"/>
      <c r="TPO127" s="3"/>
      <c r="TPP127" s="3"/>
      <c r="TPQ127" s="3"/>
      <c r="TPR127" s="3"/>
      <c r="TPS127" s="3"/>
      <c r="TPT127" s="3"/>
      <c r="TPU127" s="3"/>
      <c r="TPV127" s="3"/>
      <c r="TPW127" s="3"/>
      <c r="TPX127" s="3"/>
      <c r="TPY127" s="3"/>
      <c r="TPZ127" s="3"/>
      <c r="TQA127" s="3"/>
      <c r="TQB127" s="3"/>
      <c r="TQC127" s="3"/>
      <c r="TQD127" s="3"/>
      <c r="TQE127" s="3"/>
      <c r="TQF127" s="3"/>
      <c r="TQG127" s="3"/>
      <c r="TQH127" s="3"/>
      <c r="TQI127" s="3"/>
      <c r="TQJ127" s="3"/>
      <c r="TQK127" s="3"/>
      <c r="TQL127" s="3"/>
      <c r="TQM127" s="3"/>
      <c r="TQN127" s="3"/>
      <c r="TQO127" s="3"/>
      <c r="TQP127" s="3"/>
      <c r="TQQ127" s="3"/>
      <c r="TQR127" s="3"/>
      <c r="TQS127" s="3"/>
      <c r="TQT127" s="3"/>
      <c r="TQU127" s="3"/>
      <c r="TQV127" s="3"/>
      <c r="TQW127" s="3"/>
      <c r="TQX127" s="3"/>
      <c r="TQY127" s="3"/>
      <c r="TQZ127" s="3"/>
      <c r="TRA127" s="3"/>
      <c r="TRB127" s="3"/>
      <c r="TRC127" s="3"/>
      <c r="TRD127" s="3"/>
      <c r="TRE127" s="3"/>
      <c r="TRF127" s="3"/>
      <c r="TRG127" s="3"/>
      <c r="TRH127" s="3"/>
      <c r="TRI127" s="3"/>
      <c r="TRJ127" s="3"/>
      <c r="TRK127" s="3"/>
      <c r="TRL127" s="3"/>
      <c r="TRM127" s="3"/>
      <c r="TRN127" s="3"/>
      <c r="TRO127" s="3"/>
      <c r="TRP127" s="3"/>
      <c r="TRQ127" s="3"/>
      <c r="TRR127" s="3"/>
      <c r="TRS127" s="3"/>
      <c r="TRT127" s="3"/>
      <c r="TRU127" s="3"/>
      <c r="TRV127" s="3"/>
      <c r="TRW127" s="3"/>
      <c r="TRX127" s="3"/>
      <c r="TRY127" s="3"/>
      <c r="TRZ127" s="3"/>
      <c r="TSA127" s="3"/>
      <c r="TSB127" s="3"/>
      <c r="TSC127" s="3"/>
      <c r="TSD127" s="3"/>
      <c r="TSE127" s="3"/>
      <c r="TSF127" s="3"/>
      <c r="TSG127" s="3"/>
      <c r="TSH127" s="3"/>
      <c r="TSI127" s="3"/>
      <c r="TSJ127" s="3"/>
      <c r="TSK127" s="3"/>
      <c r="TSL127" s="3"/>
      <c r="TSM127" s="3"/>
      <c r="TSN127" s="3"/>
      <c r="TSO127" s="3"/>
      <c r="TSP127" s="3"/>
      <c r="TSQ127" s="3"/>
      <c r="TSR127" s="3"/>
      <c r="TSS127" s="3"/>
      <c r="TST127" s="3"/>
      <c r="TSU127" s="3"/>
      <c r="TSV127" s="3"/>
      <c r="TSW127" s="3"/>
      <c r="TSX127" s="3"/>
      <c r="TSY127" s="3"/>
      <c r="TSZ127" s="3"/>
      <c r="TTA127" s="3"/>
      <c r="TTB127" s="3"/>
      <c r="TTC127" s="3"/>
      <c r="TTD127" s="3"/>
      <c r="TTE127" s="3"/>
      <c r="TTF127" s="3"/>
      <c r="TTG127" s="3"/>
      <c r="TTH127" s="3"/>
      <c r="TTI127" s="3"/>
      <c r="TTJ127" s="3"/>
      <c r="TTK127" s="3"/>
      <c r="TTL127" s="3"/>
      <c r="TTM127" s="3"/>
      <c r="TTN127" s="3"/>
      <c r="TTO127" s="3"/>
      <c r="TTP127" s="3"/>
      <c r="TTQ127" s="3"/>
      <c r="TTR127" s="3"/>
      <c r="TTS127" s="3"/>
      <c r="TTT127" s="3"/>
      <c r="TTU127" s="3"/>
      <c r="TTV127" s="3"/>
      <c r="TTW127" s="3"/>
      <c r="TTX127" s="3"/>
      <c r="TTY127" s="3"/>
      <c r="TTZ127" s="3"/>
      <c r="TUA127" s="3"/>
      <c r="TUB127" s="3"/>
      <c r="TUC127" s="3"/>
      <c r="TUD127" s="3"/>
      <c r="TUE127" s="3"/>
      <c r="TUF127" s="3"/>
      <c r="TUG127" s="3"/>
      <c r="TUH127" s="3"/>
      <c r="TUI127" s="3"/>
      <c r="TUJ127" s="3"/>
      <c r="TUK127" s="3"/>
      <c r="TUL127" s="3"/>
      <c r="TUM127" s="3"/>
      <c r="TUN127" s="3"/>
      <c r="TUO127" s="3"/>
      <c r="TUP127" s="3"/>
      <c r="TUQ127" s="3"/>
      <c r="TUR127" s="3"/>
      <c r="TUS127" s="3"/>
      <c r="TUT127" s="3"/>
      <c r="TUU127" s="3"/>
      <c r="TUV127" s="3"/>
      <c r="TUW127" s="3"/>
      <c r="TUX127" s="3"/>
      <c r="TUY127" s="3"/>
      <c r="TUZ127" s="3"/>
      <c r="TVA127" s="3"/>
      <c r="TVB127" s="3"/>
      <c r="TVC127" s="3"/>
      <c r="TVD127" s="3"/>
      <c r="TVE127" s="3"/>
      <c r="TVF127" s="3"/>
      <c r="TVG127" s="3"/>
      <c r="TVH127" s="3"/>
      <c r="TVI127" s="3"/>
      <c r="TVJ127" s="3"/>
      <c r="TVK127" s="3"/>
      <c r="TVL127" s="3"/>
      <c r="TVM127" s="3"/>
      <c r="TVN127" s="3"/>
      <c r="TVO127" s="3"/>
      <c r="TVP127" s="3"/>
      <c r="TVQ127" s="3"/>
      <c r="TVR127" s="3"/>
      <c r="TVS127" s="3"/>
      <c r="TVT127" s="3"/>
      <c r="TVU127" s="3"/>
      <c r="TVV127" s="3"/>
      <c r="TVW127" s="3"/>
      <c r="TVX127" s="3"/>
      <c r="TVY127" s="3"/>
      <c r="TVZ127" s="3"/>
      <c r="TWA127" s="3"/>
      <c r="TWB127" s="3"/>
      <c r="TWC127" s="3"/>
      <c r="TWD127" s="3"/>
      <c r="TWE127" s="3"/>
      <c r="TWF127" s="3"/>
      <c r="TWG127" s="3"/>
      <c r="TWH127" s="3"/>
      <c r="TWI127" s="3"/>
      <c r="TWJ127" s="3"/>
      <c r="TWK127" s="3"/>
      <c r="TWL127" s="3"/>
      <c r="TWM127" s="3"/>
      <c r="TWN127" s="3"/>
      <c r="TWO127" s="3"/>
      <c r="TWP127" s="3"/>
      <c r="TWQ127" s="3"/>
      <c r="TWR127" s="3"/>
      <c r="TWS127" s="3"/>
      <c r="TWT127" s="3"/>
      <c r="TWU127" s="3"/>
      <c r="TWV127" s="3"/>
      <c r="TWW127" s="3"/>
      <c r="TWX127" s="3"/>
      <c r="TWY127" s="3"/>
      <c r="TWZ127" s="3"/>
      <c r="TXA127" s="3"/>
      <c r="TXB127" s="3"/>
      <c r="TXC127" s="3"/>
      <c r="TXD127" s="3"/>
      <c r="TXE127" s="3"/>
      <c r="TXF127" s="3"/>
      <c r="TXG127" s="3"/>
      <c r="TXH127" s="3"/>
      <c r="TXI127" s="3"/>
      <c r="TXJ127" s="3"/>
      <c r="TXK127" s="3"/>
      <c r="TXL127" s="3"/>
      <c r="TXM127" s="3"/>
      <c r="TXN127" s="3"/>
      <c r="TXO127" s="3"/>
      <c r="TXP127" s="3"/>
      <c r="TXQ127" s="3"/>
      <c r="TXR127" s="3"/>
      <c r="TXS127" s="3"/>
      <c r="TXT127" s="3"/>
      <c r="TXU127" s="3"/>
      <c r="TXV127" s="3"/>
      <c r="TXW127" s="3"/>
      <c r="TXX127" s="3"/>
      <c r="TXY127" s="3"/>
      <c r="TXZ127" s="3"/>
      <c r="TYA127" s="3"/>
      <c r="TYB127" s="3"/>
      <c r="TYC127" s="3"/>
      <c r="TYD127" s="3"/>
      <c r="TYE127" s="3"/>
      <c r="TYF127" s="3"/>
      <c r="TYG127" s="3"/>
      <c r="TYH127" s="3"/>
      <c r="TYI127" s="3"/>
      <c r="TYJ127" s="3"/>
      <c r="TYK127" s="3"/>
      <c r="TYL127" s="3"/>
      <c r="TYM127" s="3"/>
      <c r="TYN127" s="3"/>
      <c r="TYO127" s="3"/>
      <c r="TYP127" s="3"/>
      <c r="TYQ127" s="3"/>
      <c r="TYR127" s="3"/>
      <c r="TYS127" s="3"/>
      <c r="TYT127" s="3"/>
      <c r="TYU127" s="3"/>
      <c r="TYV127" s="3"/>
      <c r="TYW127" s="3"/>
      <c r="TYX127" s="3"/>
      <c r="TYY127" s="3"/>
      <c r="TYZ127" s="3"/>
      <c r="TZA127" s="3"/>
      <c r="TZB127" s="3"/>
      <c r="TZC127" s="3"/>
      <c r="TZD127" s="3"/>
      <c r="TZE127" s="3"/>
      <c r="TZF127" s="3"/>
      <c r="TZG127" s="3"/>
      <c r="TZH127" s="3"/>
      <c r="TZI127" s="3"/>
      <c r="TZJ127" s="3"/>
      <c r="TZK127" s="3"/>
      <c r="TZL127" s="3"/>
      <c r="TZM127" s="3"/>
      <c r="TZN127" s="3"/>
      <c r="TZO127" s="3"/>
      <c r="TZP127" s="3"/>
      <c r="TZQ127" s="3"/>
      <c r="TZR127" s="3"/>
      <c r="TZS127" s="3"/>
      <c r="TZT127" s="3"/>
      <c r="TZU127" s="3"/>
      <c r="TZV127" s="3"/>
      <c r="TZW127" s="3"/>
      <c r="TZX127" s="3"/>
      <c r="TZY127" s="3"/>
      <c r="TZZ127" s="3"/>
      <c r="UAA127" s="3"/>
      <c r="UAB127" s="3"/>
      <c r="UAC127" s="3"/>
      <c r="UAD127" s="3"/>
      <c r="UAE127" s="3"/>
      <c r="UAF127" s="3"/>
      <c r="UAG127" s="3"/>
      <c r="UAH127" s="3"/>
      <c r="UAI127" s="3"/>
      <c r="UAJ127" s="3"/>
      <c r="UAK127" s="3"/>
      <c r="UAL127" s="3"/>
      <c r="UAM127" s="3"/>
      <c r="UAN127" s="3"/>
      <c r="UAO127" s="3"/>
      <c r="UAP127" s="3"/>
      <c r="UAQ127" s="3"/>
      <c r="UAR127" s="3"/>
      <c r="UAS127" s="3"/>
      <c r="UAT127" s="3"/>
      <c r="UAU127" s="3"/>
      <c r="UAV127" s="3"/>
      <c r="UAW127" s="3"/>
      <c r="UAX127" s="3"/>
      <c r="UAY127" s="3"/>
      <c r="UAZ127" s="3"/>
      <c r="UBA127" s="3"/>
      <c r="UBB127" s="3"/>
      <c r="UBC127" s="3"/>
      <c r="UBD127" s="3"/>
      <c r="UBE127" s="3"/>
      <c r="UBF127" s="3"/>
      <c r="UBG127" s="3"/>
      <c r="UBH127" s="3"/>
      <c r="UBI127" s="3"/>
      <c r="UBJ127" s="3"/>
      <c r="UBK127" s="3"/>
      <c r="UBL127" s="3"/>
      <c r="UBM127" s="3"/>
      <c r="UBN127" s="3"/>
      <c r="UBO127" s="3"/>
      <c r="UBP127" s="3"/>
      <c r="UBQ127" s="3"/>
      <c r="UBR127" s="3"/>
      <c r="UBS127" s="3"/>
      <c r="UBT127" s="3"/>
      <c r="UBU127" s="3"/>
      <c r="UBV127" s="3"/>
      <c r="UBW127" s="3"/>
      <c r="UBX127" s="3"/>
      <c r="UBY127" s="3"/>
      <c r="UBZ127" s="3"/>
      <c r="UCA127" s="3"/>
      <c r="UCB127" s="3"/>
      <c r="UCC127" s="3"/>
      <c r="UCD127" s="3"/>
      <c r="UCE127" s="3"/>
      <c r="UCF127" s="3"/>
      <c r="UCG127" s="3"/>
      <c r="UCH127" s="3"/>
      <c r="UCI127" s="3"/>
      <c r="UCJ127" s="3"/>
      <c r="UCK127" s="3"/>
      <c r="UCL127" s="3"/>
      <c r="UCM127" s="3"/>
      <c r="UCN127" s="3"/>
      <c r="UCO127" s="3"/>
      <c r="UCP127" s="3"/>
      <c r="UCQ127" s="3"/>
      <c r="UCR127" s="3"/>
      <c r="UCS127" s="3"/>
      <c r="UCT127" s="3"/>
      <c r="UCU127" s="3"/>
      <c r="UCV127" s="3"/>
      <c r="UCW127" s="3"/>
      <c r="UCX127" s="3"/>
      <c r="UCY127" s="3"/>
      <c r="UCZ127" s="3"/>
      <c r="UDA127" s="3"/>
      <c r="UDB127" s="3"/>
      <c r="UDC127" s="3"/>
      <c r="UDD127" s="3"/>
      <c r="UDE127" s="3"/>
      <c r="UDF127" s="3"/>
      <c r="UDG127" s="3"/>
      <c r="UDH127" s="3"/>
      <c r="UDI127" s="3"/>
      <c r="UDJ127" s="3"/>
      <c r="UDK127" s="3"/>
      <c r="UDL127" s="3"/>
      <c r="UDM127" s="3"/>
      <c r="UDN127" s="3"/>
      <c r="UDO127" s="3"/>
      <c r="UDP127" s="3"/>
      <c r="UDQ127" s="3"/>
      <c r="UDR127" s="3"/>
      <c r="UDS127" s="3"/>
      <c r="UDT127" s="3"/>
      <c r="UDU127" s="3"/>
      <c r="UDV127" s="3"/>
      <c r="UDW127" s="3"/>
      <c r="UDX127" s="3"/>
      <c r="UDY127" s="3"/>
      <c r="UDZ127" s="3"/>
      <c r="UEA127" s="3"/>
      <c r="UEB127" s="3"/>
      <c r="UEC127" s="3"/>
      <c r="UED127" s="3"/>
      <c r="UEE127" s="3"/>
      <c r="UEF127" s="3"/>
      <c r="UEG127" s="3"/>
      <c r="UEH127" s="3"/>
      <c r="UEI127" s="3"/>
      <c r="UEJ127" s="3"/>
      <c r="UEK127" s="3"/>
      <c r="UEL127" s="3"/>
      <c r="UEM127" s="3"/>
      <c r="UEN127" s="3"/>
      <c r="UEO127" s="3"/>
      <c r="UEP127" s="3"/>
      <c r="UEQ127" s="3"/>
      <c r="UER127" s="3"/>
      <c r="UES127" s="3"/>
      <c r="UET127" s="3"/>
      <c r="UEU127" s="3"/>
      <c r="UEV127" s="3"/>
      <c r="UEW127" s="3"/>
      <c r="UEX127" s="3"/>
      <c r="UEY127" s="3"/>
      <c r="UEZ127" s="3"/>
      <c r="UFA127" s="3"/>
      <c r="UFB127" s="3"/>
      <c r="UFC127" s="3"/>
      <c r="UFD127" s="3"/>
      <c r="UFE127" s="3"/>
      <c r="UFF127" s="3"/>
      <c r="UFG127" s="3"/>
      <c r="UFH127" s="3"/>
      <c r="UFI127" s="3"/>
      <c r="UFJ127" s="3"/>
      <c r="UFK127" s="3"/>
      <c r="UFL127" s="3"/>
      <c r="UFM127" s="3"/>
      <c r="UFN127" s="3"/>
      <c r="UFO127" s="3"/>
      <c r="UFP127" s="3"/>
      <c r="UFQ127" s="3"/>
      <c r="UFR127" s="3"/>
      <c r="UFS127" s="3"/>
      <c r="UFT127" s="3"/>
      <c r="UFU127" s="3"/>
      <c r="UFV127" s="3"/>
      <c r="UFW127" s="3"/>
      <c r="UFX127" s="3"/>
      <c r="UFY127" s="3"/>
      <c r="UFZ127" s="3"/>
      <c r="UGA127" s="3"/>
      <c r="UGB127" s="3"/>
      <c r="UGC127" s="3"/>
      <c r="UGD127" s="3"/>
      <c r="UGE127" s="3"/>
      <c r="UGF127" s="3"/>
      <c r="UGG127" s="3"/>
      <c r="UGH127" s="3"/>
      <c r="UGI127" s="3"/>
      <c r="UGJ127" s="3"/>
      <c r="UGK127" s="3"/>
      <c r="UGL127" s="3"/>
      <c r="UGM127" s="3"/>
      <c r="UGN127" s="3"/>
      <c r="UGO127" s="3"/>
      <c r="UGP127" s="3"/>
      <c r="UGQ127" s="3"/>
      <c r="UGR127" s="3"/>
      <c r="UGS127" s="3"/>
      <c r="UGT127" s="3"/>
      <c r="UGU127" s="3"/>
      <c r="UGV127" s="3"/>
      <c r="UGW127" s="3"/>
      <c r="UGX127" s="3"/>
      <c r="UGY127" s="3"/>
      <c r="UGZ127" s="3"/>
      <c r="UHA127" s="3"/>
      <c r="UHB127" s="3"/>
      <c r="UHC127" s="3"/>
      <c r="UHD127" s="3"/>
      <c r="UHE127" s="3"/>
      <c r="UHF127" s="3"/>
      <c r="UHG127" s="3"/>
      <c r="UHH127" s="3"/>
      <c r="UHI127" s="3"/>
      <c r="UHJ127" s="3"/>
      <c r="UHK127" s="3"/>
      <c r="UHL127" s="3"/>
      <c r="UHM127" s="3"/>
      <c r="UHN127" s="3"/>
      <c r="UHO127" s="3"/>
      <c r="UHP127" s="3"/>
      <c r="UHQ127" s="3"/>
      <c r="UHR127" s="3"/>
      <c r="UHS127" s="3"/>
      <c r="UHT127" s="3"/>
      <c r="UHU127" s="3"/>
      <c r="UHV127" s="3"/>
      <c r="UHW127" s="3"/>
      <c r="UHX127" s="3"/>
      <c r="UHY127" s="3"/>
      <c r="UHZ127" s="3"/>
      <c r="UIA127" s="3"/>
      <c r="UIB127" s="3"/>
      <c r="UIC127" s="3"/>
      <c r="UID127" s="3"/>
      <c r="UIE127" s="3"/>
      <c r="UIF127" s="3"/>
      <c r="UIG127" s="3"/>
      <c r="UIH127" s="3"/>
      <c r="UII127" s="3"/>
      <c r="UIJ127" s="3"/>
      <c r="UIK127" s="3"/>
      <c r="UIL127" s="3"/>
      <c r="UIM127" s="3"/>
      <c r="UIN127" s="3"/>
      <c r="UIO127" s="3"/>
      <c r="UIP127" s="3"/>
      <c r="UIQ127" s="3"/>
      <c r="UIR127" s="3"/>
      <c r="UIS127" s="3"/>
      <c r="UIT127" s="3"/>
      <c r="UIU127" s="3"/>
      <c r="UIV127" s="3"/>
      <c r="UIW127" s="3"/>
      <c r="UIX127" s="3"/>
      <c r="UIY127" s="3"/>
      <c r="UIZ127" s="3"/>
      <c r="UJA127" s="3"/>
      <c r="UJB127" s="3"/>
      <c r="UJC127" s="3"/>
      <c r="UJD127" s="3"/>
      <c r="UJE127" s="3"/>
      <c r="UJF127" s="3"/>
      <c r="UJG127" s="3"/>
      <c r="UJH127" s="3"/>
      <c r="UJI127" s="3"/>
      <c r="UJJ127" s="3"/>
      <c r="UJK127" s="3"/>
      <c r="UJL127" s="3"/>
      <c r="UJM127" s="3"/>
      <c r="UJN127" s="3"/>
      <c r="UJO127" s="3"/>
      <c r="UJP127" s="3"/>
      <c r="UJQ127" s="3"/>
      <c r="UJR127" s="3"/>
      <c r="UJS127" s="3"/>
      <c r="UJT127" s="3"/>
      <c r="UJU127" s="3"/>
      <c r="UJV127" s="3"/>
      <c r="UJW127" s="3"/>
      <c r="UJX127" s="3"/>
      <c r="UJY127" s="3"/>
      <c r="UJZ127" s="3"/>
      <c r="UKA127" s="3"/>
      <c r="UKB127" s="3"/>
      <c r="UKC127" s="3"/>
      <c r="UKD127" s="3"/>
      <c r="UKE127" s="3"/>
      <c r="UKF127" s="3"/>
      <c r="UKG127" s="3"/>
      <c r="UKH127" s="3"/>
      <c r="UKI127" s="3"/>
      <c r="UKJ127" s="3"/>
      <c r="UKK127" s="3"/>
      <c r="UKL127" s="3"/>
      <c r="UKM127" s="3"/>
      <c r="UKN127" s="3"/>
      <c r="UKO127" s="3"/>
      <c r="UKP127" s="3"/>
      <c r="UKQ127" s="3"/>
      <c r="UKR127" s="3"/>
      <c r="UKS127" s="3"/>
      <c r="UKT127" s="3"/>
      <c r="UKU127" s="3"/>
      <c r="UKV127" s="3"/>
      <c r="UKW127" s="3"/>
      <c r="UKX127" s="3"/>
      <c r="UKY127" s="3"/>
      <c r="UKZ127" s="3"/>
      <c r="ULA127" s="3"/>
      <c r="ULB127" s="3"/>
      <c r="ULC127" s="3"/>
      <c r="ULD127" s="3"/>
      <c r="ULE127" s="3"/>
      <c r="ULF127" s="3"/>
      <c r="ULG127" s="3"/>
      <c r="ULH127" s="3"/>
      <c r="ULI127" s="3"/>
      <c r="ULJ127" s="3"/>
      <c r="ULK127" s="3"/>
      <c r="ULL127" s="3"/>
      <c r="ULM127" s="3"/>
      <c r="ULN127" s="3"/>
      <c r="ULO127" s="3"/>
      <c r="ULP127" s="3"/>
      <c r="ULQ127" s="3"/>
      <c r="ULR127" s="3"/>
      <c r="ULS127" s="3"/>
      <c r="ULT127" s="3"/>
      <c r="ULU127" s="3"/>
      <c r="ULV127" s="3"/>
      <c r="ULW127" s="3"/>
      <c r="ULX127" s="3"/>
      <c r="ULY127" s="3"/>
      <c r="ULZ127" s="3"/>
      <c r="UMA127" s="3"/>
      <c r="UMB127" s="3"/>
      <c r="UMC127" s="3"/>
      <c r="UMD127" s="3"/>
      <c r="UME127" s="3"/>
      <c r="UMF127" s="3"/>
      <c r="UMG127" s="3"/>
      <c r="UMH127" s="3"/>
      <c r="UMI127" s="3"/>
      <c r="UMJ127" s="3"/>
      <c r="UMK127" s="3"/>
      <c r="UML127" s="3"/>
      <c r="UMM127" s="3"/>
      <c r="UMN127" s="3"/>
      <c r="UMO127" s="3"/>
      <c r="UMP127" s="3"/>
      <c r="UMQ127" s="3"/>
      <c r="UMR127" s="3"/>
      <c r="UMS127" s="3"/>
      <c r="UMT127" s="3"/>
      <c r="UMU127" s="3"/>
      <c r="UMV127" s="3"/>
      <c r="UMW127" s="3"/>
      <c r="UMX127" s="3"/>
      <c r="UMY127" s="3"/>
      <c r="UMZ127" s="3"/>
      <c r="UNA127" s="3"/>
      <c r="UNB127" s="3"/>
      <c r="UNC127" s="3"/>
      <c r="UND127" s="3"/>
      <c r="UNE127" s="3"/>
      <c r="UNF127" s="3"/>
      <c r="UNG127" s="3"/>
      <c r="UNH127" s="3"/>
      <c r="UNI127" s="3"/>
      <c r="UNJ127" s="3"/>
      <c r="UNK127" s="3"/>
      <c r="UNL127" s="3"/>
      <c r="UNM127" s="3"/>
      <c r="UNN127" s="3"/>
      <c r="UNO127" s="3"/>
      <c r="UNP127" s="3"/>
      <c r="UNQ127" s="3"/>
      <c r="UNR127" s="3"/>
      <c r="UNS127" s="3"/>
      <c r="UNT127" s="3"/>
      <c r="UNU127" s="3"/>
      <c r="UNV127" s="3"/>
      <c r="UNW127" s="3"/>
      <c r="UNX127" s="3"/>
      <c r="UNY127" s="3"/>
      <c r="UNZ127" s="3"/>
      <c r="UOA127" s="3"/>
      <c r="UOB127" s="3"/>
      <c r="UOC127" s="3"/>
      <c r="UOD127" s="3"/>
      <c r="UOE127" s="3"/>
      <c r="UOF127" s="3"/>
      <c r="UOG127" s="3"/>
      <c r="UOH127" s="3"/>
      <c r="UOI127" s="3"/>
      <c r="UOJ127" s="3"/>
      <c r="UOK127" s="3"/>
      <c r="UOL127" s="3"/>
      <c r="UOM127" s="3"/>
      <c r="UON127" s="3"/>
      <c r="UOO127" s="3"/>
      <c r="UOP127" s="3"/>
      <c r="UOQ127" s="3"/>
      <c r="UOR127" s="3"/>
      <c r="UOS127" s="3"/>
      <c r="UOT127" s="3"/>
      <c r="UOU127" s="3"/>
      <c r="UOV127" s="3"/>
      <c r="UOW127" s="3"/>
      <c r="UOX127" s="3"/>
      <c r="UOY127" s="3"/>
      <c r="UOZ127" s="3"/>
      <c r="UPA127" s="3"/>
      <c r="UPB127" s="3"/>
      <c r="UPC127" s="3"/>
      <c r="UPD127" s="3"/>
      <c r="UPE127" s="3"/>
      <c r="UPF127" s="3"/>
      <c r="UPG127" s="3"/>
      <c r="UPH127" s="3"/>
      <c r="UPI127" s="3"/>
      <c r="UPJ127" s="3"/>
      <c r="UPK127" s="3"/>
      <c r="UPL127" s="3"/>
      <c r="UPM127" s="3"/>
      <c r="UPN127" s="3"/>
      <c r="UPO127" s="3"/>
      <c r="UPP127" s="3"/>
      <c r="UPQ127" s="3"/>
      <c r="UPR127" s="3"/>
      <c r="UPS127" s="3"/>
      <c r="UPT127" s="3"/>
      <c r="UPU127" s="3"/>
      <c r="UPV127" s="3"/>
      <c r="UPW127" s="3"/>
      <c r="UPX127" s="3"/>
      <c r="UPY127" s="3"/>
      <c r="UPZ127" s="3"/>
      <c r="UQA127" s="3"/>
      <c r="UQB127" s="3"/>
      <c r="UQC127" s="3"/>
      <c r="UQD127" s="3"/>
      <c r="UQE127" s="3"/>
      <c r="UQF127" s="3"/>
      <c r="UQG127" s="3"/>
      <c r="UQH127" s="3"/>
      <c r="UQI127" s="3"/>
      <c r="UQJ127" s="3"/>
      <c r="UQK127" s="3"/>
      <c r="UQL127" s="3"/>
      <c r="UQM127" s="3"/>
      <c r="UQN127" s="3"/>
      <c r="UQO127" s="3"/>
      <c r="UQP127" s="3"/>
      <c r="UQQ127" s="3"/>
      <c r="UQR127" s="3"/>
      <c r="UQS127" s="3"/>
      <c r="UQT127" s="3"/>
      <c r="UQU127" s="3"/>
      <c r="UQV127" s="3"/>
      <c r="UQW127" s="3"/>
      <c r="UQX127" s="3"/>
      <c r="UQY127" s="3"/>
      <c r="UQZ127" s="3"/>
      <c r="URA127" s="3"/>
      <c r="URB127" s="3"/>
      <c r="URC127" s="3"/>
      <c r="URD127" s="3"/>
      <c r="URE127" s="3"/>
      <c r="URF127" s="3"/>
      <c r="URG127" s="3"/>
      <c r="URH127" s="3"/>
      <c r="URI127" s="3"/>
      <c r="URJ127" s="3"/>
      <c r="URK127" s="3"/>
      <c r="URL127" s="3"/>
      <c r="URM127" s="3"/>
      <c r="URN127" s="3"/>
      <c r="URO127" s="3"/>
      <c r="URP127" s="3"/>
      <c r="URQ127" s="3"/>
      <c r="URR127" s="3"/>
      <c r="URS127" s="3"/>
      <c r="URT127" s="3"/>
      <c r="URU127" s="3"/>
      <c r="URV127" s="3"/>
      <c r="URW127" s="3"/>
      <c r="URX127" s="3"/>
      <c r="URY127" s="3"/>
      <c r="URZ127" s="3"/>
      <c r="USA127" s="3"/>
      <c r="USB127" s="3"/>
      <c r="USC127" s="3"/>
      <c r="USD127" s="3"/>
      <c r="USE127" s="3"/>
      <c r="USF127" s="3"/>
      <c r="USG127" s="3"/>
      <c r="USH127" s="3"/>
      <c r="USI127" s="3"/>
      <c r="USJ127" s="3"/>
      <c r="USK127" s="3"/>
      <c r="USL127" s="3"/>
      <c r="USM127" s="3"/>
      <c r="USN127" s="3"/>
      <c r="USO127" s="3"/>
      <c r="USP127" s="3"/>
      <c r="USQ127" s="3"/>
      <c r="USR127" s="3"/>
      <c r="USS127" s="3"/>
      <c r="UST127" s="3"/>
      <c r="USU127" s="3"/>
      <c r="USV127" s="3"/>
      <c r="USW127" s="3"/>
      <c r="USX127" s="3"/>
      <c r="USY127" s="3"/>
      <c r="USZ127" s="3"/>
      <c r="UTA127" s="3"/>
      <c r="UTB127" s="3"/>
      <c r="UTC127" s="3"/>
      <c r="UTD127" s="3"/>
      <c r="UTE127" s="3"/>
      <c r="UTF127" s="3"/>
      <c r="UTG127" s="3"/>
      <c r="UTH127" s="3"/>
      <c r="UTI127" s="3"/>
      <c r="UTJ127" s="3"/>
      <c r="UTK127" s="3"/>
      <c r="UTL127" s="3"/>
      <c r="UTM127" s="3"/>
      <c r="UTN127" s="3"/>
      <c r="UTO127" s="3"/>
      <c r="UTP127" s="3"/>
      <c r="UTQ127" s="3"/>
      <c r="UTR127" s="3"/>
      <c r="UTS127" s="3"/>
      <c r="UTT127" s="3"/>
      <c r="UTU127" s="3"/>
      <c r="UTV127" s="3"/>
      <c r="UTW127" s="3"/>
      <c r="UTX127" s="3"/>
      <c r="UTY127" s="3"/>
      <c r="UTZ127" s="3"/>
      <c r="UUA127" s="3"/>
      <c r="UUB127" s="3"/>
      <c r="UUC127" s="3"/>
      <c r="UUD127" s="3"/>
      <c r="UUE127" s="3"/>
      <c r="UUF127" s="3"/>
      <c r="UUG127" s="3"/>
      <c r="UUH127" s="3"/>
      <c r="UUI127" s="3"/>
      <c r="UUJ127" s="3"/>
      <c r="UUK127" s="3"/>
      <c r="UUL127" s="3"/>
      <c r="UUM127" s="3"/>
      <c r="UUN127" s="3"/>
      <c r="UUO127" s="3"/>
      <c r="UUP127" s="3"/>
      <c r="UUQ127" s="3"/>
      <c r="UUR127" s="3"/>
      <c r="UUS127" s="3"/>
      <c r="UUT127" s="3"/>
      <c r="UUU127" s="3"/>
      <c r="UUV127" s="3"/>
      <c r="UUW127" s="3"/>
      <c r="UUX127" s="3"/>
      <c r="UUY127" s="3"/>
      <c r="UUZ127" s="3"/>
      <c r="UVA127" s="3"/>
      <c r="UVB127" s="3"/>
      <c r="UVC127" s="3"/>
      <c r="UVD127" s="3"/>
      <c r="UVE127" s="3"/>
      <c r="UVF127" s="3"/>
      <c r="UVG127" s="3"/>
      <c r="UVH127" s="3"/>
      <c r="UVI127" s="3"/>
      <c r="UVJ127" s="3"/>
      <c r="UVK127" s="3"/>
      <c r="UVL127" s="3"/>
      <c r="UVM127" s="3"/>
      <c r="UVN127" s="3"/>
      <c r="UVO127" s="3"/>
      <c r="UVP127" s="3"/>
      <c r="UVQ127" s="3"/>
      <c r="UVR127" s="3"/>
      <c r="UVS127" s="3"/>
      <c r="UVT127" s="3"/>
      <c r="UVU127" s="3"/>
      <c r="UVV127" s="3"/>
      <c r="UVW127" s="3"/>
      <c r="UVX127" s="3"/>
      <c r="UVY127" s="3"/>
      <c r="UVZ127" s="3"/>
      <c r="UWA127" s="3"/>
      <c r="UWB127" s="3"/>
      <c r="UWC127" s="3"/>
      <c r="UWD127" s="3"/>
      <c r="UWE127" s="3"/>
      <c r="UWF127" s="3"/>
      <c r="UWG127" s="3"/>
      <c r="UWH127" s="3"/>
      <c r="UWI127" s="3"/>
      <c r="UWJ127" s="3"/>
      <c r="UWK127" s="3"/>
      <c r="UWL127" s="3"/>
      <c r="UWM127" s="3"/>
      <c r="UWN127" s="3"/>
      <c r="UWO127" s="3"/>
      <c r="UWP127" s="3"/>
      <c r="UWQ127" s="3"/>
      <c r="UWR127" s="3"/>
      <c r="UWS127" s="3"/>
      <c r="UWT127" s="3"/>
      <c r="UWU127" s="3"/>
      <c r="UWV127" s="3"/>
      <c r="UWW127" s="3"/>
      <c r="UWX127" s="3"/>
      <c r="UWY127" s="3"/>
      <c r="UWZ127" s="3"/>
      <c r="UXA127" s="3"/>
      <c r="UXB127" s="3"/>
      <c r="UXC127" s="3"/>
      <c r="UXD127" s="3"/>
      <c r="UXE127" s="3"/>
      <c r="UXF127" s="3"/>
      <c r="UXG127" s="3"/>
      <c r="UXH127" s="3"/>
      <c r="UXI127" s="3"/>
      <c r="UXJ127" s="3"/>
      <c r="UXK127" s="3"/>
      <c r="UXL127" s="3"/>
      <c r="UXM127" s="3"/>
      <c r="UXN127" s="3"/>
      <c r="UXO127" s="3"/>
      <c r="UXP127" s="3"/>
      <c r="UXQ127" s="3"/>
      <c r="UXR127" s="3"/>
      <c r="UXS127" s="3"/>
      <c r="UXT127" s="3"/>
      <c r="UXU127" s="3"/>
      <c r="UXV127" s="3"/>
      <c r="UXW127" s="3"/>
      <c r="UXX127" s="3"/>
      <c r="UXY127" s="3"/>
      <c r="UXZ127" s="3"/>
      <c r="UYA127" s="3"/>
      <c r="UYB127" s="3"/>
      <c r="UYC127" s="3"/>
      <c r="UYD127" s="3"/>
      <c r="UYE127" s="3"/>
      <c r="UYF127" s="3"/>
      <c r="UYG127" s="3"/>
      <c r="UYH127" s="3"/>
      <c r="UYI127" s="3"/>
      <c r="UYJ127" s="3"/>
      <c r="UYK127" s="3"/>
      <c r="UYL127" s="3"/>
      <c r="UYM127" s="3"/>
      <c r="UYN127" s="3"/>
      <c r="UYO127" s="3"/>
      <c r="UYP127" s="3"/>
      <c r="UYQ127" s="3"/>
      <c r="UYR127" s="3"/>
      <c r="UYS127" s="3"/>
      <c r="UYT127" s="3"/>
      <c r="UYU127" s="3"/>
      <c r="UYV127" s="3"/>
      <c r="UYW127" s="3"/>
      <c r="UYX127" s="3"/>
      <c r="UYY127" s="3"/>
      <c r="UYZ127" s="3"/>
      <c r="UZA127" s="3"/>
      <c r="UZB127" s="3"/>
      <c r="UZC127" s="3"/>
      <c r="UZD127" s="3"/>
      <c r="UZE127" s="3"/>
      <c r="UZF127" s="3"/>
      <c r="UZG127" s="3"/>
      <c r="UZH127" s="3"/>
      <c r="UZI127" s="3"/>
      <c r="UZJ127" s="3"/>
      <c r="UZK127" s="3"/>
      <c r="UZL127" s="3"/>
      <c r="UZM127" s="3"/>
      <c r="UZN127" s="3"/>
      <c r="UZO127" s="3"/>
      <c r="UZP127" s="3"/>
      <c r="UZQ127" s="3"/>
      <c r="UZR127" s="3"/>
      <c r="UZS127" s="3"/>
      <c r="UZT127" s="3"/>
      <c r="UZU127" s="3"/>
      <c r="UZV127" s="3"/>
      <c r="UZW127" s="3"/>
      <c r="UZX127" s="3"/>
      <c r="UZY127" s="3"/>
      <c r="UZZ127" s="3"/>
      <c r="VAA127" s="3"/>
      <c r="VAB127" s="3"/>
      <c r="VAC127" s="3"/>
      <c r="VAD127" s="3"/>
      <c r="VAE127" s="3"/>
      <c r="VAF127" s="3"/>
      <c r="VAG127" s="3"/>
      <c r="VAH127" s="3"/>
      <c r="VAI127" s="3"/>
      <c r="VAJ127" s="3"/>
      <c r="VAK127" s="3"/>
      <c r="VAL127" s="3"/>
      <c r="VAM127" s="3"/>
      <c r="VAN127" s="3"/>
      <c r="VAO127" s="3"/>
      <c r="VAP127" s="3"/>
      <c r="VAQ127" s="3"/>
      <c r="VAR127" s="3"/>
      <c r="VAS127" s="3"/>
      <c r="VAT127" s="3"/>
      <c r="VAU127" s="3"/>
      <c r="VAV127" s="3"/>
      <c r="VAW127" s="3"/>
      <c r="VAX127" s="3"/>
      <c r="VAY127" s="3"/>
      <c r="VAZ127" s="3"/>
      <c r="VBA127" s="3"/>
      <c r="VBB127" s="3"/>
      <c r="VBC127" s="3"/>
      <c r="VBD127" s="3"/>
      <c r="VBE127" s="3"/>
      <c r="VBF127" s="3"/>
      <c r="VBG127" s="3"/>
      <c r="VBH127" s="3"/>
      <c r="VBI127" s="3"/>
      <c r="VBJ127" s="3"/>
      <c r="VBK127" s="3"/>
      <c r="VBL127" s="3"/>
      <c r="VBM127" s="3"/>
      <c r="VBN127" s="3"/>
      <c r="VBO127" s="3"/>
      <c r="VBP127" s="3"/>
      <c r="VBQ127" s="3"/>
      <c r="VBR127" s="3"/>
      <c r="VBS127" s="3"/>
      <c r="VBT127" s="3"/>
      <c r="VBU127" s="3"/>
      <c r="VBV127" s="3"/>
      <c r="VBW127" s="3"/>
      <c r="VBX127" s="3"/>
      <c r="VBY127" s="3"/>
      <c r="VBZ127" s="3"/>
      <c r="VCA127" s="3"/>
      <c r="VCB127" s="3"/>
      <c r="VCC127" s="3"/>
      <c r="VCD127" s="3"/>
      <c r="VCE127" s="3"/>
      <c r="VCF127" s="3"/>
      <c r="VCG127" s="3"/>
      <c r="VCH127" s="3"/>
      <c r="VCI127" s="3"/>
      <c r="VCJ127" s="3"/>
      <c r="VCK127" s="3"/>
      <c r="VCL127" s="3"/>
      <c r="VCM127" s="3"/>
      <c r="VCN127" s="3"/>
      <c r="VCO127" s="3"/>
      <c r="VCP127" s="3"/>
      <c r="VCQ127" s="3"/>
      <c r="VCR127" s="3"/>
      <c r="VCS127" s="3"/>
      <c r="VCT127" s="3"/>
      <c r="VCU127" s="3"/>
      <c r="VCV127" s="3"/>
      <c r="VCW127" s="3"/>
      <c r="VCX127" s="3"/>
      <c r="VCY127" s="3"/>
      <c r="VCZ127" s="3"/>
      <c r="VDA127" s="3"/>
      <c r="VDB127" s="3"/>
      <c r="VDC127" s="3"/>
      <c r="VDD127" s="3"/>
      <c r="VDE127" s="3"/>
      <c r="VDF127" s="3"/>
      <c r="VDG127" s="3"/>
      <c r="VDH127" s="3"/>
      <c r="VDI127" s="3"/>
      <c r="VDJ127" s="3"/>
      <c r="VDK127" s="3"/>
      <c r="VDL127" s="3"/>
      <c r="VDM127" s="3"/>
      <c r="VDN127" s="3"/>
      <c r="VDO127" s="3"/>
      <c r="VDP127" s="3"/>
      <c r="VDQ127" s="3"/>
      <c r="VDR127" s="3"/>
      <c r="VDS127" s="3"/>
      <c r="VDT127" s="3"/>
      <c r="VDU127" s="3"/>
      <c r="VDV127" s="3"/>
      <c r="VDW127" s="3"/>
      <c r="VDX127" s="3"/>
      <c r="VDY127" s="3"/>
      <c r="VDZ127" s="3"/>
      <c r="VEA127" s="3"/>
      <c r="VEB127" s="3"/>
      <c r="VEC127" s="3"/>
      <c r="VED127" s="3"/>
      <c r="VEE127" s="3"/>
      <c r="VEF127" s="3"/>
      <c r="VEG127" s="3"/>
      <c r="VEH127" s="3"/>
      <c r="VEI127" s="3"/>
      <c r="VEJ127" s="3"/>
      <c r="VEK127" s="3"/>
      <c r="VEL127" s="3"/>
      <c r="VEM127" s="3"/>
      <c r="VEN127" s="3"/>
      <c r="VEO127" s="3"/>
      <c r="VEP127" s="3"/>
      <c r="VEQ127" s="3"/>
      <c r="VER127" s="3"/>
      <c r="VES127" s="3"/>
      <c r="VET127" s="3"/>
      <c r="VEU127" s="3"/>
      <c r="VEV127" s="3"/>
      <c r="VEW127" s="3"/>
      <c r="VEX127" s="3"/>
      <c r="VEY127" s="3"/>
      <c r="VEZ127" s="3"/>
      <c r="VFA127" s="3"/>
      <c r="VFB127" s="3"/>
      <c r="VFC127" s="3"/>
      <c r="VFD127" s="3"/>
      <c r="VFE127" s="3"/>
      <c r="VFF127" s="3"/>
      <c r="VFG127" s="3"/>
      <c r="VFH127" s="3"/>
      <c r="VFI127" s="3"/>
      <c r="VFJ127" s="3"/>
      <c r="VFK127" s="3"/>
      <c r="VFL127" s="3"/>
      <c r="VFM127" s="3"/>
      <c r="VFN127" s="3"/>
      <c r="VFO127" s="3"/>
      <c r="VFP127" s="3"/>
      <c r="VFQ127" s="3"/>
      <c r="VFR127" s="3"/>
      <c r="VFS127" s="3"/>
      <c r="VFT127" s="3"/>
      <c r="VFU127" s="3"/>
      <c r="VFV127" s="3"/>
      <c r="VFW127" s="3"/>
      <c r="VFX127" s="3"/>
      <c r="VFY127" s="3"/>
      <c r="VFZ127" s="3"/>
      <c r="VGA127" s="3"/>
      <c r="VGB127" s="3"/>
      <c r="VGC127" s="3"/>
      <c r="VGD127" s="3"/>
      <c r="VGE127" s="3"/>
      <c r="VGF127" s="3"/>
      <c r="VGG127" s="3"/>
      <c r="VGH127" s="3"/>
      <c r="VGI127" s="3"/>
      <c r="VGJ127" s="3"/>
      <c r="VGK127" s="3"/>
      <c r="VGL127" s="3"/>
      <c r="VGM127" s="3"/>
      <c r="VGN127" s="3"/>
      <c r="VGO127" s="3"/>
      <c r="VGP127" s="3"/>
      <c r="VGQ127" s="3"/>
      <c r="VGR127" s="3"/>
      <c r="VGS127" s="3"/>
      <c r="VGT127" s="3"/>
      <c r="VGU127" s="3"/>
      <c r="VGV127" s="3"/>
      <c r="VGW127" s="3"/>
      <c r="VGX127" s="3"/>
      <c r="VGY127" s="3"/>
      <c r="VGZ127" s="3"/>
      <c r="VHA127" s="3"/>
      <c r="VHB127" s="3"/>
      <c r="VHC127" s="3"/>
      <c r="VHD127" s="3"/>
      <c r="VHE127" s="3"/>
      <c r="VHF127" s="3"/>
      <c r="VHG127" s="3"/>
      <c r="VHH127" s="3"/>
      <c r="VHI127" s="3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  <c r="VVH127"/>
      <c r="VVI127"/>
      <c r="VVJ127"/>
      <c r="VVK127"/>
      <c r="VVL127"/>
      <c r="VVM127"/>
      <c r="VVN127"/>
      <c r="VVO127"/>
      <c r="VVP127"/>
      <c r="VVQ127"/>
      <c r="VVR127"/>
      <c r="VVS127"/>
      <c r="VVT127"/>
      <c r="VVU127"/>
      <c r="VVV127"/>
      <c r="VVW127"/>
      <c r="VVX127"/>
      <c r="VVY127"/>
      <c r="VVZ127"/>
      <c r="VWA127"/>
      <c r="VWB127"/>
      <c r="VWC127"/>
      <c r="VWD127"/>
      <c r="VWE127"/>
      <c r="VWF127"/>
      <c r="VWG127"/>
      <c r="VWH127"/>
      <c r="VWI127"/>
      <c r="VWJ127"/>
      <c r="VWK127"/>
      <c r="VWL127"/>
    </row>
    <row r="128" spans="1:15482" s="1" customFormat="1">
      <c r="B128" s="328"/>
      <c r="C128" s="236" t="s">
        <v>138</v>
      </c>
      <c r="D128" s="154"/>
      <c r="E128" s="237" t="s">
        <v>9</v>
      </c>
      <c r="F128" s="155">
        <v>0</v>
      </c>
      <c r="G128" s="155">
        <v>0</v>
      </c>
      <c r="H128" s="155">
        <v>0</v>
      </c>
      <c r="I128" s="155">
        <v>0</v>
      </c>
      <c r="J128" s="155">
        <v>86403</v>
      </c>
      <c r="K128" s="155">
        <v>0</v>
      </c>
      <c r="L128" s="155">
        <v>0</v>
      </c>
      <c r="M128" s="155">
        <v>0</v>
      </c>
      <c r="N128" s="155">
        <v>0</v>
      </c>
      <c r="O128" s="155">
        <v>0</v>
      </c>
      <c r="P128" s="155">
        <v>39673</v>
      </c>
      <c r="Q128" s="155">
        <v>51904</v>
      </c>
      <c r="R128" s="155">
        <v>0</v>
      </c>
      <c r="S128" s="155">
        <v>0</v>
      </c>
      <c r="T128" s="155">
        <v>0</v>
      </c>
      <c r="U128" s="155">
        <v>38158</v>
      </c>
      <c r="V128" s="155">
        <v>32730</v>
      </c>
      <c r="W128" s="155">
        <v>0</v>
      </c>
      <c r="X128" s="155">
        <v>80344</v>
      </c>
      <c r="Y128" s="155">
        <v>0</v>
      </c>
      <c r="Z128" s="155">
        <v>0</v>
      </c>
      <c r="AA128" s="155">
        <v>0</v>
      </c>
      <c r="AB128" s="155">
        <v>35685</v>
      </c>
      <c r="AC128" s="155">
        <v>31186</v>
      </c>
      <c r="AD128" s="155">
        <v>0</v>
      </c>
      <c r="AE128" s="155">
        <v>55376</v>
      </c>
      <c r="AF128" s="155">
        <v>38977</v>
      </c>
      <c r="AG128" s="347">
        <v>0</v>
      </c>
      <c r="AH128" s="171"/>
      <c r="AI128" s="169">
        <f>SUM(F128:AG128)</f>
        <v>490436</v>
      </c>
      <c r="AK128" s="126"/>
      <c r="BE128" s="266"/>
      <c r="DT128" s="253"/>
    </row>
    <row r="129" spans="1:15482" s="1" customFormat="1">
      <c r="B129" s="328"/>
      <c r="C129" s="236" t="s">
        <v>135</v>
      </c>
      <c r="D129" s="154"/>
      <c r="E129" s="237" t="s">
        <v>9</v>
      </c>
      <c r="F129" s="155">
        <v>4878.0491000000002</v>
      </c>
      <c r="G129" s="155">
        <v>4878.0491000000002</v>
      </c>
      <c r="H129" s="155">
        <v>4878.0491000000002</v>
      </c>
      <c r="I129" s="155">
        <v>14632.839</v>
      </c>
      <c r="J129" s="155">
        <v>4878.0491000000002</v>
      </c>
      <c r="K129" s="155">
        <v>39205.19212</v>
      </c>
      <c r="L129" s="155">
        <v>5853.3971000000001</v>
      </c>
      <c r="M129" s="155">
        <v>5854.3001999999997</v>
      </c>
      <c r="N129" s="155">
        <v>5853.3971000000001</v>
      </c>
      <c r="O129" s="155">
        <v>16828.275099999999</v>
      </c>
      <c r="P129" s="155">
        <v>16828.275099999999</v>
      </c>
      <c r="Q129" s="155">
        <v>17072.112099999998</v>
      </c>
      <c r="R129" s="155">
        <v>39223.078079999999</v>
      </c>
      <c r="S129" s="155">
        <v>5853.3971000000001</v>
      </c>
      <c r="T129" s="155">
        <v>5854.3001999999997</v>
      </c>
      <c r="U129" s="155">
        <v>17072.111999999997</v>
      </c>
      <c r="V129" s="155">
        <v>25822.789660000002</v>
      </c>
      <c r="W129" s="155">
        <v>24934.320079999998</v>
      </c>
      <c r="X129" s="155">
        <v>27276.05818</v>
      </c>
      <c r="Y129" s="155">
        <v>42158.87556</v>
      </c>
      <c r="Z129" s="155">
        <v>7805.8993000000009</v>
      </c>
      <c r="AA129" s="155">
        <v>7804.9962000000005</v>
      </c>
      <c r="AB129" s="155">
        <v>25364.376099999998</v>
      </c>
      <c r="AC129" s="155">
        <v>25364.376099999998</v>
      </c>
      <c r="AD129" s="155">
        <v>25364.376099999998</v>
      </c>
      <c r="AE129" s="155">
        <v>25364.376099999998</v>
      </c>
      <c r="AF129" s="155">
        <v>13208.741020000001</v>
      </c>
      <c r="AG129" s="347">
        <v>7813.8465800000013</v>
      </c>
      <c r="AH129" s="171"/>
      <c r="AI129" s="169">
        <f>SUM(AI130:AI131)</f>
        <v>467920.25847999996</v>
      </c>
      <c r="AK129" s="126"/>
      <c r="DT129" s="253"/>
    </row>
    <row r="130" spans="1:15482" s="1" customFormat="1" ht="14.25">
      <c r="B130" s="328"/>
      <c r="C130" s="238" t="s">
        <v>66</v>
      </c>
      <c r="D130" s="79"/>
      <c r="E130" s="239" t="s">
        <v>9</v>
      </c>
      <c r="F130" s="91">
        <f>SUM(F133:F135)*9.75348</f>
        <v>4876.74</v>
      </c>
      <c r="G130" s="91">
        <f t="shared" ref="G130:T130" si="79">SUM(G133:G135)*9.75348</f>
        <v>4876.74</v>
      </c>
      <c r="H130" s="91">
        <f t="shared" si="79"/>
        <v>4876.74</v>
      </c>
      <c r="I130" s="91">
        <f t="shared" si="79"/>
        <v>14630.22</v>
      </c>
      <c r="J130" s="91">
        <f t="shared" si="79"/>
        <v>4876.74</v>
      </c>
      <c r="K130" s="91">
        <f t="shared" si="79"/>
        <v>39199.236120000001</v>
      </c>
      <c r="L130" s="91">
        <f t="shared" si="79"/>
        <v>5852.0879999999997</v>
      </c>
      <c r="M130" s="91">
        <f t="shared" si="79"/>
        <v>5852.0879999999997</v>
      </c>
      <c r="N130" s="91">
        <f t="shared" si="79"/>
        <v>5852.0879999999997</v>
      </c>
      <c r="O130" s="91">
        <f t="shared" si="79"/>
        <v>16824.753000000001</v>
      </c>
      <c r="P130" s="91">
        <f t="shared" si="79"/>
        <v>16824.753000000001</v>
      </c>
      <c r="Q130" s="91">
        <f t="shared" si="79"/>
        <v>17068.59</v>
      </c>
      <c r="R130" s="91">
        <f t="shared" si="79"/>
        <v>39218.74308</v>
      </c>
      <c r="S130" s="91">
        <f t="shared" si="79"/>
        <v>5852.0879999999997</v>
      </c>
      <c r="T130" s="91">
        <f t="shared" si="79"/>
        <v>5852.0879999999997</v>
      </c>
      <c r="U130" s="91">
        <f t="shared" ref="U130:AG130" si="80">SUM(U133:U135)*9.75348</f>
        <v>17068.59</v>
      </c>
      <c r="V130" s="91">
        <f t="shared" si="80"/>
        <v>25817.46156</v>
      </c>
      <c r="W130" s="91">
        <f t="shared" si="80"/>
        <v>24929.89488</v>
      </c>
      <c r="X130" s="91">
        <f t="shared" si="80"/>
        <v>27270.730079999998</v>
      </c>
      <c r="Y130" s="91">
        <f t="shared" si="80"/>
        <v>42154.540560000001</v>
      </c>
      <c r="Z130" s="91">
        <f t="shared" si="80"/>
        <v>7802.7839999999997</v>
      </c>
      <c r="AA130" s="91">
        <f t="shared" si="80"/>
        <v>7802.7839999999997</v>
      </c>
      <c r="AB130" s="91">
        <f t="shared" si="80"/>
        <v>25359.047999999999</v>
      </c>
      <c r="AC130" s="91">
        <f t="shared" si="80"/>
        <v>25359.047999999999</v>
      </c>
      <c r="AD130" s="91">
        <f t="shared" si="80"/>
        <v>25359.047999999999</v>
      </c>
      <c r="AE130" s="91">
        <f t="shared" si="80"/>
        <v>25359.047999999999</v>
      </c>
      <c r="AF130" s="91">
        <f t="shared" si="80"/>
        <v>13206.21192</v>
      </c>
      <c r="AG130" s="333">
        <f t="shared" si="80"/>
        <v>7812.53748</v>
      </c>
      <c r="AH130" s="125"/>
      <c r="AI130" s="127">
        <f>SUM(F130:AG130)</f>
        <v>467835.42167999997</v>
      </c>
      <c r="AK130" s="126"/>
      <c r="DT130" s="253"/>
    </row>
    <row r="131" spans="1:15482" s="1" customFormat="1" ht="14.25">
      <c r="B131" s="328"/>
      <c r="C131" s="238" t="s">
        <v>67</v>
      </c>
      <c r="D131" s="79"/>
      <c r="E131" s="239" t="s">
        <v>9</v>
      </c>
      <c r="F131" s="91">
        <f t="shared" ref="F131:AG131" si="81">F129-F130</f>
        <v>1.3091000000003987</v>
      </c>
      <c r="G131" s="91">
        <f t="shared" si="81"/>
        <v>1.3091000000003987</v>
      </c>
      <c r="H131" s="91">
        <f t="shared" si="81"/>
        <v>1.3091000000003987</v>
      </c>
      <c r="I131" s="91">
        <f t="shared" si="81"/>
        <v>2.6190000000005966</v>
      </c>
      <c r="J131" s="91">
        <f t="shared" si="81"/>
        <v>1.3091000000003987</v>
      </c>
      <c r="K131" s="91">
        <f t="shared" si="81"/>
        <v>5.955999999998312</v>
      </c>
      <c r="L131" s="91">
        <f t="shared" si="81"/>
        <v>1.3091000000003987</v>
      </c>
      <c r="M131" s="91">
        <f t="shared" si="81"/>
        <v>2.2121999999999389</v>
      </c>
      <c r="N131" s="91">
        <f t="shared" si="81"/>
        <v>1.3091000000003987</v>
      </c>
      <c r="O131" s="91">
        <f t="shared" si="81"/>
        <v>3.5220999999983178</v>
      </c>
      <c r="P131" s="91">
        <f t="shared" si="81"/>
        <v>3.5220999999983178</v>
      </c>
      <c r="Q131" s="91">
        <f t="shared" si="81"/>
        <v>3.5220999999983178</v>
      </c>
      <c r="R131" s="64">
        <v>0</v>
      </c>
      <c r="S131" s="64">
        <v>0</v>
      </c>
      <c r="T131" s="91">
        <f t="shared" si="81"/>
        <v>2.2121999999999389</v>
      </c>
      <c r="U131" s="91">
        <f t="shared" si="81"/>
        <v>3.521999999997206</v>
      </c>
      <c r="V131" s="91">
        <f t="shared" si="81"/>
        <v>5.3281000000024505</v>
      </c>
      <c r="W131" s="91">
        <f t="shared" si="81"/>
        <v>4.425199999997858</v>
      </c>
      <c r="X131" s="91">
        <f t="shared" si="81"/>
        <v>5.3281000000024505</v>
      </c>
      <c r="Y131" s="91">
        <f t="shared" si="81"/>
        <v>4.3349999999991269</v>
      </c>
      <c r="Z131" s="91">
        <f t="shared" si="81"/>
        <v>3.115300000001298</v>
      </c>
      <c r="AA131" s="91">
        <f t="shared" si="81"/>
        <v>2.2122000000008484</v>
      </c>
      <c r="AB131" s="91">
        <f t="shared" si="81"/>
        <v>5.3280999999988126</v>
      </c>
      <c r="AC131" s="91">
        <f t="shared" si="81"/>
        <v>5.3280999999988126</v>
      </c>
      <c r="AD131" s="91">
        <f t="shared" si="81"/>
        <v>5.3280999999988126</v>
      </c>
      <c r="AE131" s="91">
        <f t="shared" si="81"/>
        <v>5.3280999999988126</v>
      </c>
      <c r="AF131" s="91">
        <f t="shared" si="81"/>
        <v>2.5291000000015629</v>
      </c>
      <c r="AG131" s="333">
        <f t="shared" si="81"/>
        <v>1.3091000000013082</v>
      </c>
      <c r="AH131" s="125"/>
      <c r="AI131" s="127">
        <f>SUM(F131:AG131)</f>
        <v>84.836799999995492</v>
      </c>
      <c r="AK131" s="270"/>
      <c r="DT131" s="253"/>
    </row>
    <row r="132" spans="1:15482" s="1" customFormat="1" ht="14.25">
      <c r="B132" s="328"/>
      <c r="C132" s="238" t="s">
        <v>68</v>
      </c>
      <c r="D132" s="79"/>
      <c r="E132" s="75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322"/>
      <c r="AH132" s="125"/>
      <c r="AI132" s="173" t="s">
        <v>68</v>
      </c>
      <c r="AK132" s="126"/>
      <c r="DT132" s="253"/>
    </row>
    <row r="133" spans="1:15482" s="7" customFormat="1" ht="14.25">
      <c r="B133" s="343"/>
      <c r="C133" s="157" t="s">
        <v>136</v>
      </c>
      <c r="D133" s="45"/>
      <c r="E133" s="241" t="s">
        <v>70</v>
      </c>
      <c r="F133" s="158">
        <v>500</v>
      </c>
      <c r="G133" s="158">
        <v>500</v>
      </c>
      <c r="H133" s="158">
        <v>500</v>
      </c>
      <c r="I133" s="158">
        <v>0</v>
      </c>
      <c r="J133" s="158">
        <v>500</v>
      </c>
      <c r="K133" s="158">
        <v>0</v>
      </c>
      <c r="L133" s="158">
        <v>600</v>
      </c>
      <c r="M133" s="158">
        <v>600</v>
      </c>
      <c r="N133" s="158">
        <v>600</v>
      </c>
      <c r="O133" s="158">
        <v>0</v>
      </c>
      <c r="P133" s="158">
        <v>0</v>
      </c>
      <c r="Q133" s="158">
        <v>0</v>
      </c>
      <c r="R133" s="158">
        <v>0</v>
      </c>
      <c r="S133" s="158">
        <v>600</v>
      </c>
      <c r="T133" s="158">
        <v>600</v>
      </c>
      <c r="U133" s="158">
        <v>0</v>
      </c>
      <c r="V133" s="158">
        <v>0</v>
      </c>
      <c r="W133" s="158">
        <v>0</v>
      </c>
      <c r="X133" s="158">
        <v>0</v>
      </c>
      <c r="Y133" s="158">
        <v>0</v>
      </c>
      <c r="Z133" s="158">
        <v>800</v>
      </c>
      <c r="AA133" s="158">
        <v>800</v>
      </c>
      <c r="AB133" s="158">
        <v>0</v>
      </c>
      <c r="AC133" s="158">
        <v>0</v>
      </c>
      <c r="AD133" s="158">
        <v>0</v>
      </c>
      <c r="AE133" s="158">
        <v>0</v>
      </c>
      <c r="AF133" s="158">
        <v>0</v>
      </c>
      <c r="AG133" s="344">
        <v>801</v>
      </c>
      <c r="AH133" s="174"/>
      <c r="AI133" s="177">
        <f>SUM(F133:AG133)</f>
        <v>7401</v>
      </c>
      <c r="AK133" s="176"/>
      <c r="DT133" s="301"/>
    </row>
    <row r="134" spans="1:15482" s="7" customFormat="1" ht="14.25">
      <c r="B134" s="343"/>
      <c r="C134" s="157" t="s">
        <v>137</v>
      </c>
      <c r="D134" s="45"/>
      <c r="E134" s="241" t="s">
        <v>70</v>
      </c>
      <c r="F134" s="158">
        <v>0</v>
      </c>
      <c r="G134" s="158">
        <v>0</v>
      </c>
      <c r="H134" s="158">
        <v>0</v>
      </c>
      <c r="I134" s="158">
        <v>1500</v>
      </c>
      <c r="J134" s="158">
        <v>0</v>
      </c>
      <c r="K134" s="158">
        <v>0</v>
      </c>
      <c r="L134" s="158">
        <v>0</v>
      </c>
      <c r="M134" s="158">
        <v>0</v>
      </c>
      <c r="N134" s="158">
        <v>0</v>
      </c>
      <c r="O134" s="158">
        <v>1725</v>
      </c>
      <c r="P134" s="158">
        <v>1725</v>
      </c>
      <c r="Q134" s="158">
        <v>1750</v>
      </c>
      <c r="R134" s="158">
        <v>0</v>
      </c>
      <c r="S134" s="158">
        <v>0</v>
      </c>
      <c r="T134" s="158">
        <v>0</v>
      </c>
      <c r="U134" s="158">
        <v>1750</v>
      </c>
      <c r="V134" s="158">
        <v>2647</v>
      </c>
      <c r="W134" s="158">
        <v>2556</v>
      </c>
      <c r="X134" s="158">
        <v>2796</v>
      </c>
      <c r="Y134" s="158">
        <v>0</v>
      </c>
      <c r="Z134" s="158">
        <v>0</v>
      </c>
      <c r="AA134" s="158">
        <v>0</v>
      </c>
      <c r="AB134" s="158">
        <v>2600</v>
      </c>
      <c r="AC134" s="158">
        <v>2600</v>
      </c>
      <c r="AD134" s="158">
        <v>2600</v>
      </c>
      <c r="AE134" s="158">
        <v>2600</v>
      </c>
      <c r="AF134" s="158">
        <v>0</v>
      </c>
      <c r="AG134" s="344">
        <v>0</v>
      </c>
      <c r="AH134" s="174"/>
      <c r="AI134" s="177">
        <f>SUM(F134:AG134)</f>
        <v>26849</v>
      </c>
      <c r="AK134" s="176"/>
      <c r="DT134" s="301"/>
    </row>
    <row r="135" spans="1:15482" s="7" customFormat="1" ht="14.25">
      <c r="B135" s="343"/>
      <c r="C135" s="157" t="s">
        <v>142</v>
      </c>
      <c r="D135" s="45"/>
      <c r="E135" s="241" t="s">
        <v>70</v>
      </c>
      <c r="F135" s="158">
        <v>0</v>
      </c>
      <c r="G135" s="158">
        <v>0</v>
      </c>
      <c r="H135" s="158">
        <v>0</v>
      </c>
      <c r="I135" s="158">
        <v>0</v>
      </c>
      <c r="J135" s="158">
        <v>0</v>
      </c>
      <c r="K135" s="158">
        <v>4019</v>
      </c>
      <c r="L135" s="158">
        <v>0</v>
      </c>
      <c r="M135" s="158">
        <v>0</v>
      </c>
      <c r="N135" s="158">
        <v>0</v>
      </c>
      <c r="O135" s="158">
        <v>0</v>
      </c>
      <c r="P135" s="158">
        <v>0</v>
      </c>
      <c r="Q135" s="158">
        <v>0</v>
      </c>
      <c r="R135" s="158">
        <v>4021</v>
      </c>
      <c r="S135" s="158">
        <v>0</v>
      </c>
      <c r="T135" s="158">
        <v>0</v>
      </c>
      <c r="U135" s="158">
        <v>0</v>
      </c>
      <c r="V135" s="158">
        <v>0</v>
      </c>
      <c r="W135" s="158">
        <v>0</v>
      </c>
      <c r="X135" s="158">
        <v>0</v>
      </c>
      <c r="Y135" s="158">
        <v>4322</v>
      </c>
      <c r="Z135" s="158">
        <v>0</v>
      </c>
      <c r="AA135" s="158">
        <v>0</v>
      </c>
      <c r="AB135" s="158">
        <v>0</v>
      </c>
      <c r="AC135" s="158">
        <v>0</v>
      </c>
      <c r="AD135" s="158">
        <v>0</v>
      </c>
      <c r="AE135" s="158">
        <v>0</v>
      </c>
      <c r="AF135" s="158">
        <v>1354</v>
      </c>
      <c r="AG135" s="344">
        <v>0</v>
      </c>
      <c r="AH135" s="174"/>
      <c r="AI135" s="177">
        <f>SUM(F135:AG135)</f>
        <v>13716</v>
      </c>
      <c r="AK135" s="176"/>
      <c r="DT135" s="301"/>
    </row>
    <row r="136" spans="1:15482" s="1" customFormat="1" ht="14.25">
      <c r="B136" s="328"/>
      <c r="C136" s="238" t="s">
        <v>72</v>
      </c>
      <c r="D136" s="79"/>
      <c r="E136" s="75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322"/>
      <c r="AH136" s="125"/>
      <c r="AI136" s="173" t="s">
        <v>72</v>
      </c>
      <c r="AK136" s="126"/>
      <c r="DT136" s="253"/>
    </row>
    <row r="137" spans="1:15482" s="1" customFormat="1" ht="14.25">
      <c r="B137" s="328"/>
      <c r="C137" s="157" t="s">
        <v>136</v>
      </c>
      <c r="D137" s="79"/>
      <c r="E137" s="239" t="s">
        <v>72</v>
      </c>
      <c r="F137" s="64">
        <f>F133*24</f>
        <v>12000</v>
      </c>
      <c r="G137" s="64">
        <f t="shared" ref="G137:AG137" si="82">G133*24</f>
        <v>12000</v>
      </c>
      <c r="H137" s="64">
        <f t="shared" si="82"/>
        <v>12000</v>
      </c>
      <c r="I137" s="64">
        <f t="shared" si="82"/>
        <v>0</v>
      </c>
      <c r="J137" s="64">
        <f t="shared" si="82"/>
        <v>12000</v>
      </c>
      <c r="K137" s="64">
        <f t="shared" si="82"/>
        <v>0</v>
      </c>
      <c r="L137" s="64">
        <f t="shared" si="82"/>
        <v>14400</v>
      </c>
      <c r="M137" s="64">
        <f t="shared" si="82"/>
        <v>14400</v>
      </c>
      <c r="N137" s="64">
        <f t="shared" si="82"/>
        <v>14400</v>
      </c>
      <c r="O137" s="64">
        <f t="shared" si="82"/>
        <v>0</v>
      </c>
      <c r="P137" s="64">
        <f t="shared" si="82"/>
        <v>0</v>
      </c>
      <c r="Q137" s="64">
        <f t="shared" si="82"/>
        <v>0</v>
      </c>
      <c r="R137" s="64">
        <f t="shared" si="82"/>
        <v>0</v>
      </c>
      <c r="S137" s="64">
        <f t="shared" si="82"/>
        <v>14400</v>
      </c>
      <c r="T137" s="64">
        <f t="shared" si="82"/>
        <v>14400</v>
      </c>
      <c r="U137" s="64">
        <f t="shared" si="82"/>
        <v>0</v>
      </c>
      <c r="V137" s="64">
        <f t="shared" si="82"/>
        <v>0</v>
      </c>
      <c r="W137" s="64">
        <f t="shared" si="82"/>
        <v>0</v>
      </c>
      <c r="X137" s="64">
        <f t="shared" si="82"/>
        <v>0</v>
      </c>
      <c r="Y137" s="64">
        <f t="shared" si="82"/>
        <v>0</v>
      </c>
      <c r="Z137" s="64">
        <f t="shared" si="82"/>
        <v>19200</v>
      </c>
      <c r="AA137" s="64">
        <f t="shared" si="82"/>
        <v>19200</v>
      </c>
      <c r="AB137" s="64">
        <f t="shared" si="82"/>
        <v>0</v>
      </c>
      <c r="AC137" s="64">
        <f t="shared" si="82"/>
        <v>0</v>
      </c>
      <c r="AD137" s="64">
        <f t="shared" si="82"/>
        <v>0</v>
      </c>
      <c r="AE137" s="64">
        <f t="shared" si="82"/>
        <v>0</v>
      </c>
      <c r="AF137" s="64">
        <f t="shared" si="82"/>
        <v>0</v>
      </c>
      <c r="AG137" s="322">
        <f t="shared" si="82"/>
        <v>19224</v>
      </c>
      <c r="AH137" s="125"/>
      <c r="AI137" s="175">
        <f>AI133*24</f>
        <v>177624</v>
      </c>
      <c r="AK137" s="270"/>
      <c r="DT137" s="253"/>
    </row>
    <row r="138" spans="1:15482" s="1" customFormat="1" ht="14.25">
      <c r="B138" s="328"/>
      <c r="C138" s="157" t="s">
        <v>137</v>
      </c>
      <c r="D138" s="79"/>
      <c r="E138" s="239" t="s">
        <v>72</v>
      </c>
      <c r="F138" s="64">
        <f>F134*12</f>
        <v>0</v>
      </c>
      <c r="G138" s="64">
        <f t="shared" ref="G138:AG139" si="83">G134*12</f>
        <v>0</v>
      </c>
      <c r="H138" s="64">
        <f t="shared" si="83"/>
        <v>0</v>
      </c>
      <c r="I138" s="64">
        <f t="shared" si="83"/>
        <v>18000</v>
      </c>
      <c r="J138" s="64">
        <f t="shared" si="83"/>
        <v>0</v>
      </c>
      <c r="K138" s="64">
        <f t="shared" si="83"/>
        <v>0</v>
      </c>
      <c r="L138" s="64">
        <f t="shared" si="83"/>
        <v>0</v>
      </c>
      <c r="M138" s="64">
        <f t="shared" si="83"/>
        <v>0</v>
      </c>
      <c r="N138" s="64">
        <f t="shared" si="83"/>
        <v>0</v>
      </c>
      <c r="O138" s="64">
        <f t="shared" si="83"/>
        <v>20700</v>
      </c>
      <c r="P138" s="64">
        <f t="shared" si="83"/>
        <v>20700</v>
      </c>
      <c r="Q138" s="64">
        <f t="shared" si="83"/>
        <v>21000</v>
      </c>
      <c r="R138" s="64">
        <f t="shared" si="83"/>
        <v>0</v>
      </c>
      <c r="S138" s="64">
        <f t="shared" si="83"/>
        <v>0</v>
      </c>
      <c r="T138" s="64">
        <f t="shared" si="83"/>
        <v>0</v>
      </c>
      <c r="U138" s="64">
        <f t="shared" si="83"/>
        <v>21000</v>
      </c>
      <c r="V138" s="64">
        <f t="shared" si="83"/>
        <v>31764</v>
      </c>
      <c r="W138" s="64">
        <f t="shared" si="83"/>
        <v>30672</v>
      </c>
      <c r="X138" s="64">
        <f t="shared" si="83"/>
        <v>33552</v>
      </c>
      <c r="Y138" s="64">
        <f t="shared" si="83"/>
        <v>0</v>
      </c>
      <c r="Z138" s="64">
        <f t="shared" si="83"/>
        <v>0</v>
      </c>
      <c r="AA138" s="64">
        <f t="shared" si="83"/>
        <v>0</v>
      </c>
      <c r="AB138" s="64">
        <f t="shared" si="83"/>
        <v>31200</v>
      </c>
      <c r="AC138" s="64">
        <f t="shared" si="83"/>
        <v>31200</v>
      </c>
      <c r="AD138" s="64">
        <f t="shared" si="83"/>
        <v>31200</v>
      </c>
      <c r="AE138" s="64">
        <f t="shared" si="83"/>
        <v>31200</v>
      </c>
      <c r="AF138" s="64">
        <f t="shared" si="83"/>
        <v>0</v>
      </c>
      <c r="AG138" s="322">
        <f t="shared" si="83"/>
        <v>0</v>
      </c>
      <c r="AH138" s="125"/>
      <c r="AI138" s="175">
        <f>AI134*12</f>
        <v>322188</v>
      </c>
      <c r="AK138" s="126"/>
      <c r="DT138" s="253"/>
    </row>
    <row r="139" spans="1:15482" s="1" customFormat="1" ht="14.25">
      <c r="B139" s="328"/>
      <c r="C139" s="157" t="s">
        <v>142</v>
      </c>
      <c r="D139" s="79"/>
      <c r="E139" s="239" t="s">
        <v>72</v>
      </c>
      <c r="F139" s="64">
        <f>F135*6</f>
        <v>0</v>
      </c>
      <c r="G139" s="64">
        <f t="shared" ref="G139:AC139" si="84">G135*6</f>
        <v>0</v>
      </c>
      <c r="H139" s="64">
        <f t="shared" si="84"/>
        <v>0</v>
      </c>
      <c r="I139" s="64">
        <f t="shared" si="84"/>
        <v>0</v>
      </c>
      <c r="J139" s="64">
        <f t="shared" si="84"/>
        <v>0</v>
      </c>
      <c r="K139" s="64">
        <f t="shared" si="84"/>
        <v>24114</v>
      </c>
      <c r="L139" s="64">
        <f t="shared" si="84"/>
        <v>0</v>
      </c>
      <c r="M139" s="64">
        <f t="shared" si="84"/>
        <v>0</v>
      </c>
      <c r="N139" s="64">
        <f t="shared" si="84"/>
        <v>0</v>
      </c>
      <c r="O139" s="64">
        <f t="shared" si="84"/>
        <v>0</v>
      </c>
      <c r="P139" s="64">
        <f t="shared" si="84"/>
        <v>0</v>
      </c>
      <c r="Q139" s="64">
        <f t="shared" si="84"/>
        <v>0</v>
      </c>
      <c r="R139" s="64">
        <f t="shared" si="84"/>
        <v>24126</v>
      </c>
      <c r="S139" s="64">
        <f t="shared" si="84"/>
        <v>0</v>
      </c>
      <c r="T139" s="64">
        <f t="shared" si="84"/>
        <v>0</v>
      </c>
      <c r="U139" s="64">
        <f t="shared" si="84"/>
        <v>0</v>
      </c>
      <c r="V139" s="64">
        <f t="shared" si="84"/>
        <v>0</v>
      </c>
      <c r="W139" s="64">
        <f t="shared" si="84"/>
        <v>0</v>
      </c>
      <c r="X139" s="64">
        <f t="shared" si="84"/>
        <v>0</v>
      </c>
      <c r="Y139" s="64">
        <f t="shared" si="84"/>
        <v>25932</v>
      </c>
      <c r="Z139" s="64">
        <f t="shared" si="84"/>
        <v>0</v>
      </c>
      <c r="AA139" s="64">
        <f t="shared" si="84"/>
        <v>0</v>
      </c>
      <c r="AB139" s="64">
        <f t="shared" si="84"/>
        <v>0</v>
      </c>
      <c r="AC139" s="64">
        <f t="shared" si="84"/>
        <v>0</v>
      </c>
      <c r="AD139" s="64">
        <f t="shared" si="83"/>
        <v>0</v>
      </c>
      <c r="AE139" s="64">
        <f t="shared" si="83"/>
        <v>0</v>
      </c>
      <c r="AF139" s="64">
        <f t="shared" si="83"/>
        <v>16248</v>
      </c>
      <c r="AG139" s="322">
        <f t="shared" si="83"/>
        <v>0</v>
      </c>
      <c r="AH139" s="125"/>
      <c r="AI139" s="175">
        <f>AI135*6</f>
        <v>82296</v>
      </c>
      <c r="AK139" s="126"/>
      <c r="DT139" s="253"/>
    </row>
    <row r="140" spans="1:15482" s="1" customFormat="1" ht="14.25">
      <c r="B140" s="328"/>
      <c r="C140" s="238" t="s">
        <v>73</v>
      </c>
      <c r="D140" s="79"/>
      <c r="E140" s="239" t="s">
        <v>74</v>
      </c>
      <c r="F140" s="64">
        <f>F129*45/1700</f>
        <v>129.12482911764707</v>
      </c>
      <c r="G140" s="64">
        <f t="shared" ref="G140:AG140" si="85">G129*45/1700</f>
        <v>129.12482911764707</v>
      </c>
      <c r="H140" s="64">
        <f t="shared" si="85"/>
        <v>129.12482911764707</v>
      </c>
      <c r="I140" s="64">
        <f t="shared" si="85"/>
        <v>387.33985588235294</v>
      </c>
      <c r="J140" s="64">
        <f t="shared" si="85"/>
        <v>129.12482911764707</v>
      </c>
      <c r="K140" s="64">
        <f t="shared" si="85"/>
        <v>1037.7844972941177</v>
      </c>
      <c r="L140" s="64">
        <f t="shared" si="85"/>
        <v>154.94286441176473</v>
      </c>
      <c r="M140" s="64">
        <f t="shared" si="85"/>
        <v>154.96676999999997</v>
      </c>
      <c r="N140" s="64">
        <f t="shared" si="85"/>
        <v>154.94286441176473</v>
      </c>
      <c r="O140" s="64">
        <f t="shared" si="85"/>
        <v>445.45434088235288</v>
      </c>
      <c r="P140" s="64">
        <f t="shared" si="85"/>
        <v>445.45434088235288</v>
      </c>
      <c r="Q140" s="64">
        <f t="shared" si="85"/>
        <v>451.90884970588235</v>
      </c>
      <c r="R140" s="64">
        <f t="shared" si="85"/>
        <v>1038.2579491764704</v>
      </c>
      <c r="S140" s="64">
        <f t="shared" si="85"/>
        <v>154.94286441176473</v>
      </c>
      <c r="T140" s="64">
        <f t="shared" si="85"/>
        <v>154.96676999999997</v>
      </c>
      <c r="U140" s="64">
        <f t="shared" si="85"/>
        <v>451.90884705882348</v>
      </c>
      <c r="V140" s="64">
        <f t="shared" si="85"/>
        <v>683.54443217647065</v>
      </c>
      <c r="W140" s="64">
        <f t="shared" si="85"/>
        <v>660.02611976470575</v>
      </c>
      <c r="X140" s="64">
        <f>X129*45/1700</f>
        <v>722.01330476470594</v>
      </c>
      <c r="Y140" s="64">
        <f>Y129*45/1700</f>
        <v>1115.9702354117646</v>
      </c>
      <c r="Z140" s="64">
        <f t="shared" si="85"/>
        <v>206.62674617647059</v>
      </c>
      <c r="AA140" s="64">
        <f t="shared" si="85"/>
        <v>206.60284058823532</v>
      </c>
      <c r="AB140" s="64">
        <f t="shared" si="85"/>
        <v>671.40995558823522</v>
      </c>
      <c r="AC140" s="64">
        <f t="shared" si="85"/>
        <v>671.40995558823522</v>
      </c>
      <c r="AD140" s="64">
        <f t="shared" si="85"/>
        <v>671.40995558823522</v>
      </c>
      <c r="AE140" s="64">
        <f t="shared" si="85"/>
        <v>671.40995558823522</v>
      </c>
      <c r="AF140" s="64">
        <f t="shared" si="85"/>
        <v>349.64314464705888</v>
      </c>
      <c r="AG140" s="322">
        <f t="shared" si="85"/>
        <v>206.83711535294123</v>
      </c>
      <c r="AH140" s="125"/>
      <c r="AI140" s="175">
        <f>SUM(F140:AG140)</f>
        <v>12386.27389182353</v>
      </c>
      <c r="AK140" s="126"/>
      <c r="DT140" s="253"/>
    </row>
    <row r="141" spans="1:15482" s="1" customFormat="1" ht="14.25">
      <c r="B141" s="328"/>
      <c r="C141" s="238" t="s">
        <v>75</v>
      </c>
      <c r="D141" s="79"/>
      <c r="E141" s="239" t="s">
        <v>76</v>
      </c>
      <c r="F141" s="64">
        <f t="shared" ref="F141:AG141" si="86">SUM(F133:F135)/500</f>
        <v>1</v>
      </c>
      <c r="G141" s="64">
        <f t="shared" si="86"/>
        <v>1</v>
      </c>
      <c r="H141" s="64">
        <f t="shared" si="86"/>
        <v>1</v>
      </c>
      <c r="I141" s="64">
        <f t="shared" si="86"/>
        <v>3</v>
      </c>
      <c r="J141" s="64">
        <f t="shared" si="86"/>
        <v>1</v>
      </c>
      <c r="K141" s="64">
        <f t="shared" si="86"/>
        <v>8.0380000000000003</v>
      </c>
      <c r="L141" s="64">
        <f t="shared" si="86"/>
        <v>1.2</v>
      </c>
      <c r="M141" s="64">
        <f t="shared" si="86"/>
        <v>1.2</v>
      </c>
      <c r="N141" s="64">
        <f t="shared" si="86"/>
        <v>1.2</v>
      </c>
      <c r="O141" s="64">
        <f t="shared" si="86"/>
        <v>3.45</v>
      </c>
      <c r="P141" s="64">
        <f>SUM(P133:P135)/500</f>
        <v>3.45</v>
      </c>
      <c r="Q141" s="64">
        <f t="shared" si="86"/>
        <v>3.5</v>
      </c>
      <c r="R141" s="64">
        <f t="shared" si="86"/>
        <v>8.0419999999999998</v>
      </c>
      <c r="S141" s="64">
        <f t="shared" si="86"/>
        <v>1.2</v>
      </c>
      <c r="T141" s="64">
        <f t="shared" si="86"/>
        <v>1.2</v>
      </c>
      <c r="U141" s="64">
        <f t="shared" si="86"/>
        <v>3.5</v>
      </c>
      <c r="V141" s="64">
        <f>SUM(V133:V135)/500</f>
        <v>5.2939999999999996</v>
      </c>
      <c r="W141" s="64">
        <f t="shared" si="86"/>
        <v>5.1120000000000001</v>
      </c>
      <c r="X141" s="64">
        <f>SUM(X133:X135)/500</f>
        <v>5.5919999999999996</v>
      </c>
      <c r="Y141" s="64">
        <f t="shared" si="86"/>
        <v>8.6440000000000001</v>
      </c>
      <c r="Z141" s="64">
        <f t="shared" si="86"/>
        <v>1.6</v>
      </c>
      <c r="AA141" s="64">
        <f t="shared" si="86"/>
        <v>1.6</v>
      </c>
      <c r="AB141" s="64">
        <f t="shared" si="86"/>
        <v>5.2</v>
      </c>
      <c r="AC141" s="64">
        <f t="shared" si="86"/>
        <v>5.2</v>
      </c>
      <c r="AD141" s="64">
        <f t="shared" si="86"/>
        <v>5.2</v>
      </c>
      <c r="AE141" s="64">
        <f t="shared" si="86"/>
        <v>5.2</v>
      </c>
      <c r="AF141" s="64">
        <f t="shared" si="86"/>
        <v>2.7080000000000002</v>
      </c>
      <c r="AG141" s="322">
        <f t="shared" si="86"/>
        <v>1.6020000000000001</v>
      </c>
      <c r="AH141" s="125"/>
      <c r="AI141" s="175">
        <f>SUM(F141:AG141)</f>
        <v>95.932000000000002</v>
      </c>
      <c r="AK141" s="126"/>
      <c r="DT141" s="253"/>
    </row>
    <row r="142" spans="1:15482" s="1" customFormat="1" hidden="1">
      <c r="A142" s="3"/>
      <c r="B142" s="320"/>
      <c r="C142" s="40" t="s">
        <v>77</v>
      </c>
      <c r="D142" s="59"/>
      <c r="E142" s="59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111"/>
      <c r="AD142" s="60"/>
      <c r="AE142" s="60"/>
      <c r="AF142" s="60"/>
      <c r="AG142" s="319"/>
      <c r="AH142" s="115"/>
      <c r="AI142" s="223" t="s">
        <v>78</v>
      </c>
      <c r="AJ142" s="3"/>
      <c r="AK142" s="3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279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  <c r="EDS142" s="3"/>
      <c r="EDT142" s="3"/>
      <c r="EDU142" s="3"/>
      <c r="EDV142" s="3"/>
      <c r="EDW142" s="3"/>
      <c r="EDX142" s="3"/>
      <c r="EDY142" s="3"/>
      <c r="EDZ142" s="3"/>
      <c r="EEA142" s="3"/>
      <c r="EEB142" s="3"/>
      <c r="EEC142" s="3"/>
      <c r="EED142" s="3"/>
      <c r="EEE142" s="3"/>
      <c r="EEF142" s="3"/>
      <c r="EEG142" s="3"/>
      <c r="EEH142" s="3"/>
      <c r="EEI142" s="3"/>
      <c r="EEJ142" s="3"/>
      <c r="EEK142" s="3"/>
      <c r="EEL142" s="3"/>
      <c r="EEM142" s="3"/>
      <c r="EEN142" s="3"/>
      <c r="EEO142" s="3"/>
      <c r="EEP142" s="3"/>
      <c r="EEQ142" s="3"/>
      <c r="EER142" s="3"/>
      <c r="EES142" s="3"/>
      <c r="EET142" s="3"/>
      <c r="EEU142" s="3"/>
      <c r="EEV142" s="3"/>
      <c r="EEW142" s="3"/>
      <c r="EEX142" s="3"/>
      <c r="EEY142" s="3"/>
      <c r="EEZ142" s="3"/>
      <c r="EFA142" s="3"/>
      <c r="EFB142" s="3"/>
      <c r="EFC142" s="3"/>
      <c r="EFD142" s="3"/>
      <c r="EFE142" s="3"/>
      <c r="EFF142" s="3"/>
      <c r="EFG142" s="3"/>
      <c r="EFH142" s="3"/>
      <c r="EFI142" s="3"/>
      <c r="EFJ142" s="3"/>
      <c r="EFK142" s="3"/>
      <c r="EFL142" s="3"/>
      <c r="EFM142" s="3"/>
      <c r="EFN142" s="3"/>
      <c r="EFO142" s="3"/>
      <c r="EFP142" s="3"/>
      <c r="EFQ142" s="3"/>
      <c r="EFR142" s="3"/>
      <c r="EFS142" s="3"/>
      <c r="EFT142" s="3"/>
      <c r="EFU142" s="3"/>
      <c r="EFV142" s="3"/>
      <c r="EFW142" s="3"/>
      <c r="EFX142" s="3"/>
      <c r="EFY142" s="3"/>
      <c r="EFZ142" s="3"/>
      <c r="EGA142" s="3"/>
      <c r="EGB142" s="3"/>
      <c r="EGC142" s="3"/>
      <c r="EGD142" s="3"/>
      <c r="EGE142" s="3"/>
      <c r="EGF142" s="3"/>
      <c r="EGG142" s="3"/>
      <c r="EGH142" s="3"/>
      <c r="EGI142" s="3"/>
      <c r="EGJ142" s="3"/>
      <c r="EGK142" s="3"/>
      <c r="EGL142" s="3"/>
      <c r="EGM142" s="3"/>
      <c r="EGN142" s="3"/>
      <c r="EGO142" s="3"/>
      <c r="EGP142" s="3"/>
      <c r="EGQ142" s="3"/>
      <c r="EGR142" s="3"/>
      <c r="EGS142" s="3"/>
      <c r="EGT142" s="3"/>
      <c r="EGU142" s="3"/>
      <c r="EGV142" s="3"/>
      <c r="EGW142" s="3"/>
      <c r="EGX142" s="3"/>
      <c r="EGY142" s="3"/>
      <c r="EGZ142" s="3"/>
      <c r="EHA142" s="3"/>
      <c r="EHB142" s="3"/>
      <c r="EHC142" s="3"/>
      <c r="EHD142" s="3"/>
      <c r="EHE142" s="3"/>
      <c r="EHF142" s="3"/>
      <c r="EHG142" s="3"/>
      <c r="EHH142" s="3"/>
      <c r="EHI142" s="3"/>
      <c r="EHJ142" s="3"/>
      <c r="EHK142" s="3"/>
      <c r="EHL142" s="3"/>
      <c r="EHM142" s="3"/>
      <c r="EHN142" s="3"/>
      <c r="EHO142" s="3"/>
      <c r="EHP142" s="3"/>
      <c r="EHQ142" s="3"/>
      <c r="EHR142" s="3"/>
      <c r="EHS142" s="3"/>
      <c r="EHT142" s="3"/>
      <c r="EHU142" s="3"/>
      <c r="EHV142" s="3"/>
      <c r="EHW142" s="3"/>
      <c r="EHX142" s="3"/>
      <c r="EHY142" s="3"/>
      <c r="EHZ142" s="3"/>
      <c r="EIA142" s="3"/>
      <c r="EIB142" s="3"/>
      <c r="EIC142" s="3"/>
      <c r="EID142" s="3"/>
      <c r="EIE142" s="3"/>
      <c r="EIF142" s="3"/>
      <c r="EIG142" s="3"/>
      <c r="EIH142" s="3"/>
      <c r="EII142" s="3"/>
      <c r="EIJ142" s="3"/>
      <c r="EIK142" s="3"/>
      <c r="EIL142" s="3"/>
      <c r="EIM142" s="3"/>
      <c r="EIN142" s="3"/>
      <c r="EIO142" s="3"/>
      <c r="EIP142" s="3"/>
      <c r="EIQ142" s="3"/>
      <c r="EIR142" s="3"/>
      <c r="EIS142" s="3"/>
      <c r="EIT142" s="3"/>
      <c r="EIU142" s="3"/>
      <c r="EIV142" s="3"/>
      <c r="EIW142" s="3"/>
      <c r="EIX142" s="3"/>
      <c r="EIY142" s="3"/>
      <c r="EIZ142" s="3"/>
      <c r="EJA142" s="3"/>
      <c r="EJB142" s="3"/>
      <c r="EJC142" s="3"/>
      <c r="EJD142" s="3"/>
      <c r="EJE142" s="3"/>
      <c r="EJF142" s="3"/>
      <c r="EJG142" s="3"/>
      <c r="EJH142" s="3"/>
      <c r="EJI142" s="3"/>
      <c r="EJJ142" s="3"/>
      <c r="EJK142" s="3"/>
      <c r="EJL142" s="3"/>
      <c r="EJM142" s="3"/>
      <c r="EJN142" s="3"/>
      <c r="EJO142" s="3"/>
      <c r="EJP142" s="3"/>
      <c r="EJQ142" s="3"/>
      <c r="EJR142" s="3"/>
      <c r="EJS142" s="3"/>
      <c r="EJT142" s="3"/>
      <c r="EJU142" s="3"/>
      <c r="EJV142" s="3"/>
      <c r="EJW142" s="3"/>
      <c r="EJX142" s="3"/>
      <c r="EJY142" s="3"/>
      <c r="EJZ142" s="3"/>
      <c r="EKA142" s="3"/>
      <c r="EKB142" s="3"/>
      <c r="EKC142" s="3"/>
      <c r="EKD142" s="3"/>
      <c r="EKE142" s="3"/>
      <c r="EKF142" s="3"/>
      <c r="EKG142" s="3"/>
      <c r="EKH142" s="3"/>
      <c r="EKI142" s="3"/>
      <c r="EKJ142" s="3"/>
      <c r="EKK142" s="3"/>
      <c r="EKL142" s="3"/>
      <c r="EKM142" s="3"/>
      <c r="EKN142" s="3"/>
      <c r="EKO142" s="3"/>
      <c r="EKP142" s="3"/>
      <c r="EKQ142" s="3"/>
      <c r="EKR142" s="3"/>
      <c r="EKS142" s="3"/>
      <c r="EKT142" s="3"/>
      <c r="EKU142" s="3"/>
      <c r="EKV142" s="3"/>
      <c r="EKW142" s="3"/>
      <c r="EKX142" s="3"/>
      <c r="EKY142" s="3"/>
      <c r="EKZ142" s="3"/>
      <c r="ELA142" s="3"/>
      <c r="ELB142" s="3"/>
      <c r="ELC142" s="3"/>
      <c r="ELD142" s="3"/>
      <c r="ELE142" s="3"/>
      <c r="ELF142" s="3"/>
      <c r="ELG142" s="3"/>
      <c r="ELH142" s="3"/>
      <c r="ELI142" s="3"/>
      <c r="ELJ142" s="3"/>
      <c r="ELK142" s="3"/>
      <c r="ELL142" s="3"/>
      <c r="ELM142" s="3"/>
      <c r="ELN142" s="3"/>
      <c r="ELO142" s="3"/>
      <c r="ELP142" s="3"/>
      <c r="ELQ142" s="3"/>
      <c r="ELR142" s="3"/>
      <c r="ELS142" s="3"/>
      <c r="ELT142" s="3"/>
      <c r="ELU142" s="3"/>
      <c r="ELV142" s="3"/>
      <c r="ELW142" s="3"/>
      <c r="ELX142" s="3"/>
      <c r="ELY142" s="3"/>
      <c r="ELZ142" s="3"/>
      <c r="EMA142" s="3"/>
      <c r="EMB142" s="3"/>
      <c r="EMC142" s="3"/>
      <c r="EMD142" s="3"/>
      <c r="EME142" s="3"/>
      <c r="EMF142" s="3"/>
      <c r="EMG142" s="3"/>
      <c r="EMH142" s="3"/>
      <c r="EMI142" s="3"/>
      <c r="EMJ142" s="3"/>
      <c r="EMK142" s="3"/>
      <c r="EML142" s="3"/>
      <c r="EMM142" s="3"/>
      <c r="EMN142" s="3"/>
      <c r="EMO142" s="3"/>
      <c r="EMP142" s="3"/>
      <c r="EMQ142" s="3"/>
      <c r="EMR142" s="3"/>
      <c r="EMS142" s="3"/>
      <c r="EMT142" s="3"/>
      <c r="EMU142" s="3"/>
      <c r="EMV142" s="3"/>
      <c r="EMW142" s="3"/>
      <c r="EMX142" s="3"/>
      <c r="EMY142" s="3"/>
      <c r="EMZ142" s="3"/>
      <c r="ENA142" s="3"/>
      <c r="ENB142" s="3"/>
      <c r="ENC142" s="3"/>
      <c r="END142" s="3"/>
      <c r="ENE142" s="3"/>
      <c r="ENF142" s="3"/>
      <c r="ENG142" s="3"/>
      <c r="ENH142" s="3"/>
      <c r="ENI142" s="3"/>
      <c r="ENJ142" s="3"/>
      <c r="ENK142" s="3"/>
      <c r="ENL142" s="3"/>
      <c r="ENM142" s="3"/>
      <c r="ENN142" s="3"/>
      <c r="ENO142" s="3"/>
      <c r="ENP142" s="3"/>
      <c r="ENQ142" s="3"/>
      <c r="ENR142" s="3"/>
      <c r="ENS142" s="3"/>
      <c r="ENT142" s="3"/>
      <c r="ENU142" s="3"/>
      <c r="ENV142" s="3"/>
      <c r="ENW142" s="3"/>
      <c r="ENX142" s="3"/>
      <c r="ENY142" s="3"/>
      <c r="ENZ142" s="3"/>
      <c r="EOA142" s="3"/>
      <c r="EOB142" s="3"/>
      <c r="EOC142" s="3"/>
      <c r="EOD142" s="3"/>
      <c r="EOE142" s="3"/>
      <c r="EOF142" s="3"/>
      <c r="EOG142" s="3"/>
      <c r="EOH142" s="3"/>
      <c r="EOI142" s="3"/>
      <c r="EOJ142" s="3"/>
      <c r="EOK142" s="3"/>
      <c r="EOL142" s="3"/>
      <c r="EOM142" s="3"/>
      <c r="EON142" s="3"/>
      <c r="EOO142" s="3"/>
      <c r="EOP142" s="3"/>
      <c r="EOQ142" s="3"/>
      <c r="EOR142" s="3"/>
      <c r="EOS142" s="3"/>
      <c r="EOT142" s="3"/>
      <c r="EOU142" s="3"/>
      <c r="EOV142" s="3"/>
      <c r="EOW142" s="3"/>
      <c r="EOX142" s="3"/>
      <c r="EOY142" s="3"/>
      <c r="EOZ142" s="3"/>
      <c r="EPA142" s="3"/>
      <c r="EPB142" s="3"/>
      <c r="EPC142" s="3"/>
      <c r="EPD142" s="3"/>
      <c r="EPE142" s="3"/>
      <c r="EPF142" s="3"/>
      <c r="EPG142" s="3"/>
      <c r="EPH142" s="3"/>
      <c r="EPI142" s="3"/>
      <c r="EPJ142" s="3"/>
      <c r="EPK142" s="3"/>
      <c r="EPL142" s="3"/>
      <c r="EPM142" s="3"/>
      <c r="EPN142" s="3"/>
      <c r="EPO142" s="3"/>
      <c r="EPP142" s="3"/>
      <c r="EPQ142" s="3"/>
      <c r="EPR142" s="3"/>
      <c r="EPS142" s="3"/>
      <c r="EPT142" s="3"/>
      <c r="EPU142" s="3"/>
      <c r="EPV142" s="3"/>
      <c r="EPW142" s="3"/>
      <c r="EPX142" s="3"/>
      <c r="EPY142" s="3"/>
      <c r="EPZ142" s="3"/>
      <c r="EQA142" s="3"/>
      <c r="EQB142" s="3"/>
      <c r="EQC142" s="3"/>
      <c r="EQD142" s="3"/>
      <c r="EQE142" s="3"/>
      <c r="EQF142" s="3"/>
      <c r="EQG142" s="3"/>
      <c r="EQH142" s="3"/>
      <c r="EQI142" s="3"/>
      <c r="EQJ142" s="3"/>
      <c r="EQK142" s="3"/>
      <c r="EQL142" s="3"/>
      <c r="EQM142" s="3"/>
      <c r="EQN142" s="3"/>
      <c r="EQO142" s="3"/>
      <c r="EQP142" s="3"/>
      <c r="EQQ142" s="3"/>
      <c r="EQR142" s="3"/>
      <c r="EQS142" s="3"/>
      <c r="EQT142" s="3"/>
      <c r="EQU142" s="3"/>
      <c r="EQV142" s="3"/>
      <c r="EQW142" s="3"/>
      <c r="EQX142" s="3"/>
      <c r="EQY142" s="3"/>
      <c r="EQZ142" s="3"/>
      <c r="ERA142" s="3"/>
      <c r="ERB142" s="3"/>
      <c r="ERC142" s="3"/>
      <c r="ERD142" s="3"/>
      <c r="ERE142" s="3"/>
      <c r="ERF142" s="3"/>
      <c r="ERG142" s="3"/>
      <c r="ERH142" s="3"/>
      <c r="ERI142" s="3"/>
      <c r="ERJ142" s="3"/>
      <c r="ERK142" s="3"/>
      <c r="ERL142" s="3"/>
      <c r="ERM142" s="3"/>
      <c r="ERN142" s="3"/>
      <c r="ERO142" s="3"/>
      <c r="ERP142" s="3"/>
      <c r="ERQ142" s="3"/>
      <c r="ERR142" s="3"/>
      <c r="ERS142" s="3"/>
      <c r="ERT142" s="3"/>
      <c r="ERU142" s="3"/>
      <c r="ERV142" s="3"/>
      <c r="ERW142" s="3"/>
      <c r="ERX142" s="3"/>
      <c r="ERY142" s="3"/>
      <c r="ERZ142" s="3"/>
      <c r="ESA142" s="3"/>
      <c r="ESB142" s="3"/>
      <c r="ESC142" s="3"/>
      <c r="ESD142" s="3"/>
      <c r="ESE142" s="3"/>
      <c r="ESF142" s="3"/>
      <c r="ESG142" s="3"/>
      <c r="ESH142" s="3"/>
      <c r="ESI142" s="3"/>
      <c r="ESJ142" s="3"/>
      <c r="ESK142" s="3"/>
      <c r="ESL142" s="3"/>
      <c r="ESM142" s="3"/>
      <c r="ESN142" s="3"/>
      <c r="ESO142" s="3"/>
      <c r="ESP142" s="3"/>
      <c r="ESQ142" s="3"/>
      <c r="ESR142" s="3"/>
      <c r="ESS142" s="3"/>
      <c r="EST142" s="3"/>
      <c r="ESU142" s="3"/>
      <c r="ESV142" s="3"/>
      <c r="ESW142" s="3"/>
      <c r="ESX142" s="3"/>
      <c r="ESY142" s="3"/>
      <c r="ESZ142" s="3"/>
      <c r="ETA142" s="3"/>
      <c r="ETB142" s="3"/>
      <c r="ETC142" s="3"/>
      <c r="ETD142" s="3"/>
      <c r="ETE142" s="3"/>
      <c r="ETF142" s="3"/>
      <c r="ETG142" s="3"/>
      <c r="ETH142" s="3"/>
      <c r="ETI142" s="3"/>
      <c r="ETJ142" s="3"/>
      <c r="ETK142" s="3"/>
      <c r="ETL142" s="3"/>
      <c r="ETM142" s="3"/>
      <c r="ETN142" s="3"/>
      <c r="ETO142" s="3"/>
      <c r="ETP142" s="3"/>
      <c r="ETQ142" s="3"/>
      <c r="ETR142" s="3"/>
      <c r="ETS142" s="3"/>
      <c r="ETT142" s="3"/>
      <c r="ETU142" s="3"/>
      <c r="ETV142" s="3"/>
      <c r="ETW142" s="3"/>
      <c r="ETX142" s="3"/>
      <c r="ETY142" s="3"/>
      <c r="ETZ142" s="3"/>
      <c r="EUA142" s="3"/>
      <c r="EUB142" s="3"/>
      <c r="EUC142" s="3"/>
      <c r="EUD142" s="3"/>
      <c r="EUE142" s="3"/>
      <c r="EUF142" s="3"/>
      <c r="EUG142" s="3"/>
      <c r="EUH142" s="3"/>
      <c r="EUI142" s="3"/>
      <c r="EUJ142" s="3"/>
      <c r="EUK142" s="3"/>
      <c r="EUL142" s="3"/>
      <c r="EUM142" s="3"/>
      <c r="EUN142" s="3"/>
      <c r="EUO142" s="3"/>
      <c r="EUP142" s="3"/>
      <c r="EUQ142" s="3"/>
      <c r="EUR142" s="3"/>
      <c r="EUS142" s="3"/>
      <c r="EUT142" s="3"/>
      <c r="EUU142" s="3"/>
      <c r="EUV142" s="3"/>
      <c r="EUW142" s="3"/>
      <c r="EUX142" s="3"/>
      <c r="EUY142" s="3"/>
      <c r="EUZ142" s="3"/>
      <c r="EVA142" s="3"/>
      <c r="EVB142" s="3"/>
      <c r="EVC142" s="3"/>
      <c r="EVD142" s="3"/>
      <c r="EVE142" s="3"/>
      <c r="EVF142" s="3"/>
      <c r="EVG142" s="3"/>
      <c r="EVH142" s="3"/>
      <c r="EVI142" s="3"/>
      <c r="EVJ142" s="3"/>
      <c r="EVK142" s="3"/>
      <c r="EVL142" s="3"/>
      <c r="EVM142" s="3"/>
      <c r="EVN142" s="3"/>
      <c r="EVO142" s="3"/>
      <c r="EVP142" s="3"/>
      <c r="EVQ142" s="3"/>
      <c r="EVR142" s="3"/>
      <c r="EVS142" s="3"/>
      <c r="EVT142" s="3"/>
      <c r="EVU142" s="3"/>
      <c r="EVV142" s="3"/>
      <c r="EVW142" s="3"/>
      <c r="EVX142" s="3"/>
      <c r="EVY142" s="3"/>
      <c r="EVZ142" s="3"/>
      <c r="EWA142" s="3"/>
      <c r="EWB142" s="3"/>
      <c r="EWC142" s="3"/>
      <c r="EWD142" s="3"/>
      <c r="EWE142" s="3"/>
      <c r="EWF142" s="3"/>
      <c r="EWG142" s="3"/>
      <c r="EWH142" s="3"/>
      <c r="EWI142" s="3"/>
      <c r="EWJ142" s="3"/>
      <c r="EWK142" s="3"/>
      <c r="EWL142" s="3"/>
      <c r="EWM142" s="3"/>
      <c r="EWN142" s="3"/>
      <c r="EWO142" s="3"/>
      <c r="EWP142" s="3"/>
      <c r="EWQ142" s="3"/>
      <c r="EWR142" s="3"/>
      <c r="EWS142" s="3"/>
      <c r="EWT142" s="3"/>
      <c r="EWU142" s="3"/>
      <c r="EWV142" s="3"/>
      <c r="EWW142" s="3"/>
      <c r="EWX142" s="3"/>
      <c r="EWY142" s="3"/>
      <c r="EWZ142" s="3"/>
      <c r="EXA142" s="3"/>
      <c r="EXB142" s="3"/>
      <c r="EXC142" s="3"/>
      <c r="EXD142" s="3"/>
      <c r="EXE142" s="3"/>
      <c r="EXF142" s="3"/>
      <c r="EXG142" s="3"/>
      <c r="EXH142" s="3"/>
      <c r="EXI142" s="3"/>
      <c r="EXJ142" s="3"/>
      <c r="EXK142" s="3"/>
      <c r="EXL142" s="3"/>
      <c r="EXM142" s="3"/>
      <c r="EXN142" s="3"/>
      <c r="EXO142" s="3"/>
      <c r="EXP142" s="3"/>
      <c r="EXQ142" s="3"/>
      <c r="EXR142" s="3"/>
      <c r="EXS142" s="3"/>
      <c r="EXT142" s="3"/>
      <c r="EXU142" s="3"/>
      <c r="EXV142" s="3"/>
      <c r="EXW142" s="3"/>
      <c r="EXX142" s="3"/>
      <c r="EXY142" s="3"/>
      <c r="EXZ142" s="3"/>
      <c r="EYA142" s="3"/>
      <c r="EYB142" s="3"/>
      <c r="EYC142" s="3"/>
      <c r="EYD142" s="3"/>
      <c r="EYE142" s="3"/>
      <c r="EYF142" s="3"/>
      <c r="EYG142" s="3"/>
      <c r="EYH142" s="3"/>
      <c r="EYI142" s="3"/>
      <c r="EYJ142" s="3"/>
      <c r="EYK142" s="3"/>
      <c r="EYL142" s="3"/>
      <c r="EYM142" s="3"/>
      <c r="EYN142" s="3"/>
      <c r="EYO142" s="3"/>
      <c r="EYP142" s="3"/>
      <c r="EYQ142" s="3"/>
      <c r="EYR142" s="3"/>
      <c r="EYS142" s="3"/>
      <c r="EYT142" s="3"/>
      <c r="EYU142" s="3"/>
      <c r="EYV142" s="3"/>
      <c r="EYW142" s="3"/>
      <c r="EYX142" s="3"/>
      <c r="EYY142" s="3"/>
      <c r="EYZ142" s="3"/>
      <c r="EZA142" s="3"/>
      <c r="EZB142" s="3"/>
      <c r="EZC142" s="3"/>
      <c r="EZD142" s="3"/>
      <c r="EZE142" s="3"/>
      <c r="EZF142" s="3"/>
      <c r="EZG142" s="3"/>
      <c r="EZH142" s="3"/>
      <c r="EZI142" s="3"/>
      <c r="EZJ142" s="3"/>
      <c r="EZK142" s="3"/>
      <c r="EZL142" s="3"/>
      <c r="EZM142" s="3"/>
      <c r="EZN142" s="3"/>
      <c r="EZO142" s="3"/>
      <c r="EZP142" s="3"/>
      <c r="EZQ142" s="3"/>
      <c r="EZR142" s="3"/>
      <c r="EZS142" s="3"/>
      <c r="EZT142" s="3"/>
      <c r="EZU142" s="3"/>
      <c r="EZV142" s="3"/>
      <c r="EZW142" s="3"/>
      <c r="EZX142" s="3"/>
      <c r="EZY142" s="3"/>
      <c r="EZZ142" s="3"/>
      <c r="FAA142" s="3"/>
      <c r="FAB142" s="3"/>
      <c r="FAC142" s="3"/>
      <c r="FAD142" s="3"/>
      <c r="FAE142" s="3"/>
      <c r="FAF142" s="3"/>
      <c r="FAG142" s="3"/>
      <c r="FAH142" s="3"/>
      <c r="FAI142" s="3"/>
      <c r="FAJ142" s="3"/>
      <c r="FAK142" s="3"/>
      <c r="FAL142" s="3"/>
      <c r="FAM142" s="3"/>
      <c r="FAN142" s="3"/>
      <c r="FAO142" s="3"/>
      <c r="FAP142" s="3"/>
      <c r="FAQ142" s="3"/>
      <c r="FAR142" s="3"/>
      <c r="FAS142" s="3"/>
      <c r="FAT142" s="3"/>
      <c r="FAU142" s="3"/>
      <c r="FAV142" s="3"/>
      <c r="FAW142" s="3"/>
      <c r="FAX142" s="3"/>
      <c r="FAY142" s="3"/>
      <c r="FAZ142" s="3"/>
      <c r="FBA142" s="3"/>
      <c r="FBB142" s="3"/>
      <c r="FBC142" s="3"/>
      <c r="FBD142" s="3"/>
      <c r="FBE142" s="3"/>
      <c r="FBF142" s="3"/>
      <c r="FBG142" s="3"/>
      <c r="FBH142" s="3"/>
      <c r="FBI142" s="3"/>
      <c r="FBJ142" s="3"/>
      <c r="FBK142" s="3"/>
      <c r="FBL142" s="3"/>
      <c r="FBM142" s="3"/>
      <c r="FBN142" s="3"/>
      <c r="FBO142" s="3"/>
      <c r="FBP142" s="3"/>
      <c r="FBQ142" s="3"/>
      <c r="FBR142" s="3"/>
      <c r="FBS142" s="3"/>
      <c r="FBT142" s="3"/>
      <c r="FBU142" s="3"/>
      <c r="FBV142" s="3"/>
      <c r="FBW142" s="3"/>
      <c r="FBX142" s="3"/>
      <c r="FBY142" s="3"/>
      <c r="FBZ142" s="3"/>
      <c r="FCA142" s="3"/>
      <c r="FCB142" s="3"/>
      <c r="FCC142" s="3"/>
      <c r="FCD142" s="3"/>
      <c r="FCE142" s="3"/>
      <c r="FCF142" s="3"/>
      <c r="FCG142" s="3"/>
      <c r="FCH142" s="3"/>
      <c r="FCI142" s="3"/>
      <c r="FCJ142" s="3"/>
      <c r="FCK142" s="3"/>
      <c r="FCL142" s="3"/>
      <c r="FCM142" s="3"/>
      <c r="FCN142" s="3"/>
      <c r="FCO142" s="3"/>
      <c r="FCP142" s="3"/>
      <c r="FCQ142" s="3"/>
      <c r="FCR142" s="3"/>
      <c r="FCS142" s="3"/>
      <c r="FCT142" s="3"/>
      <c r="FCU142" s="3"/>
      <c r="FCV142" s="3"/>
      <c r="FCW142" s="3"/>
      <c r="FCX142" s="3"/>
      <c r="FCY142" s="3"/>
      <c r="FCZ142" s="3"/>
      <c r="FDA142" s="3"/>
      <c r="FDB142" s="3"/>
      <c r="FDC142" s="3"/>
      <c r="FDD142" s="3"/>
      <c r="FDE142" s="3"/>
      <c r="FDF142" s="3"/>
      <c r="FDG142" s="3"/>
      <c r="FDH142" s="3"/>
      <c r="FDI142" s="3"/>
      <c r="FDJ142" s="3"/>
      <c r="FDK142" s="3"/>
      <c r="FDL142" s="3"/>
      <c r="FDM142" s="3"/>
      <c r="FDN142" s="3"/>
      <c r="FDO142" s="3"/>
      <c r="FDP142" s="3"/>
      <c r="FDQ142" s="3"/>
      <c r="FDR142" s="3"/>
      <c r="FDS142" s="3"/>
      <c r="FDT142" s="3"/>
      <c r="FDU142" s="3"/>
      <c r="FDV142" s="3"/>
      <c r="FDW142" s="3"/>
      <c r="FDX142" s="3"/>
      <c r="FDY142" s="3"/>
      <c r="FDZ142" s="3"/>
      <c r="FEA142" s="3"/>
      <c r="FEB142" s="3"/>
      <c r="FEC142" s="3"/>
      <c r="FED142" s="3"/>
      <c r="FEE142" s="3"/>
      <c r="FEF142" s="3"/>
      <c r="FEG142" s="3"/>
      <c r="FEH142" s="3"/>
      <c r="FEI142" s="3"/>
      <c r="FEJ142" s="3"/>
      <c r="FEK142" s="3"/>
      <c r="FEL142" s="3"/>
      <c r="FEM142" s="3"/>
      <c r="FEN142" s="3"/>
      <c r="FEO142" s="3"/>
      <c r="FEP142" s="3"/>
      <c r="FEQ142" s="3"/>
      <c r="FER142" s="3"/>
      <c r="FES142" s="3"/>
      <c r="FET142" s="3"/>
      <c r="FEU142" s="3"/>
      <c r="FEV142" s="3"/>
      <c r="FEW142" s="3"/>
      <c r="FEX142" s="3"/>
      <c r="FEY142" s="3"/>
      <c r="FEZ142" s="3"/>
      <c r="FFA142" s="3"/>
      <c r="FFB142" s="3"/>
      <c r="FFC142" s="3"/>
      <c r="FFD142" s="3"/>
      <c r="FFE142" s="3"/>
      <c r="FFF142" s="3"/>
      <c r="FFG142" s="3"/>
      <c r="FFH142" s="3"/>
      <c r="FFI142" s="3"/>
      <c r="FFJ142" s="3"/>
      <c r="FFK142" s="3"/>
      <c r="FFL142" s="3"/>
      <c r="FFM142" s="3"/>
      <c r="FFN142" s="3"/>
      <c r="FFO142" s="3"/>
      <c r="FFP142" s="3"/>
      <c r="FFQ142" s="3"/>
      <c r="FFR142" s="3"/>
      <c r="FFS142" s="3"/>
      <c r="FFT142" s="3"/>
      <c r="FFU142" s="3"/>
      <c r="FFV142" s="3"/>
      <c r="FFW142" s="3"/>
      <c r="FFX142" s="3"/>
      <c r="FFY142" s="3"/>
      <c r="FFZ142" s="3"/>
      <c r="FGA142" s="3"/>
      <c r="FGB142" s="3"/>
      <c r="FGC142" s="3"/>
      <c r="FGD142" s="3"/>
      <c r="FGE142" s="3"/>
      <c r="FGF142" s="3"/>
      <c r="FGG142" s="3"/>
      <c r="FGH142" s="3"/>
      <c r="FGI142" s="3"/>
      <c r="FGJ142" s="3"/>
      <c r="FGK142" s="3"/>
      <c r="FGL142" s="3"/>
      <c r="FGM142" s="3"/>
      <c r="FGN142" s="3"/>
      <c r="FGO142" s="3"/>
      <c r="FGP142" s="3"/>
      <c r="FGQ142" s="3"/>
      <c r="FGR142" s="3"/>
      <c r="FGS142" s="3"/>
      <c r="FGT142" s="3"/>
      <c r="FGU142" s="3"/>
      <c r="FGV142" s="3"/>
      <c r="FGW142" s="3"/>
      <c r="FGX142" s="3"/>
      <c r="FGY142" s="3"/>
      <c r="FGZ142" s="3"/>
      <c r="FHA142" s="3"/>
      <c r="FHB142" s="3"/>
      <c r="FHC142" s="3"/>
      <c r="FHD142" s="3"/>
      <c r="FHE142" s="3"/>
      <c r="FHF142" s="3"/>
      <c r="FHG142" s="3"/>
      <c r="FHH142" s="3"/>
      <c r="FHI142" s="3"/>
      <c r="FHJ142" s="3"/>
      <c r="FHK142" s="3"/>
      <c r="FHL142" s="3"/>
      <c r="FHM142" s="3"/>
      <c r="FHN142" s="3"/>
      <c r="FHO142" s="3"/>
      <c r="FHP142" s="3"/>
      <c r="FHQ142" s="3"/>
      <c r="FHR142" s="3"/>
      <c r="FHS142" s="3"/>
      <c r="FHT142" s="3"/>
      <c r="FHU142" s="3"/>
      <c r="FHV142" s="3"/>
      <c r="FHW142" s="3"/>
      <c r="FHX142" s="3"/>
      <c r="FHY142" s="3"/>
      <c r="FHZ142" s="3"/>
      <c r="FIA142" s="3"/>
      <c r="FIB142" s="3"/>
      <c r="FIC142" s="3"/>
      <c r="FID142" s="3"/>
      <c r="FIE142" s="3"/>
      <c r="FIF142" s="3"/>
      <c r="FIG142" s="3"/>
      <c r="FIH142" s="3"/>
      <c r="FII142" s="3"/>
      <c r="FIJ142" s="3"/>
      <c r="FIK142" s="3"/>
      <c r="FIL142" s="3"/>
      <c r="FIM142" s="3"/>
      <c r="FIN142" s="3"/>
      <c r="FIO142" s="3"/>
      <c r="FIP142" s="3"/>
      <c r="FIQ142" s="3"/>
      <c r="FIR142" s="3"/>
      <c r="FIS142" s="3"/>
      <c r="FIT142" s="3"/>
      <c r="FIU142" s="3"/>
      <c r="FIV142" s="3"/>
      <c r="FIW142" s="3"/>
      <c r="FIX142" s="3"/>
      <c r="FIY142" s="3"/>
      <c r="FIZ142" s="3"/>
      <c r="FJA142" s="3"/>
      <c r="FJB142" s="3"/>
      <c r="FJC142" s="3"/>
      <c r="FJD142" s="3"/>
      <c r="FJE142" s="3"/>
      <c r="FJF142" s="3"/>
      <c r="FJG142" s="3"/>
      <c r="FJH142" s="3"/>
      <c r="FJI142" s="3"/>
      <c r="FJJ142" s="3"/>
      <c r="FJK142" s="3"/>
      <c r="FJL142" s="3"/>
      <c r="FJM142" s="3"/>
      <c r="FJN142" s="3"/>
      <c r="FJO142" s="3"/>
      <c r="FJP142" s="3"/>
      <c r="FJQ142" s="3"/>
      <c r="FJR142" s="3"/>
      <c r="FJS142" s="3"/>
      <c r="FJT142" s="3"/>
      <c r="FJU142" s="3"/>
      <c r="FJV142" s="3"/>
      <c r="FJW142" s="3"/>
      <c r="FJX142" s="3"/>
      <c r="FJY142" s="3"/>
      <c r="FJZ142" s="3"/>
      <c r="FKA142" s="3"/>
      <c r="FKB142" s="3"/>
      <c r="FKC142" s="3"/>
      <c r="FKD142" s="3"/>
      <c r="FKE142" s="3"/>
      <c r="FKF142" s="3"/>
      <c r="FKG142" s="3"/>
      <c r="FKH142" s="3"/>
      <c r="FKI142" s="3"/>
      <c r="FKJ142" s="3"/>
      <c r="FKK142" s="3"/>
      <c r="FKL142" s="3"/>
      <c r="FKM142" s="3"/>
      <c r="FKN142" s="3"/>
      <c r="FKO142" s="3"/>
      <c r="FKP142" s="3"/>
      <c r="FKQ142" s="3"/>
      <c r="FKR142" s="3"/>
      <c r="FKS142" s="3"/>
      <c r="FKT142" s="3"/>
      <c r="FKU142" s="3"/>
      <c r="FKV142" s="3"/>
      <c r="FKW142" s="3"/>
      <c r="FKX142" s="3"/>
      <c r="FKY142" s="3"/>
      <c r="FKZ142" s="3"/>
      <c r="FLA142" s="3"/>
      <c r="FLB142" s="3"/>
      <c r="FLC142" s="3"/>
      <c r="FLD142" s="3"/>
      <c r="FLE142" s="3"/>
      <c r="FLF142" s="3"/>
      <c r="FLG142" s="3"/>
      <c r="FLH142" s="3"/>
      <c r="FLI142" s="3"/>
      <c r="FLJ142" s="3"/>
      <c r="FLK142" s="3"/>
      <c r="FLL142" s="3"/>
      <c r="FLM142" s="3"/>
      <c r="FLN142" s="3"/>
      <c r="FLO142" s="3"/>
      <c r="FLP142" s="3"/>
      <c r="FLQ142" s="3"/>
      <c r="FLR142" s="3"/>
      <c r="FLS142" s="3"/>
      <c r="FLT142" s="3"/>
      <c r="FLU142" s="3"/>
      <c r="FLV142" s="3"/>
      <c r="FLW142" s="3"/>
      <c r="FLX142" s="3"/>
      <c r="FLY142" s="3"/>
      <c r="FLZ142" s="3"/>
      <c r="FMA142" s="3"/>
      <c r="FMB142" s="3"/>
      <c r="FMC142" s="3"/>
      <c r="FMD142" s="3"/>
      <c r="FME142" s="3"/>
      <c r="FMF142" s="3"/>
      <c r="FMG142" s="3"/>
      <c r="FMH142" s="3"/>
      <c r="FMI142" s="3"/>
      <c r="FMJ142" s="3"/>
      <c r="FMK142" s="3"/>
      <c r="FML142" s="3"/>
      <c r="FMM142" s="3"/>
      <c r="FMN142" s="3"/>
      <c r="FMO142" s="3"/>
      <c r="FMP142" s="3"/>
      <c r="FMQ142" s="3"/>
      <c r="FMR142" s="3"/>
      <c r="FMS142" s="3"/>
      <c r="FMT142" s="3"/>
      <c r="FMU142" s="3"/>
      <c r="FMV142" s="3"/>
      <c r="FMW142" s="3"/>
      <c r="FMX142" s="3"/>
      <c r="FMY142" s="3"/>
      <c r="FMZ142" s="3"/>
      <c r="FNA142" s="3"/>
      <c r="FNB142" s="3"/>
      <c r="FNC142" s="3"/>
      <c r="FND142" s="3"/>
      <c r="FNE142" s="3"/>
      <c r="FNF142" s="3"/>
      <c r="FNG142" s="3"/>
      <c r="FNH142" s="3"/>
      <c r="FNI142" s="3"/>
      <c r="FNJ142" s="3"/>
      <c r="FNK142" s="3"/>
      <c r="FNL142" s="3"/>
      <c r="FNM142" s="3"/>
      <c r="FNN142" s="3"/>
      <c r="FNO142" s="3"/>
      <c r="FNP142" s="3"/>
      <c r="FNQ142" s="3"/>
      <c r="FNR142" s="3"/>
      <c r="FNS142" s="3"/>
      <c r="FNT142" s="3"/>
      <c r="FNU142" s="3"/>
      <c r="FNV142" s="3"/>
      <c r="FNW142" s="3"/>
      <c r="FNX142" s="3"/>
      <c r="FNY142" s="3"/>
      <c r="FNZ142" s="3"/>
      <c r="FOA142" s="3"/>
      <c r="FOB142" s="3"/>
      <c r="FOC142" s="3"/>
      <c r="FOD142" s="3"/>
      <c r="FOE142" s="3"/>
      <c r="FOF142" s="3"/>
      <c r="FOG142" s="3"/>
      <c r="FOH142" s="3"/>
      <c r="FOI142" s="3"/>
      <c r="FOJ142" s="3"/>
      <c r="FOK142" s="3"/>
      <c r="FOL142" s="3"/>
      <c r="FOM142" s="3"/>
      <c r="FON142" s="3"/>
      <c r="FOO142" s="3"/>
      <c r="FOP142" s="3"/>
      <c r="FOQ142" s="3"/>
      <c r="FOR142" s="3"/>
      <c r="FOS142" s="3"/>
      <c r="FOT142" s="3"/>
      <c r="FOU142" s="3"/>
      <c r="FOV142" s="3"/>
      <c r="FOW142" s="3"/>
      <c r="FOX142" s="3"/>
      <c r="FOY142" s="3"/>
      <c r="FOZ142" s="3"/>
      <c r="FPA142" s="3"/>
      <c r="FPB142" s="3"/>
      <c r="FPC142" s="3"/>
      <c r="FPD142" s="3"/>
      <c r="FPE142" s="3"/>
      <c r="FPF142" s="3"/>
      <c r="FPG142" s="3"/>
      <c r="FPH142" s="3"/>
      <c r="FPI142" s="3"/>
      <c r="FPJ142" s="3"/>
      <c r="FPK142" s="3"/>
      <c r="FPL142" s="3"/>
      <c r="FPM142" s="3"/>
      <c r="FPN142" s="3"/>
      <c r="FPO142" s="3"/>
      <c r="FPP142" s="3"/>
      <c r="FPQ142" s="3"/>
      <c r="FPR142" s="3"/>
      <c r="FPS142" s="3"/>
      <c r="FPT142" s="3"/>
      <c r="FPU142" s="3"/>
      <c r="FPV142" s="3"/>
      <c r="FPW142" s="3"/>
      <c r="FPX142" s="3"/>
      <c r="FPY142" s="3"/>
      <c r="FPZ142" s="3"/>
      <c r="FQA142" s="3"/>
      <c r="FQB142" s="3"/>
      <c r="FQC142" s="3"/>
      <c r="FQD142" s="3"/>
      <c r="FQE142" s="3"/>
      <c r="FQF142" s="3"/>
      <c r="FQG142" s="3"/>
      <c r="FQH142" s="3"/>
      <c r="FQI142" s="3"/>
      <c r="FQJ142" s="3"/>
      <c r="FQK142" s="3"/>
      <c r="FQL142" s="3"/>
      <c r="FQM142" s="3"/>
      <c r="FQN142" s="3"/>
      <c r="FQO142" s="3"/>
      <c r="FQP142" s="3"/>
      <c r="FQQ142" s="3"/>
      <c r="FQR142" s="3"/>
      <c r="FQS142" s="3"/>
      <c r="FQT142" s="3"/>
      <c r="FQU142" s="3"/>
      <c r="FQV142" s="3"/>
      <c r="FQW142" s="3"/>
      <c r="FQX142" s="3"/>
      <c r="FQY142" s="3"/>
      <c r="FQZ142" s="3"/>
      <c r="FRA142" s="3"/>
      <c r="FRB142" s="3"/>
      <c r="FRC142" s="3"/>
      <c r="FRD142" s="3"/>
      <c r="FRE142" s="3"/>
      <c r="FRF142" s="3"/>
      <c r="FRG142" s="3"/>
      <c r="FRH142" s="3"/>
      <c r="FRI142" s="3"/>
      <c r="FRJ142" s="3"/>
      <c r="FRK142" s="3"/>
      <c r="FRL142" s="3"/>
      <c r="FRM142" s="3"/>
      <c r="FRN142" s="3"/>
      <c r="FRO142" s="3"/>
      <c r="FRP142" s="3"/>
      <c r="FRQ142" s="3"/>
      <c r="FRR142" s="3"/>
      <c r="FRS142" s="3"/>
      <c r="FRT142" s="3"/>
      <c r="FRU142" s="3"/>
      <c r="FRV142" s="3"/>
      <c r="FRW142" s="3"/>
      <c r="FRX142" s="3"/>
      <c r="FRY142" s="3"/>
      <c r="FRZ142" s="3"/>
      <c r="FSA142" s="3"/>
      <c r="FSB142" s="3"/>
      <c r="FSC142" s="3"/>
      <c r="FSD142" s="3"/>
      <c r="FSE142" s="3"/>
      <c r="FSF142" s="3"/>
      <c r="FSG142" s="3"/>
      <c r="FSH142" s="3"/>
      <c r="FSI142" s="3"/>
      <c r="FSJ142" s="3"/>
      <c r="FSK142" s="3"/>
      <c r="FSL142" s="3"/>
      <c r="FSM142" s="3"/>
      <c r="FSN142" s="3"/>
      <c r="FSO142" s="3"/>
      <c r="FSP142" s="3"/>
      <c r="FSQ142" s="3"/>
      <c r="FSR142" s="3"/>
      <c r="FSS142" s="3"/>
      <c r="FST142" s="3"/>
      <c r="FSU142" s="3"/>
      <c r="FSV142" s="3"/>
      <c r="FSW142" s="3"/>
      <c r="FSX142" s="3"/>
      <c r="FSY142" s="3"/>
      <c r="FSZ142" s="3"/>
      <c r="FTA142" s="3"/>
      <c r="FTB142" s="3"/>
      <c r="FTC142" s="3"/>
      <c r="FTD142" s="3"/>
      <c r="FTE142" s="3"/>
      <c r="FTF142" s="3"/>
      <c r="FTG142" s="3"/>
      <c r="FTH142" s="3"/>
      <c r="FTI142" s="3"/>
      <c r="FTJ142" s="3"/>
      <c r="FTK142" s="3"/>
      <c r="FTL142" s="3"/>
      <c r="FTM142" s="3"/>
      <c r="FTN142" s="3"/>
      <c r="FTO142" s="3"/>
      <c r="FTP142" s="3"/>
      <c r="FTQ142" s="3"/>
      <c r="FTR142" s="3"/>
      <c r="FTS142" s="3"/>
      <c r="FTT142" s="3"/>
      <c r="FTU142" s="3"/>
      <c r="FTV142" s="3"/>
      <c r="FTW142" s="3"/>
      <c r="FTX142" s="3"/>
      <c r="FTY142" s="3"/>
      <c r="FTZ142" s="3"/>
      <c r="FUA142" s="3"/>
      <c r="FUB142" s="3"/>
      <c r="FUC142" s="3"/>
      <c r="FUD142" s="3"/>
      <c r="FUE142" s="3"/>
      <c r="FUF142" s="3"/>
      <c r="FUG142" s="3"/>
      <c r="FUH142" s="3"/>
      <c r="FUI142" s="3"/>
      <c r="FUJ142" s="3"/>
      <c r="FUK142" s="3"/>
      <c r="FUL142" s="3"/>
      <c r="FUM142" s="3"/>
      <c r="FUN142" s="3"/>
      <c r="FUO142" s="3"/>
      <c r="FUP142" s="3"/>
      <c r="FUQ142" s="3"/>
      <c r="FUR142" s="3"/>
      <c r="FUS142" s="3"/>
      <c r="FUT142" s="3"/>
      <c r="FUU142" s="3"/>
      <c r="FUV142" s="3"/>
      <c r="FUW142" s="3"/>
      <c r="FUX142" s="3"/>
      <c r="FUY142" s="3"/>
      <c r="FUZ142" s="3"/>
      <c r="FVA142" s="3"/>
      <c r="FVB142" s="3"/>
      <c r="FVC142" s="3"/>
      <c r="FVD142" s="3"/>
      <c r="FVE142" s="3"/>
      <c r="FVF142" s="3"/>
      <c r="FVG142" s="3"/>
      <c r="FVH142" s="3"/>
      <c r="FVI142" s="3"/>
      <c r="FVJ142" s="3"/>
      <c r="FVK142" s="3"/>
      <c r="FVL142" s="3"/>
      <c r="FVM142" s="3"/>
      <c r="FVN142" s="3"/>
      <c r="FVO142" s="3"/>
      <c r="FVP142" s="3"/>
      <c r="FVQ142" s="3"/>
      <c r="FVR142" s="3"/>
      <c r="FVS142" s="3"/>
      <c r="FVT142" s="3"/>
      <c r="FVU142" s="3"/>
      <c r="FVV142" s="3"/>
      <c r="FVW142" s="3"/>
      <c r="FVX142" s="3"/>
      <c r="FVY142" s="3"/>
      <c r="FVZ142" s="3"/>
      <c r="FWA142" s="3"/>
      <c r="FWB142" s="3"/>
      <c r="FWC142" s="3"/>
      <c r="FWD142" s="3"/>
      <c r="FWE142" s="3"/>
      <c r="FWF142" s="3"/>
      <c r="FWG142" s="3"/>
      <c r="FWH142" s="3"/>
      <c r="FWI142" s="3"/>
      <c r="FWJ142" s="3"/>
      <c r="FWK142" s="3"/>
      <c r="FWL142" s="3"/>
      <c r="FWM142" s="3"/>
      <c r="FWN142" s="3"/>
      <c r="FWO142" s="3"/>
      <c r="FWP142" s="3"/>
      <c r="FWQ142" s="3"/>
      <c r="FWR142" s="3"/>
      <c r="FWS142" s="3"/>
      <c r="FWT142" s="3"/>
      <c r="FWU142" s="3"/>
      <c r="FWV142" s="3"/>
      <c r="FWW142" s="3"/>
      <c r="FWX142" s="3"/>
      <c r="FWY142" s="3"/>
      <c r="FWZ142" s="3"/>
      <c r="FXA142" s="3"/>
      <c r="FXB142" s="3"/>
      <c r="FXC142" s="3"/>
      <c r="FXD142" s="3"/>
      <c r="FXE142" s="3"/>
      <c r="FXF142" s="3"/>
      <c r="FXG142" s="3"/>
      <c r="FXH142" s="3"/>
      <c r="FXI142" s="3"/>
      <c r="FXJ142" s="3"/>
      <c r="FXK142" s="3"/>
      <c r="FXL142" s="3"/>
      <c r="FXM142" s="3"/>
      <c r="FXN142" s="3"/>
      <c r="FXO142" s="3"/>
      <c r="FXP142" s="3"/>
      <c r="FXQ142" s="3"/>
      <c r="FXR142" s="3"/>
      <c r="FXS142" s="3"/>
      <c r="FXT142" s="3"/>
      <c r="FXU142" s="3"/>
      <c r="FXV142" s="3"/>
      <c r="FXW142" s="3"/>
      <c r="FXX142" s="3"/>
      <c r="FXY142" s="3"/>
      <c r="FXZ142" s="3"/>
      <c r="FYA142" s="3"/>
      <c r="FYB142" s="3"/>
      <c r="FYC142" s="3"/>
      <c r="FYD142" s="3"/>
      <c r="FYE142" s="3"/>
      <c r="FYF142" s="3"/>
      <c r="FYG142" s="3"/>
      <c r="FYH142" s="3"/>
      <c r="FYI142" s="3"/>
      <c r="FYJ142" s="3"/>
      <c r="FYK142" s="3"/>
      <c r="FYL142" s="3"/>
      <c r="FYM142" s="3"/>
      <c r="FYN142" s="3"/>
      <c r="FYO142" s="3"/>
      <c r="FYP142" s="3"/>
      <c r="FYQ142" s="3"/>
      <c r="FYR142" s="3"/>
      <c r="FYS142" s="3"/>
      <c r="FYT142" s="3"/>
      <c r="FYU142" s="3"/>
      <c r="FYV142" s="3"/>
      <c r="FYW142" s="3"/>
      <c r="FYX142" s="3"/>
      <c r="FYY142" s="3"/>
      <c r="FYZ142" s="3"/>
      <c r="FZA142" s="3"/>
      <c r="FZB142" s="3"/>
      <c r="FZC142" s="3"/>
      <c r="FZD142" s="3"/>
      <c r="FZE142" s="3"/>
      <c r="FZF142" s="3"/>
      <c r="FZG142" s="3"/>
      <c r="FZH142" s="3"/>
      <c r="FZI142" s="3"/>
      <c r="FZJ142" s="3"/>
      <c r="FZK142" s="3"/>
      <c r="FZL142" s="3"/>
      <c r="FZM142" s="3"/>
      <c r="FZN142" s="3"/>
      <c r="FZO142" s="3"/>
      <c r="FZP142" s="3"/>
      <c r="FZQ142" s="3"/>
      <c r="FZR142" s="3"/>
      <c r="FZS142" s="3"/>
      <c r="FZT142" s="3"/>
      <c r="FZU142" s="3"/>
      <c r="FZV142" s="3"/>
      <c r="FZW142" s="3"/>
      <c r="FZX142" s="3"/>
      <c r="FZY142" s="3"/>
      <c r="FZZ142" s="3"/>
      <c r="GAA142" s="3"/>
      <c r="GAB142" s="3"/>
      <c r="GAC142" s="3"/>
      <c r="GAD142" s="3"/>
      <c r="GAE142" s="3"/>
      <c r="GAF142" s="3"/>
      <c r="GAG142" s="3"/>
      <c r="GAH142" s="3"/>
      <c r="GAI142" s="3"/>
      <c r="GAJ142" s="3"/>
      <c r="GAK142" s="3"/>
      <c r="GAL142" s="3"/>
      <c r="GAM142" s="3"/>
      <c r="GAN142" s="3"/>
      <c r="GAO142" s="3"/>
      <c r="GAP142" s="3"/>
      <c r="GAQ142" s="3"/>
      <c r="GAR142" s="3"/>
      <c r="GAS142" s="3"/>
      <c r="GAT142" s="3"/>
      <c r="GAU142" s="3"/>
      <c r="GAV142" s="3"/>
      <c r="GAW142" s="3"/>
      <c r="GAX142" s="3"/>
      <c r="GAY142" s="3"/>
      <c r="GAZ142" s="3"/>
      <c r="GBA142" s="3"/>
      <c r="GBB142" s="3"/>
      <c r="GBC142" s="3"/>
      <c r="GBD142" s="3"/>
      <c r="GBE142" s="3"/>
      <c r="GBF142" s="3"/>
      <c r="GBG142" s="3"/>
      <c r="GBH142" s="3"/>
      <c r="GBI142" s="3"/>
      <c r="GBJ142" s="3"/>
      <c r="GBK142" s="3"/>
      <c r="GBL142" s="3"/>
      <c r="GBM142" s="3"/>
      <c r="GBN142" s="3"/>
      <c r="GBO142" s="3"/>
      <c r="GBP142" s="3"/>
      <c r="GBQ142" s="3"/>
      <c r="GBR142" s="3"/>
      <c r="GBS142" s="3"/>
      <c r="GBT142" s="3"/>
      <c r="GBU142" s="3"/>
      <c r="GBV142" s="3"/>
      <c r="GBW142" s="3"/>
      <c r="GBX142" s="3"/>
      <c r="GBY142" s="3"/>
      <c r="GBZ142" s="3"/>
      <c r="GCA142" s="3"/>
      <c r="GCB142" s="3"/>
      <c r="GCC142" s="3"/>
      <c r="GCD142" s="3"/>
      <c r="GCE142" s="3"/>
      <c r="GCF142" s="3"/>
      <c r="GCG142" s="3"/>
      <c r="GCH142" s="3"/>
      <c r="GCI142" s="3"/>
      <c r="GCJ142" s="3"/>
      <c r="GCK142" s="3"/>
      <c r="GCL142" s="3"/>
      <c r="GCM142" s="3"/>
      <c r="GCN142" s="3"/>
      <c r="GCO142" s="3"/>
      <c r="GCP142" s="3"/>
      <c r="GCQ142" s="3"/>
      <c r="GCR142" s="3"/>
      <c r="GCS142" s="3"/>
      <c r="GCT142" s="3"/>
      <c r="GCU142" s="3"/>
      <c r="GCV142" s="3"/>
      <c r="GCW142" s="3"/>
      <c r="GCX142" s="3"/>
      <c r="GCY142" s="3"/>
      <c r="GCZ142" s="3"/>
      <c r="GDA142" s="3"/>
      <c r="GDB142" s="3"/>
      <c r="GDC142" s="3"/>
      <c r="GDD142" s="3"/>
      <c r="GDE142" s="3"/>
      <c r="GDF142" s="3"/>
      <c r="GDG142" s="3"/>
      <c r="GDH142" s="3"/>
      <c r="GDI142" s="3"/>
      <c r="GDJ142" s="3"/>
      <c r="GDK142" s="3"/>
      <c r="GDL142" s="3"/>
      <c r="GDM142" s="3"/>
      <c r="GDN142" s="3"/>
      <c r="GDO142" s="3"/>
      <c r="GDP142" s="3"/>
      <c r="GDQ142" s="3"/>
      <c r="GDR142" s="3"/>
      <c r="GDS142" s="3"/>
      <c r="GDT142" s="3"/>
      <c r="GDU142" s="3"/>
      <c r="GDV142" s="3"/>
      <c r="GDW142" s="3"/>
      <c r="GDX142" s="3"/>
      <c r="GDY142" s="3"/>
      <c r="GDZ142" s="3"/>
      <c r="GEA142" s="3"/>
      <c r="GEB142" s="3"/>
      <c r="GEC142" s="3"/>
      <c r="GED142" s="3"/>
      <c r="GEE142" s="3"/>
      <c r="GEF142" s="3"/>
      <c r="GEG142" s="3"/>
      <c r="GEH142" s="3"/>
      <c r="GEI142" s="3"/>
      <c r="GEJ142" s="3"/>
      <c r="GEK142" s="3"/>
      <c r="GEL142" s="3"/>
      <c r="GEM142" s="3"/>
      <c r="GEN142" s="3"/>
      <c r="GEO142" s="3"/>
      <c r="GEP142" s="3"/>
      <c r="GEQ142" s="3"/>
      <c r="GER142" s="3"/>
      <c r="GES142" s="3"/>
      <c r="GET142" s="3"/>
      <c r="GEU142" s="3"/>
      <c r="GEV142" s="3"/>
      <c r="GEW142" s="3"/>
      <c r="GEX142" s="3"/>
      <c r="GEY142" s="3"/>
      <c r="GEZ142" s="3"/>
      <c r="GFA142" s="3"/>
      <c r="GFB142" s="3"/>
      <c r="GFC142" s="3"/>
      <c r="GFD142" s="3"/>
      <c r="GFE142" s="3"/>
      <c r="GFF142" s="3"/>
      <c r="GFG142" s="3"/>
      <c r="GFH142" s="3"/>
      <c r="GFI142" s="3"/>
      <c r="GFJ142" s="3"/>
      <c r="GFK142" s="3"/>
      <c r="GFL142" s="3"/>
      <c r="GFM142" s="3"/>
      <c r="GFN142" s="3"/>
      <c r="GFO142" s="3"/>
      <c r="GFP142" s="3"/>
      <c r="GFQ142" s="3"/>
      <c r="GFR142" s="3"/>
      <c r="GFS142" s="3"/>
      <c r="GFT142" s="3"/>
      <c r="GFU142" s="3"/>
      <c r="GFV142" s="3"/>
      <c r="GFW142" s="3"/>
      <c r="GFX142" s="3"/>
      <c r="GFY142" s="3"/>
      <c r="GFZ142" s="3"/>
      <c r="GGA142" s="3"/>
      <c r="GGB142" s="3"/>
      <c r="GGC142" s="3"/>
      <c r="GGD142" s="3"/>
      <c r="GGE142" s="3"/>
      <c r="GGF142" s="3"/>
      <c r="GGG142" s="3"/>
      <c r="GGH142" s="3"/>
      <c r="GGI142" s="3"/>
      <c r="GGJ142" s="3"/>
      <c r="GGK142" s="3"/>
      <c r="GGL142" s="3"/>
      <c r="GGM142" s="3"/>
      <c r="GGN142" s="3"/>
      <c r="GGO142" s="3"/>
      <c r="GGP142" s="3"/>
      <c r="GGQ142" s="3"/>
      <c r="GGR142" s="3"/>
      <c r="GGS142" s="3"/>
      <c r="GGT142" s="3"/>
      <c r="GGU142" s="3"/>
      <c r="GGV142" s="3"/>
      <c r="GGW142" s="3"/>
      <c r="GGX142" s="3"/>
      <c r="GGY142" s="3"/>
      <c r="GGZ142" s="3"/>
      <c r="GHA142" s="3"/>
      <c r="GHB142" s="3"/>
      <c r="GHC142" s="3"/>
      <c r="GHD142" s="3"/>
      <c r="GHE142" s="3"/>
      <c r="GHF142" s="3"/>
      <c r="GHG142" s="3"/>
      <c r="GHH142" s="3"/>
      <c r="GHI142" s="3"/>
      <c r="GHJ142" s="3"/>
      <c r="GHK142" s="3"/>
      <c r="GHL142" s="3"/>
      <c r="GHM142" s="3"/>
      <c r="GHN142" s="3"/>
      <c r="GHO142" s="3"/>
      <c r="GHP142" s="3"/>
      <c r="GHQ142" s="3"/>
      <c r="GHR142" s="3"/>
      <c r="GHS142" s="3"/>
      <c r="GHT142" s="3"/>
      <c r="GHU142" s="3"/>
      <c r="GHV142" s="3"/>
      <c r="GHW142" s="3"/>
      <c r="GHX142" s="3"/>
      <c r="GHY142" s="3"/>
      <c r="GHZ142" s="3"/>
      <c r="GIA142" s="3"/>
      <c r="GIB142" s="3"/>
      <c r="GIC142" s="3"/>
      <c r="GID142" s="3"/>
      <c r="GIE142" s="3"/>
      <c r="GIF142" s="3"/>
      <c r="GIG142" s="3"/>
      <c r="GIH142" s="3"/>
      <c r="GII142" s="3"/>
      <c r="GIJ142" s="3"/>
      <c r="GIK142" s="3"/>
      <c r="GIL142" s="3"/>
      <c r="GIM142" s="3"/>
      <c r="GIN142" s="3"/>
      <c r="GIO142" s="3"/>
      <c r="GIP142" s="3"/>
      <c r="GIQ142" s="3"/>
      <c r="GIR142" s="3"/>
      <c r="GIS142" s="3"/>
      <c r="GIT142" s="3"/>
      <c r="GIU142" s="3"/>
      <c r="GIV142" s="3"/>
      <c r="GIW142" s="3"/>
      <c r="GIX142" s="3"/>
      <c r="GIY142" s="3"/>
      <c r="GIZ142" s="3"/>
      <c r="GJA142" s="3"/>
      <c r="GJB142" s="3"/>
      <c r="GJC142" s="3"/>
      <c r="GJD142" s="3"/>
      <c r="GJE142" s="3"/>
      <c r="GJF142" s="3"/>
      <c r="GJG142" s="3"/>
      <c r="GJH142" s="3"/>
      <c r="GJI142" s="3"/>
      <c r="GJJ142" s="3"/>
      <c r="GJK142" s="3"/>
      <c r="GJL142" s="3"/>
      <c r="GJM142" s="3"/>
      <c r="GJN142" s="3"/>
      <c r="GJO142" s="3"/>
      <c r="GJP142" s="3"/>
      <c r="GJQ142" s="3"/>
      <c r="GJR142" s="3"/>
      <c r="GJS142" s="3"/>
      <c r="GJT142" s="3"/>
      <c r="GJU142" s="3"/>
      <c r="GJV142" s="3"/>
      <c r="GJW142" s="3"/>
      <c r="GJX142" s="3"/>
      <c r="GJY142" s="3"/>
      <c r="GJZ142" s="3"/>
      <c r="GKA142" s="3"/>
      <c r="GKB142" s="3"/>
      <c r="GKC142" s="3"/>
      <c r="GKD142" s="3"/>
      <c r="GKE142" s="3"/>
      <c r="GKF142" s="3"/>
      <c r="GKG142" s="3"/>
      <c r="GKH142" s="3"/>
      <c r="GKI142" s="3"/>
      <c r="GKJ142" s="3"/>
      <c r="GKK142" s="3"/>
      <c r="GKL142" s="3"/>
      <c r="GKM142" s="3"/>
      <c r="GKN142" s="3"/>
      <c r="GKO142" s="3"/>
      <c r="GKP142" s="3"/>
      <c r="GKQ142" s="3"/>
      <c r="GKR142" s="3"/>
      <c r="GKS142" s="3"/>
      <c r="GKT142" s="3"/>
      <c r="GKU142" s="3"/>
      <c r="GKV142" s="3"/>
      <c r="GKW142" s="3"/>
      <c r="GKX142" s="3"/>
      <c r="GKY142" s="3"/>
      <c r="GKZ142" s="3"/>
      <c r="GLA142" s="3"/>
      <c r="GLB142" s="3"/>
      <c r="GLC142" s="3"/>
      <c r="GLD142" s="3"/>
      <c r="GLE142" s="3"/>
      <c r="GLF142" s="3"/>
      <c r="GLG142" s="3"/>
      <c r="GLH142" s="3"/>
      <c r="GLI142" s="3"/>
      <c r="GLJ142" s="3"/>
      <c r="GLK142" s="3"/>
      <c r="GLL142" s="3"/>
      <c r="GLM142" s="3"/>
      <c r="GLN142" s="3"/>
      <c r="GLO142" s="3"/>
      <c r="GLP142" s="3"/>
      <c r="GLQ142" s="3"/>
      <c r="GLR142" s="3"/>
      <c r="GLS142" s="3"/>
      <c r="GLT142" s="3"/>
      <c r="GLU142" s="3"/>
      <c r="GLV142" s="3"/>
      <c r="GLW142" s="3"/>
      <c r="GLX142" s="3"/>
      <c r="GLY142" s="3"/>
      <c r="GLZ142" s="3"/>
      <c r="GMA142" s="3"/>
      <c r="GMB142" s="3"/>
      <c r="GMC142" s="3"/>
      <c r="GMD142" s="3"/>
      <c r="GME142" s="3"/>
      <c r="GMF142" s="3"/>
      <c r="GMG142" s="3"/>
      <c r="GMH142" s="3"/>
      <c r="GMI142" s="3"/>
      <c r="GMJ142" s="3"/>
      <c r="GMK142" s="3"/>
      <c r="GML142" s="3"/>
      <c r="GMM142" s="3"/>
      <c r="GMN142" s="3"/>
      <c r="GMO142" s="3"/>
      <c r="GMP142" s="3"/>
      <c r="GMQ142" s="3"/>
      <c r="GMR142" s="3"/>
      <c r="GMS142" s="3"/>
      <c r="GMT142" s="3"/>
      <c r="GMU142" s="3"/>
      <c r="GMV142" s="3"/>
      <c r="GMW142" s="3"/>
      <c r="GMX142" s="3"/>
      <c r="GMY142" s="3"/>
      <c r="GMZ142" s="3"/>
      <c r="GNA142" s="3"/>
      <c r="GNB142" s="3"/>
      <c r="GNC142" s="3"/>
      <c r="GND142" s="3"/>
      <c r="GNE142" s="3"/>
      <c r="GNF142" s="3"/>
      <c r="GNG142" s="3"/>
      <c r="GNH142" s="3"/>
      <c r="GNI142" s="3"/>
      <c r="GNJ142" s="3"/>
      <c r="GNK142" s="3"/>
      <c r="GNL142" s="3"/>
      <c r="GNM142" s="3"/>
      <c r="GNN142" s="3"/>
      <c r="GNO142" s="3"/>
      <c r="GNP142" s="3"/>
      <c r="GNQ142" s="3"/>
      <c r="GNR142" s="3"/>
      <c r="GNS142" s="3"/>
      <c r="GNT142" s="3"/>
      <c r="GNU142" s="3"/>
      <c r="GNV142" s="3"/>
      <c r="GNW142" s="3"/>
      <c r="GNX142" s="3"/>
      <c r="GNY142" s="3"/>
      <c r="GNZ142" s="3"/>
      <c r="GOA142" s="3"/>
      <c r="GOB142" s="3"/>
      <c r="GOC142" s="3"/>
      <c r="GOD142" s="3"/>
      <c r="GOE142" s="3"/>
      <c r="GOF142" s="3"/>
      <c r="GOG142" s="3"/>
      <c r="GOH142" s="3"/>
      <c r="GOI142" s="3"/>
      <c r="GOJ142" s="3"/>
      <c r="GOK142" s="3"/>
      <c r="GOL142" s="3"/>
      <c r="GOM142" s="3"/>
      <c r="GON142" s="3"/>
      <c r="GOO142" s="3"/>
      <c r="GOP142" s="3"/>
      <c r="GOQ142" s="3"/>
      <c r="GOR142" s="3"/>
      <c r="GOS142" s="3"/>
      <c r="GOT142" s="3"/>
      <c r="GOU142" s="3"/>
      <c r="GOV142" s="3"/>
      <c r="GOW142" s="3"/>
      <c r="GOX142" s="3"/>
      <c r="GOY142" s="3"/>
      <c r="GOZ142" s="3"/>
      <c r="GPA142" s="3"/>
      <c r="GPB142" s="3"/>
      <c r="GPC142" s="3"/>
      <c r="GPD142" s="3"/>
      <c r="GPE142" s="3"/>
      <c r="GPF142" s="3"/>
      <c r="GPG142" s="3"/>
      <c r="GPH142" s="3"/>
      <c r="GPI142" s="3"/>
      <c r="GPJ142" s="3"/>
      <c r="GPK142" s="3"/>
      <c r="GPL142" s="3"/>
      <c r="GPM142" s="3"/>
      <c r="GPN142" s="3"/>
      <c r="GPO142" s="3"/>
      <c r="GPP142" s="3"/>
      <c r="GPQ142" s="3"/>
      <c r="GPR142" s="3"/>
      <c r="GPS142" s="3"/>
      <c r="GPT142" s="3"/>
      <c r="GPU142" s="3"/>
      <c r="GPV142" s="3"/>
      <c r="GPW142" s="3"/>
      <c r="GPX142" s="3"/>
      <c r="GPY142" s="3"/>
      <c r="GPZ142" s="3"/>
      <c r="GQA142" s="3"/>
      <c r="GQB142" s="3"/>
      <c r="GQC142" s="3"/>
      <c r="GQD142" s="3"/>
      <c r="GQE142" s="3"/>
      <c r="GQF142" s="3"/>
      <c r="GQG142" s="3"/>
      <c r="GQH142" s="3"/>
      <c r="GQI142" s="3"/>
      <c r="GQJ142" s="3"/>
      <c r="GQK142" s="3"/>
      <c r="GQL142" s="3"/>
      <c r="GQM142" s="3"/>
      <c r="GQN142" s="3"/>
      <c r="GQO142" s="3"/>
      <c r="GQP142" s="3"/>
      <c r="GQQ142" s="3"/>
      <c r="GQR142" s="3"/>
      <c r="GQS142" s="3"/>
      <c r="GQT142" s="3"/>
      <c r="GQU142" s="3"/>
      <c r="GQV142" s="3"/>
      <c r="GQW142" s="3"/>
      <c r="GQX142" s="3"/>
      <c r="GQY142" s="3"/>
      <c r="GQZ142" s="3"/>
      <c r="GRA142" s="3"/>
      <c r="GRB142" s="3"/>
      <c r="GRC142" s="3"/>
      <c r="GRD142" s="3"/>
      <c r="GRE142" s="3"/>
      <c r="GRF142" s="3"/>
      <c r="GRG142" s="3"/>
      <c r="GRH142" s="3"/>
      <c r="GRI142" s="3"/>
      <c r="GRJ142" s="3"/>
      <c r="GRK142" s="3"/>
      <c r="GRL142" s="3"/>
      <c r="GRM142" s="3"/>
      <c r="GRN142" s="3"/>
      <c r="GRO142" s="3"/>
      <c r="GRP142" s="3"/>
      <c r="GRQ142" s="3"/>
      <c r="GRR142" s="3"/>
      <c r="GRS142" s="3"/>
      <c r="GRT142" s="3"/>
      <c r="GRU142" s="3"/>
      <c r="GRV142" s="3"/>
      <c r="GRW142" s="3"/>
      <c r="GRX142" s="3"/>
      <c r="GRY142" s="3"/>
      <c r="GRZ142" s="3"/>
      <c r="GSA142" s="3"/>
      <c r="GSB142" s="3"/>
      <c r="GSC142" s="3"/>
      <c r="GSD142" s="3"/>
      <c r="GSE142" s="3"/>
      <c r="GSF142" s="3"/>
      <c r="GSG142" s="3"/>
      <c r="GSH142" s="3"/>
      <c r="GSI142" s="3"/>
      <c r="GSJ142" s="3"/>
      <c r="GSK142" s="3"/>
      <c r="GSL142" s="3"/>
      <c r="GSM142" s="3"/>
      <c r="GSN142" s="3"/>
      <c r="GSO142" s="3"/>
      <c r="GSP142" s="3"/>
      <c r="GSQ142" s="3"/>
      <c r="GSR142" s="3"/>
      <c r="GSS142" s="3"/>
      <c r="GST142" s="3"/>
      <c r="GSU142" s="3"/>
      <c r="GSV142" s="3"/>
      <c r="GSW142" s="3"/>
      <c r="GSX142" s="3"/>
      <c r="GSY142" s="3"/>
      <c r="GSZ142" s="3"/>
      <c r="GTA142" s="3"/>
      <c r="GTB142" s="3"/>
      <c r="GTC142" s="3"/>
      <c r="GTD142" s="3"/>
      <c r="GTE142" s="3"/>
      <c r="GTF142" s="3"/>
      <c r="GTG142" s="3"/>
      <c r="GTH142" s="3"/>
      <c r="GTI142" s="3"/>
      <c r="GTJ142" s="3"/>
      <c r="GTK142" s="3"/>
      <c r="GTL142" s="3"/>
      <c r="GTM142" s="3"/>
      <c r="GTN142" s="3"/>
      <c r="GTO142" s="3"/>
      <c r="GTP142" s="3"/>
      <c r="GTQ142" s="3"/>
      <c r="GTR142" s="3"/>
      <c r="GTS142" s="3"/>
      <c r="GTT142" s="3"/>
      <c r="GTU142" s="3"/>
      <c r="GTV142" s="3"/>
      <c r="GTW142" s="3"/>
      <c r="GTX142" s="3"/>
      <c r="GTY142" s="3"/>
      <c r="GTZ142" s="3"/>
      <c r="GUA142" s="3"/>
      <c r="GUB142" s="3"/>
      <c r="GUC142" s="3"/>
      <c r="GUD142" s="3"/>
      <c r="GUE142" s="3"/>
      <c r="GUF142" s="3"/>
      <c r="GUG142" s="3"/>
      <c r="GUH142" s="3"/>
      <c r="GUI142" s="3"/>
      <c r="GUJ142" s="3"/>
      <c r="GUK142" s="3"/>
      <c r="GUL142" s="3"/>
      <c r="GUM142" s="3"/>
      <c r="GUN142" s="3"/>
      <c r="GUO142" s="3"/>
      <c r="GUP142" s="3"/>
      <c r="GUQ142" s="3"/>
      <c r="GUR142" s="3"/>
      <c r="GUS142" s="3"/>
      <c r="GUT142" s="3"/>
      <c r="GUU142" s="3"/>
      <c r="GUV142" s="3"/>
      <c r="GUW142" s="3"/>
      <c r="GUX142" s="3"/>
      <c r="GUY142" s="3"/>
      <c r="GUZ142" s="3"/>
      <c r="GVA142" s="3"/>
      <c r="GVB142" s="3"/>
      <c r="GVC142" s="3"/>
      <c r="GVD142" s="3"/>
      <c r="GVE142" s="3"/>
      <c r="GVF142" s="3"/>
      <c r="GVG142" s="3"/>
      <c r="GVH142" s="3"/>
      <c r="GVI142" s="3"/>
      <c r="GVJ142" s="3"/>
      <c r="GVK142" s="3"/>
      <c r="GVL142" s="3"/>
      <c r="GVM142" s="3"/>
      <c r="GVN142" s="3"/>
      <c r="GVO142" s="3"/>
      <c r="GVP142" s="3"/>
      <c r="GVQ142" s="3"/>
      <c r="GVR142" s="3"/>
      <c r="GVS142" s="3"/>
      <c r="GVT142" s="3"/>
      <c r="GVU142" s="3"/>
      <c r="GVV142" s="3"/>
      <c r="GVW142" s="3"/>
      <c r="GVX142" s="3"/>
      <c r="GVY142" s="3"/>
      <c r="GVZ142" s="3"/>
      <c r="GWA142" s="3"/>
      <c r="GWB142" s="3"/>
      <c r="GWC142" s="3"/>
      <c r="GWD142" s="3"/>
      <c r="GWE142" s="3"/>
      <c r="GWF142" s="3"/>
      <c r="GWG142" s="3"/>
      <c r="GWH142" s="3"/>
      <c r="GWI142" s="3"/>
      <c r="GWJ142" s="3"/>
      <c r="GWK142" s="3"/>
      <c r="GWL142" s="3"/>
      <c r="GWM142" s="3"/>
      <c r="GWN142" s="3"/>
      <c r="GWO142" s="3"/>
      <c r="GWP142" s="3"/>
      <c r="GWQ142" s="3"/>
      <c r="GWR142" s="3"/>
      <c r="GWS142" s="3"/>
      <c r="GWT142" s="3"/>
      <c r="GWU142" s="3"/>
      <c r="GWV142" s="3"/>
      <c r="GWW142" s="3"/>
      <c r="GWX142" s="3"/>
      <c r="GWY142" s="3"/>
      <c r="GWZ142" s="3"/>
      <c r="GXA142" s="3"/>
      <c r="GXB142" s="3"/>
      <c r="GXC142" s="3"/>
      <c r="GXD142" s="3"/>
      <c r="GXE142" s="3"/>
      <c r="GXF142" s="3"/>
      <c r="GXG142" s="3"/>
      <c r="GXH142" s="3"/>
      <c r="GXI142" s="3"/>
      <c r="GXJ142" s="3"/>
      <c r="GXK142" s="3"/>
      <c r="GXL142" s="3"/>
      <c r="GXM142" s="3"/>
      <c r="GXN142" s="3"/>
      <c r="GXO142" s="3"/>
      <c r="GXP142" s="3"/>
      <c r="GXQ142" s="3"/>
      <c r="GXR142" s="3"/>
      <c r="GXS142" s="3"/>
      <c r="GXT142" s="3"/>
      <c r="GXU142" s="3"/>
      <c r="GXV142" s="3"/>
      <c r="GXW142" s="3"/>
      <c r="GXX142" s="3"/>
      <c r="GXY142" s="3"/>
      <c r="GXZ142" s="3"/>
      <c r="GYA142" s="3"/>
      <c r="GYB142" s="3"/>
      <c r="GYC142" s="3"/>
      <c r="GYD142" s="3"/>
      <c r="GYE142" s="3"/>
      <c r="GYF142" s="3"/>
      <c r="GYG142" s="3"/>
      <c r="GYH142" s="3"/>
      <c r="GYI142" s="3"/>
      <c r="GYJ142" s="3"/>
      <c r="GYK142" s="3"/>
      <c r="GYL142" s="3"/>
      <c r="GYM142" s="3"/>
      <c r="GYN142" s="3"/>
      <c r="GYO142" s="3"/>
      <c r="GYP142" s="3"/>
      <c r="GYQ142" s="3"/>
      <c r="GYR142" s="3"/>
      <c r="GYS142" s="3"/>
      <c r="GYT142" s="3"/>
      <c r="GYU142" s="3"/>
      <c r="GYV142" s="3"/>
      <c r="GYW142" s="3"/>
      <c r="GYX142" s="3"/>
      <c r="GYY142" s="3"/>
      <c r="GYZ142" s="3"/>
      <c r="GZA142" s="3"/>
      <c r="GZB142" s="3"/>
      <c r="GZC142" s="3"/>
      <c r="GZD142" s="3"/>
      <c r="GZE142" s="3"/>
      <c r="GZF142" s="3"/>
      <c r="GZG142" s="3"/>
      <c r="GZH142" s="3"/>
      <c r="GZI142" s="3"/>
      <c r="GZJ142" s="3"/>
      <c r="GZK142" s="3"/>
      <c r="GZL142" s="3"/>
      <c r="GZM142" s="3"/>
      <c r="GZN142" s="3"/>
      <c r="GZO142" s="3"/>
      <c r="GZP142" s="3"/>
      <c r="GZQ142" s="3"/>
      <c r="GZR142" s="3"/>
      <c r="GZS142" s="3"/>
      <c r="GZT142" s="3"/>
      <c r="GZU142" s="3"/>
      <c r="GZV142" s="3"/>
      <c r="GZW142" s="3"/>
      <c r="GZX142" s="3"/>
      <c r="GZY142" s="3"/>
      <c r="GZZ142" s="3"/>
      <c r="HAA142" s="3"/>
      <c r="HAB142" s="3"/>
      <c r="HAC142" s="3"/>
      <c r="HAD142" s="3"/>
      <c r="HAE142" s="3"/>
      <c r="HAF142" s="3"/>
      <c r="HAG142" s="3"/>
      <c r="HAH142" s="3"/>
      <c r="HAI142" s="3"/>
      <c r="HAJ142" s="3"/>
      <c r="HAK142" s="3"/>
      <c r="HAL142" s="3"/>
      <c r="HAM142" s="3"/>
      <c r="HAN142" s="3"/>
      <c r="HAO142" s="3"/>
      <c r="HAP142" s="3"/>
      <c r="HAQ142" s="3"/>
      <c r="HAR142" s="3"/>
      <c r="HAS142" s="3"/>
      <c r="HAT142" s="3"/>
      <c r="HAU142" s="3"/>
      <c r="HAV142" s="3"/>
      <c r="HAW142" s="3"/>
      <c r="HAX142" s="3"/>
      <c r="HAY142" s="3"/>
      <c r="HAZ142" s="3"/>
      <c r="HBA142" s="3"/>
      <c r="HBB142" s="3"/>
      <c r="HBC142" s="3"/>
      <c r="HBD142" s="3"/>
      <c r="HBE142" s="3"/>
      <c r="HBF142" s="3"/>
      <c r="HBG142" s="3"/>
      <c r="HBH142" s="3"/>
      <c r="HBI142" s="3"/>
      <c r="HBJ142" s="3"/>
      <c r="HBK142" s="3"/>
      <c r="HBL142" s="3"/>
      <c r="HBM142" s="3"/>
      <c r="HBN142" s="3"/>
      <c r="HBO142" s="3"/>
      <c r="HBP142" s="3"/>
      <c r="HBQ142" s="3"/>
      <c r="HBR142" s="3"/>
      <c r="HBS142" s="3"/>
      <c r="HBT142" s="3"/>
      <c r="HBU142" s="3"/>
      <c r="HBV142" s="3"/>
      <c r="HBW142" s="3"/>
      <c r="HBX142" s="3"/>
      <c r="HBY142" s="3"/>
      <c r="HBZ142" s="3"/>
      <c r="HCA142" s="3"/>
      <c r="HCB142" s="3"/>
      <c r="HCC142" s="3"/>
      <c r="HCD142" s="3"/>
      <c r="HCE142" s="3"/>
      <c r="HCF142" s="3"/>
      <c r="HCG142" s="3"/>
      <c r="HCH142" s="3"/>
      <c r="HCI142" s="3"/>
      <c r="HCJ142" s="3"/>
      <c r="HCK142" s="3"/>
      <c r="HCL142" s="3"/>
      <c r="HCM142" s="3"/>
      <c r="HCN142" s="3"/>
      <c r="HCO142" s="3"/>
      <c r="HCP142" s="3"/>
      <c r="HCQ142" s="3"/>
      <c r="HCR142" s="3"/>
      <c r="HCS142" s="3"/>
      <c r="HCT142" s="3"/>
      <c r="HCU142" s="3"/>
      <c r="HCV142" s="3"/>
      <c r="HCW142" s="3"/>
      <c r="HCX142" s="3"/>
      <c r="HCY142" s="3"/>
      <c r="HCZ142" s="3"/>
      <c r="HDA142" s="3"/>
      <c r="HDB142" s="3"/>
      <c r="HDC142" s="3"/>
      <c r="HDD142" s="3"/>
      <c r="HDE142" s="3"/>
      <c r="HDF142" s="3"/>
      <c r="HDG142" s="3"/>
      <c r="HDH142" s="3"/>
      <c r="HDI142" s="3"/>
      <c r="HDJ142" s="3"/>
      <c r="HDK142" s="3"/>
      <c r="HDL142" s="3"/>
      <c r="HDM142" s="3"/>
      <c r="HDN142" s="3"/>
      <c r="HDO142" s="3"/>
      <c r="HDP142" s="3"/>
      <c r="HDQ142" s="3"/>
      <c r="HDR142" s="3"/>
      <c r="HDS142" s="3"/>
      <c r="HDT142" s="3"/>
      <c r="HDU142" s="3"/>
      <c r="HDV142" s="3"/>
      <c r="HDW142" s="3"/>
      <c r="HDX142" s="3"/>
      <c r="HDY142" s="3"/>
      <c r="HDZ142" s="3"/>
      <c r="HEA142" s="3"/>
      <c r="HEB142" s="3"/>
      <c r="HEC142" s="3"/>
      <c r="HED142" s="3"/>
      <c r="HEE142" s="3"/>
      <c r="HEF142" s="3"/>
      <c r="HEG142" s="3"/>
      <c r="HEH142" s="3"/>
      <c r="HEI142" s="3"/>
      <c r="HEJ142" s="3"/>
      <c r="HEK142" s="3"/>
      <c r="HEL142" s="3"/>
      <c r="HEM142" s="3"/>
      <c r="HEN142" s="3"/>
      <c r="HEO142" s="3"/>
      <c r="HEP142" s="3"/>
      <c r="HEQ142" s="3"/>
      <c r="HER142" s="3"/>
      <c r="HES142" s="3"/>
      <c r="HET142" s="3"/>
      <c r="HEU142" s="3"/>
      <c r="HEV142" s="3"/>
      <c r="HEW142" s="3"/>
      <c r="HEX142" s="3"/>
      <c r="HEY142" s="3"/>
      <c r="HEZ142" s="3"/>
      <c r="HFA142" s="3"/>
      <c r="HFB142" s="3"/>
      <c r="HFC142" s="3"/>
      <c r="HFD142" s="3"/>
      <c r="HFE142" s="3"/>
      <c r="HFF142" s="3"/>
      <c r="HFG142" s="3"/>
      <c r="HFH142" s="3"/>
      <c r="HFI142" s="3"/>
      <c r="HFJ142" s="3"/>
      <c r="HFK142" s="3"/>
      <c r="HFL142" s="3"/>
      <c r="HFM142" s="3"/>
      <c r="HFN142" s="3"/>
      <c r="HFO142" s="3"/>
      <c r="HFP142" s="3"/>
      <c r="HFQ142" s="3"/>
      <c r="HFR142" s="3"/>
      <c r="HFS142" s="3"/>
      <c r="HFT142" s="3"/>
      <c r="HFU142" s="3"/>
      <c r="HFV142" s="3"/>
      <c r="HFW142" s="3"/>
      <c r="HFX142" s="3"/>
      <c r="HFY142" s="3"/>
      <c r="HFZ142" s="3"/>
      <c r="HGA142" s="3"/>
      <c r="HGB142" s="3"/>
      <c r="HGC142" s="3"/>
      <c r="HGD142" s="3"/>
      <c r="HGE142" s="3"/>
      <c r="HGF142" s="3"/>
      <c r="HGG142" s="3"/>
      <c r="HGH142" s="3"/>
      <c r="HGI142" s="3"/>
      <c r="HGJ142" s="3"/>
      <c r="HGK142" s="3"/>
      <c r="HGL142" s="3"/>
      <c r="HGM142" s="3"/>
      <c r="HGN142" s="3"/>
      <c r="HGO142" s="3"/>
      <c r="HGP142" s="3"/>
      <c r="HGQ142" s="3"/>
      <c r="HGR142" s="3"/>
      <c r="HGS142" s="3"/>
      <c r="HGT142" s="3"/>
      <c r="HGU142" s="3"/>
      <c r="HGV142" s="3"/>
      <c r="HGW142" s="3"/>
      <c r="HGX142" s="3"/>
      <c r="HGY142" s="3"/>
      <c r="HGZ142" s="3"/>
      <c r="HHA142" s="3"/>
      <c r="HHB142" s="3"/>
      <c r="HHC142" s="3"/>
      <c r="HHD142" s="3"/>
      <c r="HHE142" s="3"/>
      <c r="HHF142" s="3"/>
      <c r="HHG142" s="3"/>
      <c r="HHH142" s="3"/>
      <c r="HHI142" s="3"/>
      <c r="HHJ142" s="3"/>
      <c r="HHK142" s="3"/>
      <c r="HHL142" s="3"/>
      <c r="HHM142" s="3"/>
      <c r="HHN142" s="3"/>
      <c r="HHO142" s="3"/>
      <c r="HHP142" s="3"/>
      <c r="HHQ142" s="3"/>
      <c r="HHR142" s="3"/>
      <c r="HHS142" s="3"/>
      <c r="HHT142" s="3"/>
      <c r="HHU142" s="3"/>
      <c r="HHV142" s="3"/>
      <c r="HHW142" s="3"/>
      <c r="HHX142" s="3"/>
      <c r="HHY142" s="3"/>
      <c r="HHZ142" s="3"/>
      <c r="HIA142" s="3"/>
      <c r="HIB142" s="3"/>
      <c r="HIC142" s="3"/>
      <c r="HID142" s="3"/>
      <c r="HIE142" s="3"/>
      <c r="HIF142" s="3"/>
      <c r="HIG142" s="3"/>
      <c r="HIH142" s="3"/>
      <c r="HII142" s="3"/>
      <c r="HIJ142" s="3"/>
      <c r="HIK142" s="3"/>
      <c r="HIL142" s="3"/>
      <c r="HIM142" s="3"/>
      <c r="HIN142" s="3"/>
      <c r="HIO142" s="3"/>
      <c r="HIP142" s="3"/>
      <c r="HIQ142" s="3"/>
      <c r="HIR142" s="3"/>
      <c r="HIS142" s="3"/>
      <c r="HIT142" s="3"/>
      <c r="HIU142" s="3"/>
      <c r="HIV142" s="3"/>
      <c r="HIW142" s="3"/>
      <c r="HIX142" s="3"/>
      <c r="HIY142" s="3"/>
      <c r="HIZ142" s="3"/>
      <c r="HJA142" s="3"/>
      <c r="HJB142" s="3"/>
      <c r="HJC142" s="3"/>
      <c r="HJD142" s="3"/>
      <c r="HJE142" s="3"/>
      <c r="HJF142" s="3"/>
      <c r="HJG142" s="3"/>
      <c r="HJH142" s="3"/>
      <c r="HJI142" s="3"/>
      <c r="HJJ142" s="3"/>
      <c r="HJK142" s="3"/>
      <c r="HJL142" s="3"/>
      <c r="HJM142" s="3"/>
      <c r="HJN142" s="3"/>
      <c r="HJO142" s="3"/>
      <c r="HJP142" s="3"/>
      <c r="HJQ142" s="3"/>
      <c r="HJR142" s="3"/>
      <c r="HJS142" s="3"/>
      <c r="HJT142" s="3"/>
      <c r="HJU142" s="3"/>
      <c r="HJV142" s="3"/>
      <c r="HJW142" s="3"/>
      <c r="HJX142" s="3"/>
      <c r="HJY142" s="3"/>
      <c r="HJZ142" s="3"/>
      <c r="HKA142" s="3"/>
      <c r="HKB142" s="3"/>
      <c r="HKC142" s="3"/>
      <c r="HKD142" s="3"/>
      <c r="HKE142" s="3"/>
      <c r="HKF142" s="3"/>
      <c r="HKG142" s="3"/>
      <c r="HKH142" s="3"/>
      <c r="HKI142" s="3"/>
      <c r="HKJ142" s="3"/>
      <c r="HKK142" s="3"/>
      <c r="HKL142" s="3"/>
      <c r="HKM142" s="3"/>
      <c r="HKN142" s="3"/>
      <c r="HKO142" s="3"/>
      <c r="HKP142" s="3"/>
      <c r="HKQ142" s="3"/>
      <c r="HKR142" s="3"/>
      <c r="HKS142" s="3"/>
      <c r="HKT142" s="3"/>
      <c r="HKU142" s="3"/>
      <c r="HKV142" s="3"/>
      <c r="HKW142" s="3"/>
      <c r="HKX142" s="3"/>
      <c r="HKY142" s="3"/>
      <c r="HKZ142" s="3"/>
      <c r="HLA142" s="3"/>
      <c r="HLB142" s="3"/>
      <c r="HLC142" s="3"/>
      <c r="HLD142" s="3"/>
      <c r="HLE142" s="3"/>
      <c r="HLF142" s="3"/>
      <c r="HLG142" s="3"/>
      <c r="HLH142" s="3"/>
      <c r="HLI142" s="3"/>
      <c r="HLJ142" s="3"/>
      <c r="HLK142" s="3"/>
      <c r="HLL142" s="3"/>
      <c r="HLM142" s="3"/>
      <c r="HLN142" s="3"/>
      <c r="HLO142" s="3"/>
      <c r="HLP142" s="3"/>
      <c r="HLQ142" s="3"/>
      <c r="HLR142" s="3"/>
      <c r="HLS142" s="3"/>
      <c r="HLT142" s="3"/>
      <c r="HLU142" s="3"/>
      <c r="HLV142" s="3"/>
      <c r="HLW142" s="3"/>
      <c r="HLX142" s="3"/>
      <c r="HLY142" s="3"/>
      <c r="HLZ142" s="3"/>
      <c r="HMA142" s="3"/>
      <c r="HMB142" s="3"/>
      <c r="HMC142" s="3"/>
      <c r="HMD142" s="3"/>
      <c r="HME142" s="3"/>
      <c r="HMF142" s="3"/>
      <c r="HMG142" s="3"/>
      <c r="HMH142" s="3"/>
      <c r="HMI142" s="3"/>
      <c r="HMJ142" s="3"/>
      <c r="HMK142" s="3"/>
      <c r="HML142" s="3"/>
      <c r="HMM142" s="3"/>
      <c r="HMN142" s="3"/>
      <c r="HMO142" s="3"/>
      <c r="HMP142" s="3"/>
      <c r="HMQ142" s="3"/>
      <c r="HMR142" s="3"/>
      <c r="HMS142" s="3"/>
      <c r="HMT142" s="3"/>
      <c r="HMU142" s="3"/>
      <c r="HMV142" s="3"/>
      <c r="HMW142" s="3"/>
      <c r="HMX142" s="3"/>
      <c r="HMY142" s="3"/>
      <c r="HMZ142" s="3"/>
      <c r="HNA142" s="3"/>
      <c r="HNB142" s="3"/>
      <c r="HNC142" s="3"/>
      <c r="HND142" s="3"/>
      <c r="HNE142" s="3"/>
      <c r="HNF142" s="3"/>
      <c r="HNG142" s="3"/>
      <c r="HNH142" s="3"/>
      <c r="HNI142" s="3"/>
      <c r="HNJ142" s="3"/>
      <c r="HNK142" s="3"/>
      <c r="HNL142" s="3"/>
      <c r="HNM142" s="3"/>
      <c r="HNN142" s="3"/>
      <c r="HNO142" s="3"/>
      <c r="HNP142" s="3"/>
      <c r="HNQ142" s="3"/>
      <c r="HNR142" s="3"/>
      <c r="HNS142" s="3"/>
      <c r="HNT142" s="3"/>
      <c r="HNU142" s="3"/>
      <c r="HNV142" s="3"/>
      <c r="HNW142" s="3"/>
      <c r="HNX142" s="3"/>
      <c r="HNY142" s="3"/>
      <c r="HNZ142" s="3"/>
      <c r="HOA142" s="3"/>
      <c r="HOB142" s="3"/>
      <c r="HOC142" s="3"/>
      <c r="HOD142" s="3"/>
      <c r="HOE142" s="3"/>
      <c r="HOF142" s="3"/>
      <c r="HOG142" s="3"/>
      <c r="HOH142" s="3"/>
      <c r="HOI142" s="3"/>
      <c r="HOJ142" s="3"/>
      <c r="HOK142" s="3"/>
      <c r="HOL142" s="3"/>
      <c r="HOM142" s="3"/>
      <c r="HON142" s="3"/>
      <c r="HOO142" s="3"/>
      <c r="HOP142" s="3"/>
      <c r="HOQ142" s="3"/>
      <c r="HOR142" s="3"/>
      <c r="HOS142" s="3"/>
      <c r="HOT142" s="3"/>
      <c r="HOU142" s="3"/>
      <c r="HOV142" s="3"/>
      <c r="HOW142" s="3"/>
      <c r="HOX142" s="3"/>
      <c r="HOY142" s="3"/>
      <c r="HOZ142" s="3"/>
      <c r="HPA142" s="3"/>
      <c r="HPB142" s="3"/>
      <c r="HPC142" s="3"/>
      <c r="HPD142" s="3"/>
      <c r="HPE142" s="3"/>
      <c r="HPF142" s="3"/>
      <c r="HPG142" s="3"/>
      <c r="HPH142" s="3"/>
      <c r="HPI142" s="3"/>
      <c r="HPJ142" s="3"/>
      <c r="HPK142" s="3"/>
      <c r="HPL142" s="3"/>
      <c r="HPM142" s="3"/>
      <c r="HPN142" s="3"/>
      <c r="HPO142" s="3"/>
      <c r="HPP142" s="3"/>
      <c r="HPQ142" s="3"/>
      <c r="HPR142" s="3"/>
      <c r="HPS142" s="3"/>
      <c r="HPT142" s="3"/>
      <c r="HPU142" s="3"/>
      <c r="HPV142" s="3"/>
      <c r="HPW142" s="3"/>
      <c r="HPX142" s="3"/>
      <c r="HPY142" s="3"/>
      <c r="HPZ142" s="3"/>
      <c r="HQA142" s="3"/>
      <c r="HQB142" s="3"/>
      <c r="HQC142" s="3"/>
      <c r="HQD142" s="3"/>
      <c r="HQE142" s="3"/>
      <c r="HQF142" s="3"/>
      <c r="HQG142" s="3"/>
      <c r="HQH142" s="3"/>
      <c r="HQI142" s="3"/>
      <c r="HQJ142" s="3"/>
      <c r="HQK142" s="3"/>
      <c r="HQL142" s="3"/>
      <c r="HQM142" s="3"/>
      <c r="HQN142" s="3"/>
      <c r="HQO142" s="3"/>
      <c r="HQP142" s="3"/>
      <c r="HQQ142" s="3"/>
      <c r="HQR142" s="3"/>
      <c r="HQS142" s="3"/>
      <c r="HQT142" s="3"/>
      <c r="HQU142" s="3"/>
      <c r="HQV142" s="3"/>
      <c r="HQW142" s="3"/>
      <c r="HQX142" s="3"/>
      <c r="HQY142" s="3"/>
      <c r="HQZ142" s="3"/>
      <c r="HRA142" s="3"/>
      <c r="HRB142" s="3"/>
      <c r="HRC142" s="3"/>
      <c r="HRD142" s="3"/>
      <c r="HRE142" s="3"/>
      <c r="HRF142" s="3"/>
      <c r="HRG142" s="3"/>
      <c r="HRH142" s="3"/>
      <c r="HRI142" s="3"/>
      <c r="HRJ142" s="3"/>
      <c r="HRK142" s="3"/>
      <c r="HRL142" s="3"/>
      <c r="HRM142" s="3"/>
      <c r="HRN142" s="3"/>
      <c r="HRO142" s="3"/>
      <c r="HRP142" s="3"/>
      <c r="HRQ142" s="3"/>
      <c r="HRR142" s="3"/>
      <c r="HRS142" s="3"/>
      <c r="HRT142" s="3"/>
      <c r="HRU142" s="3"/>
      <c r="HRV142" s="3"/>
      <c r="HRW142" s="3"/>
      <c r="HRX142" s="3"/>
      <c r="HRY142" s="3"/>
      <c r="HRZ142" s="3"/>
      <c r="HSA142" s="3"/>
      <c r="HSB142" s="3"/>
      <c r="HSC142" s="3"/>
      <c r="HSD142" s="3"/>
      <c r="HSE142" s="3"/>
      <c r="HSF142" s="3"/>
      <c r="HSG142" s="3"/>
      <c r="HSH142" s="3"/>
      <c r="HSI142" s="3"/>
      <c r="HSJ142" s="3"/>
      <c r="HSK142" s="3"/>
      <c r="HSL142" s="3"/>
      <c r="HSM142" s="3"/>
      <c r="HSN142" s="3"/>
      <c r="HSO142" s="3"/>
      <c r="HSP142" s="3"/>
      <c r="HSQ142" s="3"/>
      <c r="HSR142" s="3"/>
      <c r="HSS142" s="3"/>
      <c r="HST142" s="3"/>
      <c r="HSU142" s="3"/>
      <c r="HSV142" s="3"/>
      <c r="HSW142" s="3"/>
      <c r="HSX142" s="3"/>
      <c r="HSY142" s="3"/>
      <c r="HSZ142" s="3"/>
      <c r="HTA142" s="3"/>
      <c r="HTB142" s="3"/>
      <c r="HTC142" s="3"/>
      <c r="HTD142" s="3"/>
      <c r="HTE142" s="3"/>
      <c r="HTF142" s="3"/>
      <c r="HTG142" s="3"/>
      <c r="HTH142" s="3"/>
      <c r="HTI142" s="3"/>
      <c r="HTJ142" s="3"/>
      <c r="HTK142" s="3"/>
      <c r="HTL142" s="3"/>
      <c r="HTM142" s="3"/>
      <c r="HTN142" s="3"/>
      <c r="HTO142" s="3"/>
      <c r="HTP142" s="3"/>
      <c r="HTQ142" s="3"/>
      <c r="HTR142" s="3"/>
      <c r="HTS142" s="3"/>
      <c r="HTT142" s="3"/>
      <c r="HTU142" s="3"/>
      <c r="HTV142" s="3"/>
      <c r="HTW142" s="3"/>
      <c r="HTX142" s="3"/>
      <c r="HTY142" s="3"/>
      <c r="HTZ142" s="3"/>
      <c r="HUA142" s="3"/>
      <c r="HUB142" s="3"/>
      <c r="HUC142" s="3"/>
      <c r="HUD142" s="3"/>
      <c r="HUE142" s="3"/>
      <c r="HUF142" s="3"/>
      <c r="HUG142" s="3"/>
      <c r="HUH142" s="3"/>
      <c r="HUI142" s="3"/>
      <c r="HUJ142" s="3"/>
      <c r="HUK142" s="3"/>
      <c r="HUL142" s="3"/>
      <c r="HUM142" s="3"/>
      <c r="HUN142" s="3"/>
      <c r="HUO142" s="3"/>
      <c r="HUP142" s="3"/>
      <c r="HUQ142" s="3"/>
      <c r="HUR142" s="3"/>
      <c r="HUS142" s="3"/>
      <c r="HUT142" s="3"/>
      <c r="HUU142" s="3"/>
      <c r="HUV142" s="3"/>
      <c r="HUW142" s="3"/>
      <c r="HUX142" s="3"/>
      <c r="HUY142" s="3"/>
      <c r="HUZ142" s="3"/>
      <c r="HVA142" s="3"/>
      <c r="HVB142" s="3"/>
      <c r="HVC142" s="3"/>
      <c r="HVD142" s="3"/>
      <c r="HVE142" s="3"/>
      <c r="HVF142" s="3"/>
      <c r="HVG142" s="3"/>
      <c r="HVH142" s="3"/>
      <c r="HVI142" s="3"/>
      <c r="HVJ142" s="3"/>
      <c r="HVK142" s="3"/>
      <c r="HVL142" s="3"/>
      <c r="HVM142" s="3"/>
      <c r="HVN142" s="3"/>
      <c r="HVO142" s="3"/>
      <c r="HVP142" s="3"/>
      <c r="HVQ142" s="3"/>
      <c r="HVR142" s="3"/>
      <c r="HVS142" s="3"/>
      <c r="HVT142" s="3"/>
      <c r="HVU142" s="3"/>
      <c r="HVV142" s="3"/>
      <c r="HVW142" s="3"/>
      <c r="HVX142" s="3"/>
      <c r="HVY142" s="3"/>
      <c r="HVZ142" s="3"/>
      <c r="HWA142" s="3"/>
      <c r="HWB142" s="3"/>
      <c r="HWC142" s="3"/>
      <c r="HWD142" s="3"/>
      <c r="HWE142" s="3"/>
      <c r="HWF142" s="3"/>
      <c r="HWG142" s="3"/>
      <c r="HWH142" s="3"/>
      <c r="HWI142" s="3"/>
      <c r="HWJ142" s="3"/>
      <c r="HWK142" s="3"/>
      <c r="HWL142" s="3"/>
      <c r="HWM142" s="3"/>
      <c r="HWN142" s="3"/>
      <c r="HWO142" s="3"/>
      <c r="HWP142" s="3"/>
      <c r="HWQ142" s="3"/>
      <c r="HWR142" s="3"/>
      <c r="HWS142" s="3"/>
      <c r="HWT142" s="3"/>
      <c r="HWU142" s="3"/>
      <c r="HWV142" s="3"/>
      <c r="HWW142" s="3"/>
      <c r="HWX142" s="3"/>
      <c r="HWY142" s="3"/>
      <c r="HWZ142" s="3"/>
      <c r="HXA142" s="3"/>
      <c r="HXB142" s="3"/>
      <c r="HXC142" s="3"/>
      <c r="HXD142" s="3"/>
      <c r="HXE142" s="3"/>
      <c r="HXF142" s="3"/>
      <c r="HXG142" s="3"/>
      <c r="HXH142" s="3"/>
      <c r="HXI142" s="3"/>
      <c r="HXJ142" s="3"/>
      <c r="HXK142" s="3"/>
      <c r="HXL142" s="3"/>
      <c r="HXM142" s="3"/>
      <c r="HXN142" s="3"/>
      <c r="HXO142" s="3"/>
      <c r="HXP142" s="3"/>
      <c r="HXQ142" s="3"/>
      <c r="HXR142" s="3"/>
      <c r="HXS142" s="3"/>
      <c r="HXT142" s="3"/>
      <c r="HXU142" s="3"/>
      <c r="HXV142" s="3"/>
      <c r="HXW142" s="3"/>
      <c r="HXX142" s="3"/>
      <c r="HXY142" s="3"/>
      <c r="HXZ142" s="3"/>
      <c r="HYA142" s="3"/>
      <c r="HYB142" s="3"/>
      <c r="HYC142" s="3"/>
      <c r="HYD142" s="3"/>
      <c r="HYE142" s="3"/>
      <c r="HYF142" s="3"/>
      <c r="HYG142" s="3"/>
      <c r="HYH142" s="3"/>
      <c r="HYI142" s="3"/>
      <c r="HYJ142" s="3"/>
      <c r="HYK142" s="3"/>
      <c r="HYL142" s="3"/>
      <c r="HYM142" s="3"/>
      <c r="HYN142" s="3"/>
      <c r="HYO142" s="3"/>
      <c r="HYP142" s="3"/>
      <c r="HYQ142" s="3"/>
      <c r="HYR142" s="3"/>
      <c r="HYS142" s="3"/>
      <c r="HYT142" s="3"/>
      <c r="HYU142" s="3"/>
      <c r="HYV142" s="3"/>
      <c r="HYW142" s="3"/>
      <c r="HYX142" s="3"/>
      <c r="HYY142" s="3"/>
      <c r="HYZ142" s="3"/>
      <c r="HZA142" s="3"/>
      <c r="HZB142" s="3"/>
      <c r="HZC142" s="3"/>
      <c r="HZD142" s="3"/>
      <c r="HZE142" s="3"/>
      <c r="HZF142" s="3"/>
      <c r="HZG142" s="3"/>
      <c r="HZH142" s="3"/>
      <c r="HZI142" s="3"/>
      <c r="HZJ142" s="3"/>
      <c r="HZK142" s="3"/>
      <c r="HZL142" s="3"/>
      <c r="HZM142" s="3"/>
      <c r="HZN142" s="3"/>
      <c r="HZO142" s="3"/>
      <c r="HZP142" s="3"/>
      <c r="HZQ142" s="3"/>
      <c r="HZR142" s="3"/>
      <c r="HZS142" s="3"/>
      <c r="HZT142" s="3"/>
      <c r="HZU142" s="3"/>
      <c r="HZV142" s="3"/>
      <c r="HZW142" s="3"/>
      <c r="HZX142" s="3"/>
      <c r="HZY142" s="3"/>
      <c r="HZZ142" s="3"/>
      <c r="IAA142" s="3"/>
      <c r="IAB142" s="3"/>
      <c r="IAC142" s="3"/>
      <c r="IAD142" s="3"/>
      <c r="IAE142" s="3"/>
      <c r="IAF142" s="3"/>
      <c r="IAG142" s="3"/>
      <c r="IAH142" s="3"/>
      <c r="IAI142" s="3"/>
      <c r="IAJ142" s="3"/>
      <c r="IAK142" s="3"/>
      <c r="IAL142" s="3"/>
      <c r="IAM142" s="3"/>
      <c r="IAN142" s="3"/>
      <c r="IAO142" s="3"/>
      <c r="IAP142" s="3"/>
      <c r="IAQ142" s="3"/>
      <c r="IAR142" s="3"/>
      <c r="IAS142" s="3"/>
      <c r="IAT142" s="3"/>
      <c r="IAU142" s="3"/>
      <c r="IAV142" s="3"/>
      <c r="IAW142" s="3"/>
      <c r="IAX142" s="3"/>
      <c r="IAY142" s="3"/>
      <c r="IAZ142" s="3"/>
      <c r="IBA142" s="3"/>
      <c r="IBB142" s="3"/>
      <c r="IBC142" s="3"/>
      <c r="IBD142" s="3"/>
      <c r="IBE142" s="3"/>
      <c r="IBF142" s="3"/>
      <c r="IBG142" s="3"/>
      <c r="IBH142" s="3"/>
      <c r="IBI142" s="3"/>
      <c r="IBJ142" s="3"/>
      <c r="IBK142" s="3"/>
      <c r="IBL142" s="3"/>
      <c r="IBM142" s="3"/>
      <c r="IBN142" s="3"/>
      <c r="IBO142" s="3"/>
      <c r="IBP142" s="3"/>
      <c r="IBQ142" s="3"/>
      <c r="IBR142" s="3"/>
      <c r="IBS142" s="3"/>
      <c r="IBT142" s="3"/>
      <c r="IBU142" s="3"/>
      <c r="IBV142" s="3"/>
      <c r="IBW142" s="3"/>
      <c r="IBX142" s="3"/>
      <c r="IBY142" s="3"/>
      <c r="IBZ142" s="3"/>
      <c r="ICA142" s="3"/>
      <c r="ICB142" s="3"/>
      <c r="ICC142" s="3"/>
      <c r="ICD142" s="3"/>
      <c r="ICE142" s="3"/>
      <c r="ICF142" s="3"/>
      <c r="ICG142" s="3"/>
      <c r="ICH142" s="3"/>
      <c r="ICI142" s="3"/>
      <c r="ICJ142" s="3"/>
      <c r="ICK142" s="3"/>
      <c r="ICL142" s="3"/>
      <c r="ICM142" s="3"/>
      <c r="ICN142" s="3"/>
      <c r="ICO142" s="3"/>
      <c r="ICP142" s="3"/>
      <c r="ICQ142" s="3"/>
      <c r="ICR142" s="3"/>
      <c r="ICS142" s="3"/>
      <c r="ICT142" s="3"/>
      <c r="ICU142" s="3"/>
      <c r="ICV142" s="3"/>
      <c r="ICW142" s="3"/>
      <c r="ICX142" s="3"/>
      <c r="ICY142" s="3"/>
      <c r="ICZ142" s="3"/>
      <c r="IDA142" s="3"/>
      <c r="IDB142" s="3"/>
      <c r="IDC142" s="3"/>
      <c r="IDD142" s="3"/>
      <c r="IDE142" s="3"/>
      <c r="IDF142" s="3"/>
      <c r="IDG142" s="3"/>
      <c r="IDH142" s="3"/>
      <c r="IDI142" s="3"/>
      <c r="IDJ142" s="3"/>
      <c r="IDK142" s="3"/>
      <c r="IDL142" s="3"/>
      <c r="IDM142" s="3"/>
      <c r="IDN142" s="3"/>
      <c r="IDO142" s="3"/>
      <c r="IDP142" s="3"/>
      <c r="IDQ142" s="3"/>
      <c r="IDR142" s="3"/>
      <c r="IDS142" s="3"/>
      <c r="IDT142" s="3"/>
      <c r="IDU142" s="3"/>
      <c r="IDV142" s="3"/>
      <c r="IDW142" s="3"/>
      <c r="IDX142" s="3"/>
      <c r="IDY142" s="3"/>
      <c r="IDZ142" s="3"/>
      <c r="IEA142" s="3"/>
      <c r="IEB142" s="3"/>
      <c r="IEC142" s="3"/>
      <c r="IED142" s="3"/>
      <c r="IEE142" s="3"/>
      <c r="IEF142" s="3"/>
      <c r="IEG142" s="3"/>
      <c r="IEH142" s="3"/>
      <c r="IEI142" s="3"/>
      <c r="IEJ142" s="3"/>
      <c r="IEK142" s="3"/>
      <c r="IEL142" s="3"/>
      <c r="IEM142" s="3"/>
      <c r="IEN142" s="3"/>
      <c r="IEO142" s="3"/>
      <c r="IEP142" s="3"/>
      <c r="IEQ142" s="3"/>
      <c r="IER142" s="3"/>
      <c r="IES142" s="3"/>
      <c r="IET142" s="3"/>
      <c r="IEU142" s="3"/>
      <c r="IEV142" s="3"/>
      <c r="IEW142" s="3"/>
      <c r="IEX142" s="3"/>
      <c r="IEY142" s="3"/>
      <c r="IEZ142" s="3"/>
      <c r="IFA142" s="3"/>
      <c r="IFB142" s="3"/>
      <c r="IFC142" s="3"/>
      <c r="IFD142" s="3"/>
      <c r="IFE142" s="3"/>
      <c r="IFF142" s="3"/>
      <c r="IFG142" s="3"/>
      <c r="IFH142" s="3"/>
      <c r="IFI142" s="3"/>
      <c r="IFJ142" s="3"/>
      <c r="IFK142" s="3"/>
      <c r="IFL142" s="3"/>
      <c r="IFM142" s="3"/>
      <c r="IFN142" s="3"/>
      <c r="IFO142" s="3"/>
      <c r="IFP142" s="3"/>
      <c r="IFQ142" s="3"/>
      <c r="IFR142" s="3"/>
      <c r="IFS142" s="3"/>
      <c r="IFT142" s="3"/>
      <c r="IFU142" s="3"/>
      <c r="IFV142" s="3"/>
      <c r="IFW142" s="3"/>
      <c r="IFX142" s="3"/>
      <c r="IFY142" s="3"/>
      <c r="IFZ142" s="3"/>
      <c r="IGA142" s="3"/>
      <c r="IGB142" s="3"/>
      <c r="IGC142" s="3"/>
      <c r="IGD142" s="3"/>
      <c r="IGE142" s="3"/>
      <c r="IGF142" s="3"/>
      <c r="IGG142" s="3"/>
      <c r="IGH142" s="3"/>
      <c r="IGI142" s="3"/>
      <c r="IGJ142" s="3"/>
      <c r="IGK142" s="3"/>
      <c r="IGL142" s="3"/>
      <c r="IGM142" s="3"/>
      <c r="IGN142" s="3"/>
      <c r="IGO142" s="3"/>
      <c r="IGP142" s="3"/>
      <c r="IGQ142" s="3"/>
      <c r="IGR142" s="3"/>
      <c r="IGS142" s="3"/>
      <c r="IGT142" s="3"/>
      <c r="IGU142" s="3"/>
      <c r="IGV142" s="3"/>
      <c r="IGW142" s="3"/>
      <c r="IGX142" s="3"/>
      <c r="IGY142" s="3"/>
      <c r="IGZ142" s="3"/>
      <c r="IHA142" s="3"/>
      <c r="IHB142" s="3"/>
      <c r="IHC142" s="3"/>
      <c r="IHD142" s="3"/>
      <c r="IHE142" s="3"/>
      <c r="IHF142" s="3"/>
      <c r="IHG142" s="3"/>
      <c r="IHH142" s="3"/>
      <c r="IHI142" s="3"/>
      <c r="IHJ142" s="3"/>
      <c r="IHK142" s="3"/>
      <c r="IHL142" s="3"/>
      <c r="IHM142" s="3"/>
      <c r="IHN142" s="3"/>
      <c r="IHO142" s="3"/>
      <c r="IHP142" s="3"/>
      <c r="IHQ142" s="3"/>
      <c r="IHR142" s="3"/>
      <c r="IHS142" s="3"/>
      <c r="IHT142" s="3"/>
      <c r="IHU142" s="3"/>
      <c r="IHV142" s="3"/>
      <c r="IHW142" s="3"/>
      <c r="IHX142" s="3"/>
      <c r="IHY142" s="3"/>
      <c r="IHZ142" s="3"/>
      <c r="IIA142" s="3"/>
      <c r="IIB142" s="3"/>
      <c r="IIC142" s="3"/>
      <c r="IID142" s="3"/>
      <c r="IIE142" s="3"/>
      <c r="IIF142" s="3"/>
      <c r="IIG142" s="3"/>
      <c r="IIH142" s="3"/>
      <c r="III142" s="3"/>
      <c r="IIJ142" s="3"/>
      <c r="IIK142" s="3"/>
      <c r="IIL142" s="3"/>
      <c r="IIM142" s="3"/>
      <c r="IIN142" s="3"/>
      <c r="IIO142" s="3"/>
      <c r="IIP142" s="3"/>
      <c r="IIQ142" s="3"/>
      <c r="IIR142" s="3"/>
      <c r="IIS142" s="3"/>
      <c r="IIT142" s="3"/>
      <c r="IIU142" s="3"/>
      <c r="IIV142" s="3"/>
      <c r="IIW142" s="3"/>
      <c r="IIX142" s="3"/>
      <c r="IIY142" s="3"/>
      <c r="IIZ142" s="3"/>
      <c r="IJA142" s="3"/>
      <c r="IJB142" s="3"/>
      <c r="IJC142" s="3"/>
      <c r="IJD142" s="3"/>
      <c r="IJE142" s="3"/>
      <c r="IJF142" s="3"/>
      <c r="IJG142" s="3"/>
      <c r="IJH142" s="3"/>
      <c r="IJI142" s="3"/>
      <c r="IJJ142" s="3"/>
      <c r="IJK142" s="3"/>
      <c r="IJL142" s="3"/>
      <c r="IJM142" s="3"/>
      <c r="IJN142" s="3"/>
      <c r="IJO142" s="3"/>
      <c r="IJP142" s="3"/>
      <c r="IJQ142" s="3"/>
      <c r="IJR142" s="3"/>
      <c r="IJS142" s="3"/>
      <c r="IJT142" s="3"/>
      <c r="IJU142" s="3"/>
      <c r="IJV142" s="3"/>
      <c r="IJW142" s="3"/>
      <c r="IJX142" s="3"/>
      <c r="IJY142" s="3"/>
      <c r="IJZ142" s="3"/>
      <c r="IKA142" s="3"/>
      <c r="IKB142" s="3"/>
      <c r="IKC142" s="3"/>
      <c r="IKD142" s="3"/>
      <c r="IKE142" s="3"/>
      <c r="IKF142" s="3"/>
      <c r="IKG142" s="3"/>
      <c r="IKH142" s="3"/>
      <c r="IKI142" s="3"/>
      <c r="IKJ142" s="3"/>
      <c r="IKK142" s="3"/>
      <c r="IKL142" s="3"/>
      <c r="IKM142" s="3"/>
      <c r="IKN142" s="3"/>
      <c r="IKO142" s="3"/>
      <c r="IKP142" s="3"/>
      <c r="IKQ142" s="3"/>
      <c r="IKR142" s="3"/>
      <c r="IKS142" s="3"/>
      <c r="IKT142" s="3"/>
      <c r="IKU142" s="3"/>
      <c r="IKV142" s="3"/>
      <c r="IKW142" s="3"/>
      <c r="IKX142" s="3"/>
      <c r="IKY142" s="3"/>
      <c r="IKZ142" s="3"/>
      <c r="ILA142" s="3"/>
      <c r="ILB142" s="3"/>
      <c r="ILC142" s="3"/>
      <c r="ILD142" s="3"/>
      <c r="ILE142" s="3"/>
      <c r="ILF142" s="3"/>
      <c r="ILG142" s="3"/>
      <c r="ILH142" s="3"/>
      <c r="ILI142" s="3"/>
      <c r="ILJ142" s="3"/>
      <c r="ILK142" s="3"/>
      <c r="ILL142" s="3"/>
      <c r="ILM142" s="3"/>
      <c r="ILN142" s="3"/>
      <c r="ILO142" s="3"/>
      <c r="ILP142" s="3"/>
      <c r="ILQ142" s="3"/>
      <c r="ILR142" s="3"/>
      <c r="ILS142" s="3"/>
      <c r="ILT142" s="3"/>
      <c r="ILU142" s="3"/>
      <c r="ILV142" s="3"/>
      <c r="ILW142" s="3"/>
      <c r="ILX142" s="3"/>
      <c r="ILY142" s="3"/>
      <c r="ILZ142" s="3"/>
      <c r="IMA142" s="3"/>
      <c r="IMB142" s="3"/>
      <c r="IMC142" s="3"/>
      <c r="IMD142" s="3"/>
      <c r="IME142" s="3"/>
      <c r="IMF142" s="3"/>
      <c r="IMG142" s="3"/>
      <c r="IMH142" s="3"/>
      <c r="IMI142" s="3"/>
      <c r="IMJ142" s="3"/>
      <c r="IMK142" s="3"/>
      <c r="IML142" s="3"/>
      <c r="IMM142" s="3"/>
      <c r="IMN142" s="3"/>
      <c r="IMO142" s="3"/>
      <c r="IMP142" s="3"/>
      <c r="IMQ142" s="3"/>
      <c r="IMR142" s="3"/>
      <c r="IMS142" s="3"/>
      <c r="IMT142" s="3"/>
      <c r="IMU142" s="3"/>
      <c r="IMV142" s="3"/>
      <c r="IMW142" s="3"/>
      <c r="IMX142" s="3"/>
      <c r="IMY142" s="3"/>
      <c r="IMZ142" s="3"/>
      <c r="INA142" s="3"/>
      <c r="INB142" s="3"/>
      <c r="INC142" s="3"/>
      <c r="IND142" s="3"/>
      <c r="INE142" s="3"/>
      <c r="INF142" s="3"/>
      <c r="ING142" s="3"/>
      <c r="INH142" s="3"/>
      <c r="INI142" s="3"/>
      <c r="INJ142" s="3"/>
      <c r="INK142" s="3"/>
      <c r="INL142" s="3"/>
      <c r="INM142" s="3"/>
      <c r="INN142" s="3"/>
      <c r="INO142" s="3"/>
      <c r="INP142" s="3"/>
      <c r="INQ142" s="3"/>
      <c r="INR142" s="3"/>
      <c r="INS142" s="3"/>
      <c r="INT142" s="3"/>
      <c r="INU142" s="3"/>
      <c r="INV142" s="3"/>
      <c r="INW142" s="3"/>
      <c r="INX142" s="3"/>
      <c r="INY142" s="3"/>
      <c r="INZ142" s="3"/>
      <c r="IOA142" s="3"/>
      <c r="IOB142" s="3"/>
      <c r="IOC142" s="3"/>
      <c r="IOD142" s="3"/>
      <c r="IOE142" s="3"/>
      <c r="IOF142" s="3"/>
      <c r="IOG142" s="3"/>
      <c r="IOH142" s="3"/>
      <c r="IOI142" s="3"/>
      <c r="IOJ142" s="3"/>
      <c r="IOK142" s="3"/>
      <c r="IOL142" s="3"/>
      <c r="IOM142" s="3"/>
      <c r="ION142" s="3"/>
      <c r="IOO142" s="3"/>
      <c r="IOP142" s="3"/>
      <c r="IOQ142" s="3"/>
      <c r="IOR142" s="3"/>
      <c r="IOS142" s="3"/>
      <c r="IOT142" s="3"/>
      <c r="IOU142" s="3"/>
      <c r="IOV142" s="3"/>
      <c r="IOW142" s="3"/>
      <c r="IOX142" s="3"/>
      <c r="IOY142" s="3"/>
      <c r="IOZ142" s="3"/>
      <c r="IPA142" s="3"/>
      <c r="IPB142" s="3"/>
      <c r="IPC142" s="3"/>
      <c r="IPD142" s="3"/>
      <c r="IPE142" s="3"/>
      <c r="IPF142" s="3"/>
      <c r="IPG142" s="3"/>
      <c r="IPH142" s="3"/>
      <c r="IPI142" s="3"/>
      <c r="IPJ142" s="3"/>
      <c r="IPK142" s="3"/>
      <c r="IPL142" s="3"/>
      <c r="IPM142" s="3"/>
      <c r="IPN142" s="3"/>
      <c r="IPO142" s="3"/>
      <c r="IPP142" s="3"/>
      <c r="IPQ142" s="3"/>
      <c r="IPR142" s="3"/>
      <c r="IPS142" s="3"/>
      <c r="IPT142" s="3"/>
      <c r="IPU142" s="3"/>
      <c r="IPV142" s="3"/>
      <c r="IPW142" s="3"/>
      <c r="IPX142" s="3"/>
      <c r="IPY142" s="3"/>
      <c r="IPZ142" s="3"/>
      <c r="IQA142" s="3"/>
      <c r="IQB142" s="3"/>
      <c r="IQC142" s="3"/>
      <c r="IQD142" s="3"/>
      <c r="IQE142" s="3"/>
      <c r="IQF142" s="3"/>
      <c r="IQG142" s="3"/>
      <c r="IQH142" s="3"/>
      <c r="IQI142" s="3"/>
      <c r="IQJ142" s="3"/>
      <c r="IQK142" s="3"/>
      <c r="IQL142" s="3"/>
      <c r="IQM142" s="3"/>
      <c r="IQN142" s="3"/>
      <c r="IQO142" s="3"/>
      <c r="IQP142" s="3"/>
      <c r="IQQ142" s="3"/>
      <c r="IQR142" s="3"/>
      <c r="IQS142" s="3"/>
      <c r="IQT142" s="3"/>
      <c r="IQU142" s="3"/>
      <c r="IQV142" s="3"/>
      <c r="IQW142" s="3"/>
      <c r="IQX142" s="3"/>
      <c r="IQY142" s="3"/>
      <c r="IQZ142" s="3"/>
      <c r="IRA142" s="3"/>
      <c r="IRB142" s="3"/>
      <c r="IRC142" s="3"/>
      <c r="IRD142" s="3"/>
      <c r="IRE142" s="3"/>
      <c r="IRF142" s="3"/>
      <c r="IRG142" s="3"/>
      <c r="IRH142" s="3"/>
      <c r="IRI142" s="3"/>
      <c r="IRJ142" s="3"/>
      <c r="IRK142" s="3"/>
      <c r="IRL142" s="3"/>
      <c r="IRM142" s="3"/>
      <c r="IRN142" s="3"/>
      <c r="IRO142" s="3"/>
      <c r="IRP142" s="3"/>
      <c r="IRQ142" s="3"/>
      <c r="IRR142" s="3"/>
      <c r="IRS142" s="3"/>
      <c r="IRT142" s="3"/>
      <c r="IRU142" s="3"/>
      <c r="IRV142" s="3"/>
      <c r="IRW142" s="3"/>
      <c r="IRX142" s="3"/>
      <c r="IRY142" s="3"/>
      <c r="IRZ142" s="3"/>
      <c r="ISA142" s="3"/>
      <c r="ISB142" s="3"/>
      <c r="ISC142" s="3"/>
      <c r="ISD142" s="3"/>
      <c r="ISE142" s="3"/>
      <c r="ISF142" s="3"/>
      <c r="ISG142" s="3"/>
      <c r="ISH142" s="3"/>
      <c r="ISI142" s="3"/>
      <c r="ISJ142" s="3"/>
      <c r="ISK142" s="3"/>
      <c r="ISL142" s="3"/>
      <c r="ISM142" s="3"/>
      <c r="ISN142" s="3"/>
      <c r="ISO142" s="3"/>
      <c r="ISP142" s="3"/>
      <c r="ISQ142" s="3"/>
      <c r="ISR142" s="3"/>
      <c r="ISS142" s="3"/>
      <c r="IST142" s="3"/>
      <c r="ISU142" s="3"/>
      <c r="ISV142" s="3"/>
      <c r="ISW142" s="3"/>
      <c r="ISX142" s="3"/>
      <c r="ISY142" s="3"/>
      <c r="ISZ142" s="3"/>
      <c r="ITA142" s="3"/>
      <c r="ITB142" s="3"/>
      <c r="ITC142" s="3"/>
      <c r="ITD142" s="3"/>
      <c r="ITE142" s="3"/>
      <c r="ITF142" s="3"/>
      <c r="ITG142" s="3"/>
      <c r="ITH142" s="3"/>
      <c r="ITI142" s="3"/>
      <c r="ITJ142" s="3"/>
      <c r="ITK142" s="3"/>
      <c r="ITL142" s="3"/>
      <c r="ITM142" s="3"/>
      <c r="ITN142" s="3"/>
      <c r="ITO142" s="3"/>
      <c r="ITP142" s="3"/>
      <c r="ITQ142" s="3"/>
      <c r="ITR142" s="3"/>
      <c r="ITS142" s="3"/>
      <c r="ITT142" s="3"/>
      <c r="ITU142" s="3"/>
      <c r="ITV142" s="3"/>
      <c r="ITW142" s="3"/>
      <c r="ITX142" s="3"/>
      <c r="ITY142" s="3"/>
      <c r="ITZ142" s="3"/>
      <c r="IUA142" s="3"/>
      <c r="IUB142" s="3"/>
      <c r="IUC142" s="3"/>
      <c r="IUD142" s="3"/>
      <c r="IUE142" s="3"/>
      <c r="IUF142" s="3"/>
      <c r="IUG142" s="3"/>
      <c r="IUH142" s="3"/>
      <c r="IUI142" s="3"/>
      <c r="IUJ142" s="3"/>
      <c r="IUK142" s="3"/>
      <c r="IUL142" s="3"/>
      <c r="IUM142" s="3"/>
      <c r="IUN142" s="3"/>
      <c r="IUO142" s="3"/>
      <c r="IUP142" s="3"/>
      <c r="IUQ142" s="3"/>
      <c r="IUR142" s="3"/>
      <c r="IUS142" s="3"/>
      <c r="IUT142" s="3"/>
      <c r="IUU142" s="3"/>
      <c r="IUV142" s="3"/>
      <c r="IUW142" s="3"/>
      <c r="IUX142" s="3"/>
      <c r="IUY142" s="3"/>
      <c r="IUZ142" s="3"/>
      <c r="IVA142" s="3"/>
      <c r="IVB142" s="3"/>
      <c r="IVC142" s="3"/>
      <c r="IVD142" s="3"/>
      <c r="IVE142" s="3"/>
      <c r="IVF142" s="3"/>
      <c r="IVG142" s="3"/>
      <c r="IVH142" s="3"/>
      <c r="IVI142" s="3"/>
      <c r="IVJ142" s="3"/>
      <c r="IVK142" s="3"/>
      <c r="IVL142" s="3"/>
      <c r="IVM142" s="3"/>
      <c r="IVN142" s="3"/>
      <c r="IVO142" s="3"/>
      <c r="IVP142" s="3"/>
      <c r="IVQ142" s="3"/>
      <c r="IVR142" s="3"/>
      <c r="IVS142" s="3"/>
      <c r="IVT142" s="3"/>
      <c r="IVU142" s="3"/>
      <c r="IVV142" s="3"/>
      <c r="IVW142" s="3"/>
      <c r="IVX142" s="3"/>
      <c r="IVY142" s="3"/>
      <c r="IVZ142" s="3"/>
      <c r="IWA142" s="3"/>
      <c r="IWB142" s="3"/>
      <c r="IWC142" s="3"/>
      <c r="IWD142" s="3"/>
      <c r="IWE142" s="3"/>
      <c r="IWF142" s="3"/>
      <c r="IWG142" s="3"/>
      <c r="IWH142" s="3"/>
      <c r="IWI142" s="3"/>
      <c r="IWJ142" s="3"/>
      <c r="IWK142" s="3"/>
      <c r="IWL142" s="3"/>
      <c r="IWM142" s="3"/>
      <c r="IWN142" s="3"/>
      <c r="IWO142" s="3"/>
      <c r="IWP142" s="3"/>
      <c r="IWQ142" s="3"/>
      <c r="IWR142" s="3"/>
      <c r="IWS142" s="3"/>
      <c r="IWT142" s="3"/>
      <c r="IWU142" s="3"/>
      <c r="IWV142" s="3"/>
      <c r="IWW142" s="3"/>
      <c r="IWX142" s="3"/>
      <c r="IWY142" s="3"/>
      <c r="IWZ142" s="3"/>
      <c r="IXA142" s="3"/>
      <c r="IXB142" s="3"/>
      <c r="IXC142" s="3"/>
      <c r="IXD142" s="3"/>
      <c r="IXE142" s="3"/>
      <c r="IXF142" s="3"/>
      <c r="IXG142" s="3"/>
      <c r="IXH142" s="3"/>
      <c r="IXI142" s="3"/>
      <c r="IXJ142" s="3"/>
      <c r="IXK142" s="3"/>
      <c r="IXL142" s="3"/>
      <c r="IXM142" s="3"/>
      <c r="IXN142" s="3"/>
      <c r="IXO142" s="3"/>
      <c r="IXP142" s="3"/>
      <c r="IXQ142" s="3"/>
      <c r="IXR142" s="3"/>
      <c r="IXS142" s="3"/>
      <c r="IXT142" s="3"/>
      <c r="IXU142" s="3"/>
      <c r="IXV142" s="3"/>
      <c r="IXW142" s="3"/>
      <c r="IXX142" s="3"/>
      <c r="IXY142" s="3"/>
      <c r="IXZ142" s="3"/>
      <c r="IYA142" s="3"/>
      <c r="IYB142" s="3"/>
      <c r="IYC142" s="3"/>
      <c r="IYD142" s="3"/>
      <c r="IYE142" s="3"/>
      <c r="IYF142" s="3"/>
      <c r="IYG142" s="3"/>
      <c r="IYH142" s="3"/>
      <c r="IYI142" s="3"/>
      <c r="IYJ142" s="3"/>
      <c r="IYK142" s="3"/>
      <c r="IYL142" s="3"/>
      <c r="IYM142" s="3"/>
      <c r="IYN142" s="3"/>
      <c r="IYO142" s="3"/>
      <c r="IYP142" s="3"/>
      <c r="IYQ142" s="3"/>
      <c r="IYR142" s="3"/>
      <c r="IYS142" s="3"/>
      <c r="IYT142" s="3"/>
      <c r="IYU142" s="3"/>
      <c r="IYV142" s="3"/>
      <c r="IYW142" s="3"/>
      <c r="IYX142" s="3"/>
      <c r="IYY142" s="3"/>
      <c r="IYZ142" s="3"/>
      <c r="IZA142" s="3"/>
      <c r="IZB142" s="3"/>
      <c r="IZC142" s="3"/>
      <c r="IZD142" s="3"/>
      <c r="IZE142" s="3"/>
      <c r="IZF142" s="3"/>
      <c r="IZG142" s="3"/>
      <c r="IZH142" s="3"/>
      <c r="IZI142" s="3"/>
      <c r="IZJ142" s="3"/>
      <c r="IZK142" s="3"/>
      <c r="IZL142" s="3"/>
      <c r="IZM142" s="3"/>
      <c r="IZN142" s="3"/>
      <c r="IZO142" s="3"/>
      <c r="IZP142" s="3"/>
      <c r="IZQ142" s="3"/>
      <c r="IZR142" s="3"/>
      <c r="IZS142" s="3"/>
      <c r="IZT142" s="3"/>
      <c r="IZU142" s="3"/>
      <c r="IZV142" s="3"/>
      <c r="IZW142" s="3"/>
      <c r="IZX142" s="3"/>
      <c r="IZY142" s="3"/>
      <c r="IZZ142" s="3"/>
      <c r="JAA142" s="3"/>
      <c r="JAB142" s="3"/>
      <c r="JAC142" s="3"/>
      <c r="JAD142" s="3"/>
      <c r="JAE142" s="3"/>
      <c r="JAF142" s="3"/>
      <c r="JAG142" s="3"/>
      <c r="JAH142" s="3"/>
      <c r="JAI142" s="3"/>
      <c r="JAJ142" s="3"/>
      <c r="JAK142" s="3"/>
      <c r="JAL142" s="3"/>
      <c r="JAM142" s="3"/>
      <c r="JAN142" s="3"/>
      <c r="JAO142" s="3"/>
      <c r="JAP142" s="3"/>
      <c r="JAQ142" s="3"/>
      <c r="JAR142" s="3"/>
      <c r="JAS142" s="3"/>
      <c r="JAT142" s="3"/>
      <c r="JAU142" s="3"/>
      <c r="JAV142" s="3"/>
      <c r="JAW142" s="3"/>
      <c r="JAX142" s="3"/>
      <c r="JAY142" s="3"/>
      <c r="JAZ142" s="3"/>
      <c r="JBA142" s="3"/>
      <c r="JBB142" s="3"/>
      <c r="JBC142" s="3"/>
      <c r="JBD142" s="3"/>
      <c r="JBE142" s="3"/>
      <c r="JBF142" s="3"/>
      <c r="JBG142" s="3"/>
      <c r="JBH142" s="3"/>
      <c r="JBI142" s="3"/>
      <c r="JBJ142" s="3"/>
      <c r="JBK142" s="3"/>
      <c r="JBL142" s="3"/>
      <c r="JBM142" s="3"/>
      <c r="JBN142" s="3"/>
      <c r="JBO142" s="3"/>
      <c r="JBP142" s="3"/>
      <c r="JBQ142" s="3"/>
      <c r="JBR142" s="3"/>
      <c r="JBS142" s="3"/>
      <c r="JBT142" s="3"/>
      <c r="JBU142" s="3"/>
      <c r="JBV142" s="3"/>
      <c r="JBW142" s="3"/>
      <c r="JBX142" s="3"/>
      <c r="JBY142" s="3"/>
      <c r="JBZ142" s="3"/>
      <c r="JCA142" s="3"/>
      <c r="JCB142" s="3"/>
      <c r="JCC142" s="3"/>
      <c r="JCD142" s="3"/>
      <c r="JCE142" s="3"/>
      <c r="JCF142" s="3"/>
      <c r="JCG142" s="3"/>
      <c r="JCH142" s="3"/>
      <c r="JCI142" s="3"/>
      <c r="JCJ142" s="3"/>
      <c r="JCK142" s="3"/>
      <c r="JCL142" s="3"/>
      <c r="JCM142" s="3"/>
      <c r="JCN142" s="3"/>
      <c r="JCO142" s="3"/>
      <c r="JCP142" s="3"/>
      <c r="JCQ142" s="3"/>
      <c r="JCR142" s="3"/>
      <c r="JCS142" s="3"/>
      <c r="JCT142" s="3"/>
      <c r="JCU142" s="3"/>
      <c r="JCV142" s="3"/>
      <c r="JCW142" s="3"/>
      <c r="JCX142" s="3"/>
      <c r="JCY142" s="3"/>
      <c r="JCZ142" s="3"/>
      <c r="JDA142" s="3"/>
      <c r="JDB142" s="3"/>
      <c r="JDC142" s="3"/>
      <c r="JDD142" s="3"/>
      <c r="JDE142" s="3"/>
      <c r="JDF142" s="3"/>
      <c r="JDG142" s="3"/>
      <c r="JDH142" s="3"/>
      <c r="JDI142" s="3"/>
      <c r="JDJ142" s="3"/>
      <c r="JDK142" s="3"/>
      <c r="JDL142" s="3"/>
      <c r="JDM142" s="3"/>
      <c r="JDN142" s="3"/>
      <c r="JDO142" s="3"/>
      <c r="JDP142" s="3"/>
      <c r="JDQ142" s="3"/>
      <c r="JDR142" s="3"/>
      <c r="JDS142" s="3"/>
      <c r="JDT142" s="3"/>
      <c r="JDU142" s="3"/>
      <c r="JDV142" s="3"/>
      <c r="JDW142" s="3"/>
      <c r="JDX142" s="3"/>
      <c r="JDY142" s="3"/>
      <c r="JDZ142" s="3"/>
      <c r="JEA142" s="3"/>
      <c r="JEB142" s="3"/>
      <c r="JEC142" s="3"/>
      <c r="JED142" s="3"/>
      <c r="JEE142" s="3"/>
      <c r="JEF142" s="3"/>
      <c r="JEG142" s="3"/>
      <c r="JEH142" s="3"/>
      <c r="JEI142" s="3"/>
      <c r="JEJ142" s="3"/>
      <c r="JEK142" s="3"/>
      <c r="JEL142" s="3"/>
      <c r="JEM142" s="3"/>
      <c r="JEN142" s="3"/>
      <c r="JEO142" s="3"/>
      <c r="JEP142" s="3"/>
      <c r="JEQ142" s="3"/>
      <c r="JER142" s="3"/>
      <c r="JES142" s="3"/>
      <c r="JET142" s="3"/>
      <c r="JEU142" s="3"/>
      <c r="JEV142" s="3"/>
      <c r="JEW142" s="3"/>
      <c r="JEX142" s="3"/>
      <c r="JEY142" s="3"/>
      <c r="JEZ142" s="3"/>
      <c r="JFA142" s="3"/>
      <c r="JFB142" s="3"/>
      <c r="JFC142" s="3"/>
      <c r="JFD142" s="3"/>
      <c r="JFE142" s="3"/>
      <c r="JFF142" s="3"/>
      <c r="JFG142" s="3"/>
      <c r="JFH142" s="3"/>
      <c r="JFI142" s="3"/>
      <c r="JFJ142" s="3"/>
      <c r="JFK142" s="3"/>
      <c r="JFL142" s="3"/>
      <c r="JFM142" s="3"/>
      <c r="JFN142" s="3"/>
      <c r="JFO142" s="3"/>
      <c r="JFP142" s="3"/>
      <c r="JFQ142" s="3"/>
      <c r="JFR142" s="3"/>
      <c r="JFS142" s="3"/>
      <c r="JFT142" s="3"/>
      <c r="JFU142" s="3"/>
      <c r="JFV142" s="3"/>
      <c r="JFW142" s="3"/>
      <c r="JFX142" s="3"/>
      <c r="JFY142" s="3"/>
      <c r="JFZ142" s="3"/>
      <c r="JGA142" s="3"/>
      <c r="JGB142" s="3"/>
      <c r="JGC142" s="3"/>
      <c r="JGD142" s="3"/>
      <c r="JGE142" s="3"/>
      <c r="JGF142" s="3"/>
      <c r="JGG142" s="3"/>
      <c r="JGH142" s="3"/>
      <c r="JGI142" s="3"/>
      <c r="JGJ142" s="3"/>
      <c r="JGK142" s="3"/>
      <c r="JGL142" s="3"/>
      <c r="JGM142" s="3"/>
      <c r="JGN142" s="3"/>
      <c r="JGO142" s="3"/>
      <c r="JGP142" s="3"/>
      <c r="JGQ142" s="3"/>
      <c r="JGR142" s="3"/>
      <c r="JGS142" s="3"/>
      <c r="JGT142" s="3"/>
      <c r="JGU142" s="3"/>
      <c r="JGV142" s="3"/>
      <c r="JGW142" s="3"/>
      <c r="JGX142" s="3"/>
      <c r="JGY142" s="3"/>
      <c r="JGZ142" s="3"/>
      <c r="JHA142" s="3"/>
      <c r="JHB142" s="3"/>
      <c r="JHC142" s="3"/>
      <c r="JHD142" s="3"/>
      <c r="JHE142" s="3"/>
      <c r="JHF142" s="3"/>
      <c r="JHG142" s="3"/>
      <c r="JHH142" s="3"/>
      <c r="JHI142" s="3"/>
      <c r="JHJ142" s="3"/>
      <c r="JHK142" s="3"/>
      <c r="JHL142" s="3"/>
      <c r="JHM142" s="3"/>
      <c r="JHN142" s="3"/>
      <c r="JHO142" s="3"/>
      <c r="JHP142" s="3"/>
      <c r="JHQ142" s="3"/>
      <c r="JHR142" s="3"/>
      <c r="JHS142" s="3"/>
      <c r="JHT142" s="3"/>
      <c r="JHU142" s="3"/>
      <c r="JHV142" s="3"/>
      <c r="JHW142" s="3"/>
      <c r="JHX142" s="3"/>
      <c r="JHY142" s="3"/>
      <c r="JHZ142" s="3"/>
      <c r="JIA142" s="3"/>
      <c r="JIB142" s="3"/>
      <c r="JIC142" s="3"/>
      <c r="JID142" s="3"/>
      <c r="JIE142" s="3"/>
      <c r="JIF142" s="3"/>
      <c r="JIG142" s="3"/>
      <c r="JIH142" s="3"/>
      <c r="JII142" s="3"/>
      <c r="JIJ142" s="3"/>
      <c r="JIK142" s="3"/>
      <c r="JIL142" s="3"/>
      <c r="JIM142" s="3"/>
      <c r="JIN142" s="3"/>
      <c r="JIO142" s="3"/>
      <c r="JIP142" s="3"/>
      <c r="JIQ142" s="3"/>
      <c r="JIR142" s="3"/>
      <c r="JIS142" s="3"/>
      <c r="JIT142" s="3"/>
      <c r="JIU142" s="3"/>
      <c r="JIV142" s="3"/>
      <c r="JIW142" s="3"/>
      <c r="JIX142" s="3"/>
      <c r="JIY142" s="3"/>
      <c r="JIZ142" s="3"/>
      <c r="JJA142" s="3"/>
      <c r="JJB142" s="3"/>
      <c r="JJC142" s="3"/>
      <c r="JJD142" s="3"/>
      <c r="JJE142" s="3"/>
      <c r="JJF142" s="3"/>
      <c r="JJG142" s="3"/>
      <c r="JJH142" s="3"/>
      <c r="JJI142" s="3"/>
      <c r="JJJ142" s="3"/>
      <c r="JJK142" s="3"/>
      <c r="JJL142" s="3"/>
      <c r="JJM142" s="3"/>
      <c r="JJN142" s="3"/>
      <c r="JJO142" s="3"/>
      <c r="JJP142" s="3"/>
      <c r="JJQ142" s="3"/>
      <c r="JJR142" s="3"/>
      <c r="JJS142" s="3"/>
      <c r="JJT142" s="3"/>
      <c r="JJU142" s="3"/>
      <c r="JJV142" s="3"/>
      <c r="JJW142" s="3"/>
      <c r="JJX142" s="3"/>
      <c r="JJY142" s="3"/>
      <c r="JJZ142" s="3"/>
      <c r="JKA142" s="3"/>
      <c r="JKB142" s="3"/>
      <c r="JKC142" s="3"/>
      <c r="JKD142" s="3"/>
      <c r="JKE142" s="3"/>
      <c r="JKF142" s="3"/>
      <c r="JKG142" s="3"/>
      <c r="JKH142" s="3"/>
      <c r="JKI142" s="3"/>
      <c r="JKJ142" s="3"/>
      <c r="JKK142" s="3"/>
      <c r="JKL142" s="3"/>
      <c r="JKM142" s="3"/>
      <c r="JKN142" s="3"/>
      <c r="JKO142" s="3"/>
      <c r="JKP142" s="3"/>
      <c r="JKQ142" s="3"/>
      <c r="JKR142" s="3"/>
      <c r="JKS142" s="3"/>
      <c r="JKT142" s="3"/>
      <c r="JKU142" s="3"/>
      <c r="JKV142" s="3"/>
      <c r="JKW142" s="3"/>
      <c r="JKX142" s="3"/>
      <c r="JKY142" s="3"/>
      <c r="JKZ142" s="3"/>
      <c r="JLA142" s="3"/>
      <c r="JLB142" s="3"/>
      <c r="JLC142" s="3"/>
      <c r="JLD142" s="3"/>
      <c r="JLE142" s="3"/>
      <c r="JLF142" s="3"/>
      <c r="JLG142" s="3"/>
      <c r="JLH142" s="3"/>
      <c r="JLI142" s="3"/>
      <c r="JLJ142" s="3"/>
      <c r="JLK142" s="3"/>
      <c r="JLL142" s="3"/>
      <c r="JLM142" s="3"/>
      <c r="JLN142" s="3"/>
      <c r="JLO142" s="3"/>
      <c r="JLP142" s="3"/>
      <c r="JLQ142" s="3"/>
      <c r="JLR142" s="3"/>
      <c r="JLS142" s="3"/>
      <c r="JLT142" s="3"/>
      <c r="JLU142" s="3"/>
      <c r="JLV142" s="3"/>
      <c r="JLW142" s="3"/>
      <c r="JLX142" s="3"/>
      <c r="JLY142" s="3"/>
      <c r="JLZ142" s="3"/>
      <c r="JMA142" s="3"/>
      <c r="JMB142" s="3"/>
      <c r="JMC142" s="3"/>
      <c r="JMD142" s="3"/>
      <c r="JME142" s="3"/>
      <c r="JMF142" s="3"/>
      <c r="JMG142" s="3"/>
      <c r="JMH142" s="3"/>
      <c r="JMI142" s="3"/>
      <c r="JMJ142" s="3"/>
      <c r="JMK142" s="3"/>
      <c r="JML142" s="3"/>
      <c r="JMM142" s="3"/>
      <c r="JMN142" s="3"/>
      <c r="JMO142" s="3"/>
      <c r="JMP142" s="3"/>
      <c r="JMQ142" s="3"/>
      <c r="JMR142" s="3"/>
      <c r="JMS142" s="3"/>
      <c r="JMT142" s="3"/>
      <c r="JMU142" s="3"/>
      <c r="JMV142" s="3"/>
      <c r="JMW142" s="3"/>
      <c r="JMX142" s="3"/>
      <c r="JMY142" s="3"/>
      <c r="JMZ142" s="3"/>
      <c r="JNA142" s="3"/>
      <c r="JNB142" s="3"/>
      <c r="JNC142" s="3"/>
      <c r="JND142" s="3"/>
      <c r="JNE142" s="3"/>
      <c r="JNF142" s="3"/>
      <c r="JNG142" s="3"/>
      <c r="JNH142" s="3"/>
      <c r="JNI142" s="3"/>
      <c r="JNJ142" s="3"/>
      <c r="JNK142" s="3"/>
      <c r="JNL142" s="3"/>
      <c r="JNM142" s="3"/>
      <c r="JNN142" s="3"/>
      <c r="JNO142" s="3"/>
      <c r="JNP142" s="3"/>
      <c r="JNQ142" s="3"/>
      <c r="JNR142" s="3"/>
      <c r="JNS142" s="3"/>
      <c r="JNT142" s="3"/>
      <c r="JNU142" s="3"/>
      <c r="JNV142" s="3"/>
      <c r="JNW142" s="3"/>
      <c r="JNX142" s="3"/>
      <c r="JNY142" s="3"/>
      <c r="JNZ142" s="3"/>
      <c r="JOA142" s="3"/>
      <c r="JOB142" s="3"/>
      <c r="JOC142" s="3"/>
      <c r="JOD142" s="3"/>
      <c r="JOE142" s="3"/>
      <c r="JOF142" s="3"/>
      <c r="JOG142" s="3"/>
      <c r="JOH142" s="3"/>
      <c r="JOI142" s="3"/>
      <c r="JOJ142" s="3"/>
      <c r="JOK142" s="3"/>
      <c r="JOL142" s="3"/>
      <c r="JOM142" s="3"/>
      <c r="JON142" s="3"/>
      <c r="JOO142" s="3"/>
      <c r="JOP142" s="3"/>
      <c r="JOQ142" s="3"/>
      <c r="JOR142" s="3"/>
      <c r="JOS142" s="3"/>
      <c r="JOT142" s="3"/>
      <c r="JOU142" s="3"/>
      <c r="JOV142" s="3"/>
      <c r="JOW142" s="3"/>
      <c r="JOX142" s="3"/>
      <c r="JOY142" s="3"/>
      <c r="JOZ142" s="3"/>
      <c r="JPA142" s="3"/>
      <c r="JPB142" s="3"/>
      <c r="JPC142" s="3"/>
      <c r="JPD142" s="3"/>
      <c r="JPE142" s="3"/>
      <c r="JPF142" s="3"/>
      <c r="JPG142" s="3"/>
      <c r="JPH142" s="3"/>
      <c r="JPI142" s="3"/>
      <c r="JPJ142" s="3"/>
      <c r="JPK142" s="3"/>
      <c r="JPL142" s="3"/>
      <c r="JPM142" s="3"/>
      <c r="JPN142" s="3"/>
      <c r="JPO142" s="3"/>
      <c r="JPP142" s="3"/>
      <c r="JPQ142" s="3"/>
      <c r="JPR142" s="3"/>
      <c r="JPS142" s="3"/>
      <c r="JPT142" s="3"/>
      <c r="JPU142" s="3"/>
      <c r="JPV142" s="3"/>
      <c r="JPW142" s="3"/>
      <c r="JPX142" s="3"/>
      <c r="JPY142" s="3"/>
      <c r="JPZ142" s="3"/>
      <c r="JQA142" s="3"/>
      <c r="JQB142" s="3"/>
      <c r="JQC142" s="3"/>
      <c r="JQD142" s="3"/>
      <c r="JQE142" s="3"/>
      <c r="JQF142" s="3"/>
      <c r="JQG142" s="3"/>
      <c r="JQH142" s="3"/>
      <c r="JQI142" s="3"/>
      <c r="JQJ142" s="3"/>
      <c r="JQK142" s="3"/>
      <c r="JQL142" s="3"/>
      <c r="JQM142" s="3"/>
      <c r="JQN142" s="3"/>
      <c r="JQO142" s="3"/>
      <c r="JQP142" s="3"/>
      <c r="JQQ142" s="3"/>
      <c r="JQR142" s="3"/>
      <c r="JQS142" s="3"/>
      <c r="JQT142" s="3"/>
      <c r="JQU142" s="3"/>
      <c r="JQV142" s="3"/>
      <c r="JQW142" s="3"/>
      <c r="JQX142" s="3"/>
      <c r="JQY142" s="3"/>
      <c r="JQZ142" s="3"/>
      <c r="JRA142" s="3"/>
      <c r="JRB142" s="3"/>
      <c r="JRC142" s="3"/>
      <c r="JRD142" s="3"/>
      <c r="JRE142" s="3"/>
      <c r="JRF142" s="3"/>
      <c r="JRG142" s="3"/>
      <c r="JRH142" s="3"/>
      <c r="JRI142" s="3"/>
      <c r="JRJ142" s="3"/>
      <c r="JRK142" s="3"/>
      <c r="JRL142" s="3"/>
      <c r="JRM142" s="3"/>
      <c r="JRN142" s="3"/>
      <c r="JRO142" s="3"/>
      <c r="JRP142" s="3"/>
      <c r="JRQ142" s="3"/>
      <c r="JRR142" s="3"/>
      <c r="JRS142" s="3"/>
      <c r="JRT142" s="3"/>
      <c r="JRU142" s="3"/>
      <c r="JRV142" s="3"/>
      <c r="JRW142" s="3"/>
      <c r="JRX142" s="3"/>
      <c r="JRY142" s="3"/>
      <c r="JRZ142" s="3"/>
      <c r="JSA142" s="3"/>
      <c r="JSB142" s="3"/>
      <c r="JSC142" s="3"/>
      <c r="JSD142" s="3"/>
      <c r="JSE142" s="3"/>
      <c r="JSF142" s="3"/>
      <c r="JSG142" s="3"/>
      <c r="JSH142" s="3"/>
      <c r="JSI142" s="3"/>
      <c r="JSJ142" s="3"/>
      <c r="JSK142" s="3"/>
      <c r="JSL142" s="3"/>
      <c r="JSM142" s="3"/>
      <c r="JSN142" s="3"/>
      <c r="JSO142" s="3"/>
      <c r="JSP142" s="3"/>
      <c r="JSQ142" s="3"/>
      <c r="JSR142" s="3"/>
      <c r="JSS142" s="3"/>
      <c r="JST142" s="3"/>
      <c r="JSU142" s="3"/>
      <c r="JSV142" s="3"/>
      <c r="JSW142" s="3"/>
      <c r="JSX142" s="3"/>
      <c r="JSY142" s="3"/>
      <c r="JSZ142" s="3"/>
      <c r="JTA142" s="3"/>
      <c r="JTB142" s="3"/>
      <c r="JTC142" s="3"/>
      <c r="JTD142" s="3"/>
      <c r="JTE142" s="3"/>
      <c r="JTF142" s="3"/>
      <c r="JTG142" s="3"/>
      <c r="JTH142" s="3"/>
      <c r="JTI142" s="3"/>
      <c r="JTJ142" s="3"/>
      <c r="JTK142" s="3"/>
      <c r="JTL142" s="3"/>
      <c r="JTM142" s="3"/>
      <c r="JTN142" s="3"/>
      <c r="JTO142" s="3"/>
      <c r="JTP142" s="3"/>
      <c r="JTQ142" s="3"/>
      <c r="JTR142" s="3"/>
      <c r="JTS142" s="3"/>
      <c r="JTT142" s="3"/>
      <c r="JTU142" s="3"/>
      <c r="JTV142" s="3"/>
      <c r="JTW142" s="3"/>
      <c r="JTX142" s="3"/>
      <c r="JTY142" s="3"/>
      <c r="JTZ142" s="3"/>
      <c r="JUA142" s="3"/>
      <c r="JUB142" s="3"/>
      <c r="JUC142" s="3"/>
      <c r="JUD142" s="3"/>
      <c r="JUE142" s="3"/>
      <c r="JUF142" s="3"/>
      <c r="JUG142" s="3"/>
      <c r="JUH142" s="3"/>
      <c r="JUI142" s="3"/>
      <c r="JUJ142" s="3"/>
      <c r="JUK142" s="3"/>
      <c r="JUL142" s="3"/>
      <c r="JUM142" s="3"/>
      <c r="JUN142" s="3"/>
      <c r="JUO142" s="3"/>
      <c r="JUP142" s="3"/>
      <c r="JUQ142" s="3"/>
      <c r="JUR142" s="3"/>
      <c r="JUS142" s="3"/>
      <c r="JUT142" s="3"/>
      <c r="JUU142" s="3"/>
      <c r="JUV142" s="3"/>
      <c r="JUW142" s="3"/>
      <c r="JUX142" s="3"/>
      <c r="JUY142" s="3"/>
      <c r="JUZ142" s="3"/>
      <c r="JVA142" s="3"/>
      <c r="JVB142" s="3"/>
      <c r="JVC142" s="3"/>
      <c r="JVD142" s="3"/>
      <c r="JVE142" s="3"/>
      <c r="JVF142" s="3"/>
      <c r="JVG142" s="3"/>
      <c r="JVH142" s="3"/>
      <c r="JVI142" s="3"/>
      <c r="JVJ142" s="3"/>
      <c r="JVK142" s="3"/>
      <c r="JVL142" s="3"/>
      <c r="JVM142" s="3"/>
      <c r="JVN142" s="3"/>
      <c r="JVO142" s="3"/>
      <c r="JVP142" s="3"/>
      <c r="JVQ142" s="3"/>
      <c r="JVR142" s="3"/>
      <c r="JVS142" s="3"/>
      <c r="JVT142" s="3"/>
      <c r="JVU142" s="3"/>
      <c r="JVV142" s="3"/>
      <c r="JVW142" s="3"/>
      <c r="JVX142" s="3"/>
      <c r="JVY142" s="3"/>
      <c r="JVZ142" s="3"/>
      <c r="JWA142" s="3"/>
      <c r="JWB142" s="3"/>
      <c r="JWC142" s="3"/>
      <c r="JWD142" s="3"/>
      <c r="JWE142" s="3"/>
      <c r="JWF142" s="3"/>
      <c r="JWG142" s="3"/>
      <c r="JWH142" s="3"/>
      <c r="JWI142" s="3"/>
      <c r="JWJ142" s="3"/>
      <c r="JWK142" s="3"/>
      <c r="JWL142" s="3"/>
      <c r="JWM142" s="3"/>
      <c r="JWN142" s="3"/>
      <c r="JWO142" s="3"/>
      <c r="JWP142" s="3"/>
      <c r="JWQ142" s="3"/>
      <c r="JWR142" s="3"/>
      <c r="JWS142" s="3"/>
      <c r="JWT142" s="3"/>
      <c r="JWU142" s="3"/>
      <c r="JWV142" s="3"/>
      <c r="JWW142" s="3"/>
      <c r="JWX142" s="3"/>
      <c r="JWY142" s="3"/>
      <c r="JWZ142" s="3"/>
      <c r="JXA142" s="3"/>
      <c r="JXB142" s="3"/>
      <c r="JXC142" s="3"/>
      <c r="JXD142" s="3"/>
      <c r="JXE142" s="3"/>
      <c r="JXF142" s="3"/>
      <c r="JXG142" s="3"/>
      <c r="JXH142" s="3"/>
      <c r="JXI142" s="3"/>
      <c r="JXJ142" s="3"/>
      <c r="JXK142" s="3"/>
      <c r="JXL142" s="3"/>
      <c r="JXM142" s="3"/>
      <c r="JXN142" s="3"/>
      <c r="JXO142" s="3"/>
      <c r="JXP142" s="3"/>
      <c r="JXQ142" s="3"/>
      <c r="JXR142" s="3"/>
      <c r="JXS142" s="3"/>
      <c r="JXT142" s="3"/>
      <c r="JXU142" s="3"/>
      <c r="JXV142" s="3"/>
      <c r="JXW142" s="3"/>
      <c r="JXX142" s="3"/>
      <c r="JXY142" s="3"/>
      <c r="JXZ142" s="3"/>
      <c r="JYA142" s="3"/>
      <c r="JYB142" s="3"/>
      <c r="JYC142" s="3"/>
      <c r="JYD142" s="3"/>
      <c r="JYE142" s="3"/>
      <c r="JYF142" s="3"/>
      <c r="JYG142" s="3"/>
      <c r="JYH142" s="3"/>
      <c r="JYI142" s="3"/>
      <c r="JYJ142" s="3"/>
      <c r="JYK142" s="3"/>
      <c r="JYL142" s="3"/>
      <c r="JYM142" s="3"/>
      <c r="JYN142" s="3"/>
      <c r="JYO142" s="3"/>
      <c r="JYP142" s="3"/>
      <c r="JYQ142" s="3"/>
      <c r="JYR142" s="3"/>
      <c r="JYS142" s="3"/>
      <c r="JYT142" s="3"/>
      <c r="JYU142" s="3"/>
      <c r="JYV142" s="3"/>
      <c r="JYW142" s="3"/>
      <c r="JYX142" s="3"/>
      <c r="JYY142" s="3"/>
      <c r="JYZ142" s="3"/>
      <c r="JZA142" s="3"/>
      <c r="JZB142" s="3"/>
      <c r="JZC142" s="3"/>
      <c r="JZD142" s="3"/>
      <c r="JZE142" s="3"/>
      <c r="JZF142" s="3"/>
      <c r="JZG142" s="3"/>
      <c r="JZH142" s="3"/>
      <c r="JZI142" s="3"/>
      <c r="JZJ142" s="3"/>
      <c r="JZK142" s="3"/>
      <c r="JZL142" s="3"/>
      <c r="JZM142" s="3"/>
      <c r="JZN142" s="3"/>
      <c r="JZO142" s="3"/>
      <c r="JZP142" s="3"/>
      <c r="JZQ142" s="3"/>
      <c r="JZR142" s="3"/>
      <c r="JZS142" s="3"/>
      <c r="JZT142" s="3"/>
      <c r="JZU142" s="3"/>
      <c r="JZV142" s="3"/>
      <c r="JZW142" s="3"/>
      <c r="JZX142" s="3"/>
      <c r="JZY142" s="3"/>
      <c r="JZZ142" s="3"/>
      <c r="KAA142" s="3"/>
      <c r="KAB142" s="3"/>
      <c r="KAC142" s="3"/>
      <c r="KAD142" s="3"/>
      <c r="KAE142" s="3"/>
      <c r="KAF142" s="3"/>
      <c r="KAG142" s="3"/>
      <c r="KAH142" s="3"/>
      <c r="KAI142" s="3"/>
      <c r="KAJ142" s="3"/>
      <c r="KAK142" s="3"/>
      <c r="KAL142" s="3"/>
      <c r="KAM142" s="3"/>
      <c r="KAN142" s="3"/>
      <c r="KAO142" s="3"/>
      <c r="KAP142" s="3"/>
      <c r="KAQ142" s="3"/>
      <c r="KAR142" s="3"/>
      <c r="KAS142" s="3"/>
      <c r="KAT142" s="3"/>
      <c r="KAU142" s="3"/>
      <c r="KAV142" s="3"/>
      <c r="KAW142" s="3"/>
      <c r="KAX142" s="3"/>
      <c r="KAY142" s="3"/>
      <c r="KAZ142" s="3"/>
      <c r="KBA142" s="3"/>
      <c r="KBB142" s="3"/>
      <c r="KBC142" s="3"/>
      <c r="KBD142" s="3"/>
      <c r="KBE142" s="3"/>
      <c r="KBF142" s="3"/>
      <c r="KBG142" s="3"/>
      <c r="KBH142" s="3"/>
      <c r="KBI142" s="3"/>
      <c r="KBJ142" s="3"/>
      <c r="KBK142" s="3"/>
      <c r="KBL142" s="3"/>
      <c r="KBM142" s="3"/>
      <c r="KBN142" s="3"/>
      <c r="KBO142" s="3"/>
      <c r="KBP142" s="3"/>
      <c r="KBQ142" s="3"/>
      <c r="KBR142" s="3"/>
      <c r="KBS142" s="3"/>
      <c r="KBT142" s="3"/>
      <c r="KBU142" s="3"/>
      <c r="KBV142" s="3"/>
      <c r="KBW142" s="3"/>
      <c r="KBX142" s="3"/>
      <c r="KBY142" s="3"/>
      <c r="KBZ142" s="3"/>
      <c r="KCA142" s="3"/>
      <c r="KCB142" s="3"/>
      <c r="KCC142" s="3"/>
      <c r="KCD142" s="3"/>
      <c r="KCE142" s="3"/>
      <c r="KCF142" s="3"/>
      <c r="KCG142" s="3"/>
      <c r="KCH142" s="3"/>
      <c r="KCI142" s="3"/>
      <c r="KCJ142" s="3"/>
      <c r="KCK142" s="3"/>
      <c r="KCL142" s="3"/>
      <c r="KCM142" s="3"/>
      <c r="KCN142" s="3"/>
      <c r="KCO142" s="3"/>
      <c r="KCP142" s="3"/>
      <c r="KCQ142" s="3"/>
      <c r="KCR142" s="3"/>
      <c r="KCS142" s="3"/>
      <c r="KCT142" s="3"/>
      <c r="KCU142" s="3"/>
      <c r="KCV142" s="3"/>
      <c r="KCW142" s="3"/>
      <c r="KCX142" s="3"/>
      <c r="KCY142" s="3"/>
      <c r="KCZ142" s="3"/>
      <c r="KDA142" s="3"/>
      <c r="KDB142" s="3"/>
      <c r="KDC142" s="3"/>
      <c r="KDD142" s="3"/>
      <c r="KDE142" s="3"/>
      <c r="KDF142" s="3"/>
      <c r="KDG142" s="3"/>
      <c r="KDH142" s="3"/>
      <c r="KDI142" s="3"/>
      <c r="KDJ142" s="3"/>
      <c r="KDK142" s="3"/>
      <c r="KDL142" s="3"/>
      <c r="KDM142" s="3"/>
      <c r="KDN142" s="3"/>
      <c r="KDO142" s="3"/>
      <c r="KDP142" s="3"/>
      <c r="KDQ142" s="3"/>
      <c r="KDR142" s="3"/>
      <c r="KDS142" s="3"/>
      <c r="KDT142" s="3"/>
      <c r="KDU142" s="3"/>
      <c r="KDV142" s="3"/>
      <c r="KDW142" s="3"/>
      <c r="KDX142" s="3"/>
      <c r="KDY142" s="3"/>
      <c r="KDZ142" s="3"/>
      <c r="KEA142" s="3"/>
      <c r="KEB142" s="3"/>
      <c r="KEC142" s="3"/>
      <c r="KED142" s="3"/>
      <c r="KEE142" s="3"/>
      <c r="KEF142" s="3"/>
      <c r="KEG142" s="3"/>
      <c r="KEH142" s="3"/>
      <c r="KEI142" s="3"/>
      <c r="KEJ142" s="3"/>
      <c r="KEK142" s="3"/>
      <c r="KEL142" s="3"/>
      <c r="KEM142" s="3"/>
      <c r="KEN142" s="3"/>
      <c r="KEO142" s="3"/>
      <c r="KEP142" s="3"/>
      <c r="KEQ142" s="3"/>
      <c r="KER142" s="3"/>
      <c r="KES142" s="3"/>
      <c r="KET142" s="3"/>
      <c r="KEU142" s="3"/>
      <c r="KEV142" s="3"/>
      <c r="KEW142" s="3"/>
      <c r="KEX142" s="3"/>
      <c r="KEY142" s="3"/>
      <c r="KEZ142" s="3"/>
      <c r="KFA142" s="3"/>
      <c r="KFB142" s="3"/>
      <c r="KFC142" s="3"/>
      <c r="KFD142" s="3"/>
      <c r="KFE142" s="3"/>
      <c r="KFF142" s="3"/>
      <c r="KFG142" s="3"/>
      <c r="KFH142" s="3"/>
      <c r="KFI142" s="3"/>
      <c r="KFJ142" s="3"/>
      <c r="KFK142" s="3"/>
      <c r="KFL142" s="3"/>
      <c r="KFM142" s="3"/>
      <c r="KFN142" s="3"/>
      <c r="KFO142" s="3"/>
      <c r="KFP142" s="3"/>
      <c r="KFQ142" s="3"/>
      <c r="KFR142" s="3"/>
      <c r="KFS142" s="3"/>
      <c r="KFT142" s="3"/>
      <c r="KFU142" s="3"/>
      <c r="KFV142" s="3"/>
      <c r="KFW142" s="3"/>
      <c r="KFX142" s="3"/>
      <c r="KFY142" s="3"/>
      <c r="KFZ142" s="3"/>
      <c r="KGA142" s="3"/>
      <c r="KGB142" s="3"/>
      <c r="KGC142" s="3"/>
      <c r="KGD142" s="3"/>
      <c r="KGE142" s="3"/>
      <c r="KGF142" s="3"/>
      <c r="KGG142" s="3"/>
      <c r="KGH142" s="3"/>
      <c r="KGI142" s="3"/>
      <c r="KGJ142" s="3"/>
      <c r="KGK142" s="3"/>
      <c r="KGL142" s="3"/>
      <c r="KGM142" s="3"/>
      <c r="KGN142" s="3"/>
      <c r="KGO142" s="3"/>
      <c r="KGP142" s="3"/>
      <c r="KGQ142" s="3"/>
      <c r="KGR142" s="3"/>
      <c r="KGS142" s="3"/>
      <c r="KGT142" s="3"/>
      <c r="KGU142" s="3"/>
      <c r="KGV142" s="3"/>
      <c r="KGW142" s="3"/>
      <c r="KGX142" s="3"/>
      <c r="KGY142" s="3"/>
      <c r="KGZ142" s="3"/>
      <c r="KHA142" s="3"/>
      <c r="KHB142" s="3"/>
      <c r="KHC142" s="3"/>
      <c r="KHD142" s="3"/>
      <c r="KHE142" s="3"/>
      <c r="KHF142" s="3"/>
      <c r="KHG142" s="3"/>
      <c r="KHH142" s="3"/>
      <c r="KHI142" s="3"/>
      <c r="KHJ142" s="3"/>
      <c r="KHK142" s="3"/>
      <c r="KHL142" s="3"/>
      <c r="KHM142" s="3"/>
      <c r="KHN142" s="3"/>
      <c r="KHO142" s="3"/>
      <c r="KHP142" s="3"/>
      <c r="KHQ142" s="3"/>
      <c r="KHR142" s="3"/>
      <c r="KHS142" s="3"/>
      <c r="KHT142" s="3"/>
      <c r="KHU142" s="3"/>
      <c r="KHV142" s="3"/>
      <c r="KHW142" s="3"/>
      <c r="KHX142" s="3"/>
      <c r="KHY142" s="3"/>
      <c r="KHZ142" s="3"/>
      <c r="KIA142" s="3"/>
      <c r="KIB142" s="3"/>
      <c r="KIC142" s="3"/>
      <c r="KID142" s="3"/>
      <c r="KIE142" s="3"/>
      <c r="KIF142" s="3"/>
      <c r="KIG142" s="3"/>
      <c r="KIH142" s="3"/>
      <c r="KII142" s="3"/>
      <c r="KIJ142" s="3"/>
      <c r="KIK142" s="3"/>
      <c r="KIL142" s="3"/>
      <c r="KIM142" s="3"/>
      <c r="KIN142" s="3"/>
      <c r="KIO142" s="3"/>
      <c r="KIP142" s="3"/>
      <c r="KIQ142" s="3"/>
      <c r="KIR142" s="3"/>
      <c r="KIS142" s="3"/>
      <c r="KIT142" s="3"/>
      <c r="KIU142" s="3"/>
      <c r="KIV142" s="3"/>
      <c r="KIW142" s="3"/>
      <c r="KIX142" s="3"/>
      <c r="KIY142" s="3"/>
      <c r="KIZ142" s="3"/>
      <c r="KJA142" s="3"/>
      <c r="KJB142" s="3"/>
      <c r="KJC142" s="3"/>
      <c r="KJD142" s="3"/>
      <c r="KJE142" s="3"/>
      <c r="KJF142" s="3"/>
      <c r="KJG142" s="3"/>
      <c r="KJH142" s="3"/>
      <c r="KJI142" s="3"/>
      <c r="KJJ142" s="3"/>
      <c r="KJK142" s="3"/>
      <c r="KJL142" s="3"/>
      <c r="KJM142" s="3"/>
      <c r="KJN142" s="3"/>
      <c r="KJO142" s="3"/>
      <c r="KJP142" s="3"/>
      <c r="KJQ142" s="3"/>
      <c r="KJR142" s="3"/>
      <c r="KJS142" s="3"/>
      <c r="KJT142" s="3"/>
      <c r="KJU142" s="3"/>
      <c r="KJV142" s="3"/>
      <c r="KJW142" s="3"/>
      <c r="KJX142" s="3"/>
      <c r="KJY142" s="3"/>
      <c r="KJZ142" s="3"/>
      <c r="KKA142" s="3"/>
      <c r="KKB142" s="3"/>
      <c r="KKC142" s="3"/>
      <c r="KKD142" s="3"/>
      <c r="KKE142" s="3"/>
      <c r="KKF142" s="3"/>
      <c r="KKG142" s="3"/>
      <c r="KKH142" s="3"/>
      <c r="KKI142" s="3"/>
      <c r="KKJ142" s="3"/>
      <c r="KKK142" s="3"/>
      <c r="KKL142" s="3"/>
      <c r="KKM142" s="3"/>
      <c r="KKN142" s="3"/>
      <c r="KKO142" s="3"/>
      <c r="KKP142" s="3"/>
      <c r="KKQ142" s="3"/>
      <c r="KKR142" s="3"/>
      <c r="KKS142" s="3"/>
      <c r="KKT142" s="3"/>
      <c r="KKU142" s="3"/>
      <c r="KKV142" s="3"/>
      <c r="KKW142" s="3"/>
      <c r="KKX142" s="3"/>
      <c r="KKY142" s="3"/>
      <c r="KKZ142" s="3"/>
      <c r="KLA142" s="3"/>
      <c r="KLB142" s="3"/>
      <c r="KLC142" s="3"/>
      <c r="KLD142" s="3"/>
      <c r="KLE142" s="3"/>
      <c r="KLF142" s="3"/>
      <c r="KLG142" s="3"/>
      <c r="KLH142" s="3"/>
      <c r="KLI142" s="3"/>
      <c r="KLJ142" s="3"/>
      <c r="KLK142" s="3"/>
      <c r="KLL142" s="3"/>
      <c r="KLM142" s="3"/>
      <c r="KLN142" s="3"/>
      <c r="KLO142" s="3"/>
      <c r="KLP142" s="3"/>
      <c r="KLQ142" s="3"/>
      <c r="KLR142" s="3"/>
      <c r="KLS142" s="3"/>
      <c r="KLT142" s="3"/>
      <c r="KLU142" s="3"/>
      <c r="KLV142" s="3"/>
      <c r="KLW142" s="3"/>
      <c r="KLX142" s="3"/>
      <c r="KLY142" s="3"/>
      <c r="KLZ142" s="3"/>
      <c r="KMA142" s="3"/>
      <c r="KMB142" s="3"/>
      <c r="KMC142" s="3"/>
      <c r="KMD142" s="3"/>
      <c r="KME142" s="3"/>
      <c r="KMF142" s="3"/>
      <c r="KMG142" s="3"/>
      <c r="KMH142" s="3"/>
      <c r="KMI142" s="3"/>
      <c r="KMJ142" s="3"/>
      <c r="KMK142" s="3"/>
      <c r="KML142" s="3"/>
      <c r="KMM142" s="3"/>
      <c r="KMN142" s="3"/>
      <c r="KMO142" s="3"/>
      <c r="KMP142" s="3"/>
      <c r="KMQ142" s="3"/>
      <c r="KMR142" s="3"/>
      <c r="KMS142" s="3"/>
      <c r="KMT142" s="3"/>
      <c r="KMU142" s="3"/>
      <c r="KMV142" s="3"/>
      <c r="KMW142" s="3"/>
      <c r="KMX142" s="3"/>
      <c r="KMY142" s="3"/>
      <c r="KMZ142" s="3"/>
      <c r="KNA142" s="3"/>
      <c r="KNB142" s="3"/>
      <c r="KNC142" s="3"/>
      <c r="KND142" s="3"/>
      <c r="KNE142" s="3"/>
      <c r="KNF142" s="3"/>
      <c r="KNG142" s="3"/>
      <c r="KNH142" s="3"/>
      <c r="KNI142" s="3"/>
      <c r="KNJ142" s="3"/>
      <c r="KNK142" s="3"/>
      <c r="KNL142" s="3"/>
      <c r="KNM142" s="3"/>
      <c r="KNN142" s="3"/>
      <c r="KNO142" s="3"/>
      <c r="KNP142" s="3"/>
      <c r="KNQ142" s="3"/>
      <c r="KNR142" s="3"/>
      <c r="KNS142" s="3"/>
      <c r="KNT142" s="3"/>
      <c r="KNU142" s="3"/>
      <c r="KNV142" s="3"/>
      <c r="KNW142" s="3"/>
      <c r="KNX142" s="3"/>
      <c r="KNY142" s="3"/>
      <c r="KNZ142" s="3"/>
      <c r="KOA142" s="3"/>
      <c r="KOB142" s="3"/>
      <c r="KOC142" s="3"/>
      <c r="KOD142" s="3"/>
      <c r="KOE142" s="3"/>
      <c r="KOF142" s="3"/>
      <c r="KOG142" s="3"/>
      <c r="KOH142" s="3"/>
      <c r="KOI142" s="3"/>
      <c r="KOJ142" s="3"/>
      <c r="KOK142" s="3"/>
      <c r="KOL142" s="3"/>
      <c r="KOM142" s="3"/>
      <c r="KON142" s="3"/>
      <c r="KOO142" s="3"/>
      <c r="KOP142" s="3"/>
      <c r="KOQ142" s="3"/>
      <c r="KOR142" s="3"/>
      <c r="KOS142" s="3"/>
      <c r="KOT142" s="3"/>
      <c r="KOU142" s="3"/>
      <c r="KOV142" s="3"/>
      <c r="KOW142" s="3"/>
      <c r="KOX142" s="3"/>
      <c r="KOY142" s="3"/>
      <c r="KOZ142" s="3"/>
      <c r="KPA142" s="3"/>
      <c r="KPB142" s="3"/>
      <c r="KPC142" s="3"/>
      <c r="KPD142" s="3"/>
      <c r="KPE142" s="3"/>
      <c r="KPF142" s="3"/>
      <c r="KPG142" s="3"/>
      <c r="KPH142" s="3"/>
      <c r="KPI142" s="3"/>
      <c r="KPJ142" s="3"/>
      <c r="KPK142" s="3"/>
      <c r="KPL142" s="3"/>
      <c r="KPM142" s="3"/>
      <c r="KPN142" s="3"/>
      <c r="KPO142" s="3"/>
      <c r="KPP142" s="3"/>
      <c r="KPQ142" s="3"/>
      <c r="KPR142" s="3"/>
      <c r="KPS142" s="3"/>
      <c r="KPT142" s="3"/>
      <c r="KPU142" s="3"/>
      <c r="KPV142" s="3"/>
      <c r="KPW142" s="3"/>
      <c r="KPX142" s="3"/>
      <c r="KPY142" s="3"/>
      <c r="KPZ142" s="3"/>
      <c r="KQA142" s="3"/>
      <c r="KQB142" s="3"/>
      <c r="KQC142" s="3"/>
      <c r="KQD142" s="3"/>
      <c r="KQE142" s="3"/>
      <c r="KQF142" s="3"/>
      <c r="KQG142" s="3"/>
      <c r="KQH142" s="3"/>
      <c r="KQI142" s="3"/>
      <c r="KQJ142" s="3"/>
      <c r="KQK142" s="3"/>
      <c r="KQL142" s="3"/>
      <c r="KQM142" s="3"/>
      <c r="KQN142" s="3"/>
      <c r="KQO142" s="3"/>
      <c r="KQP142" s="3"/>
      <c r="KQQ142" s="3"/>
      <c r="KQR142" s="3"/>
      <c r="KQS142" s="3"/>
      <c r="KQT142" s="3"/>
      <c r="KQU142" s="3"/>
      <c r="KQV142" s="3"/>
      <c r="KQW142" s="3"/>
      <c r="KQX142" s="3"/>
      <c r="KQY142" s="3"/>
      <c r="KQZ142" s="3"/>
      <c r="KRA142" s="3"/>
      <c r="KRB142" s="3"/>
      <c r="KRC142" s="3"/>
      <c r="KRD142" s="3"/>
      <c r="KRE142" s="3"/>
      <c r="KRF142" s="3"/>
      <c r="KRG142" s="3"/>
      <c r="KRH142" s="3"/>
      <c r="KRI142" s="3"/>
      <c r="KRJ142" s="3"/>
      <c r="KRK142" s="3"/>
      <c r="KRL142" s="3"/>
      <c r="KRM142" s="3"/>
      <c r="KRN142" s="3"/>
      <c r="KRO142" s="3"/>
      <c r="KRP142" s="3"/>
      <c r="KRQ142" s="3"/>
      <c r="KRR142" s="3"/>
      <c r="KRS142" s="3"/>
      <c r="KRT142" s="3"/>
      <c r="KRU142" s="3"/>
      <c r="KRV142" s="3"/>
      <c r="KRW142" s="3"/>
      <c r="KRX142" s="3"/>
      <c r="KRY142" s="3"/>
      <c r="KRZ142" s="3"/>
      <c r="KSA142" s="3"/>
      <c r="KSB142" s="3"/>
      <c r="KSC142" s="3"/>
      <c r="KSD142" s="3"/>
      <c r="KSE142" s="3"/>
      <c r="KSF142" s="3"/>
      <c r="KSG142" s="3"/>
      <c r="KSH142" s="3"/>
      <c r="KSI142" s="3"/>
      <c r="KSJ142" s="3"/>
      <c r="KSK142" s="3"/>
      <c r="KSL142" s="3"/>
      <c r="KSM142" s="3"/>
      <c r="KSN142" s="3"/>
      <c r="KSO142" s="3"/>
      <c r="KSP142" s="3"/>
      <c r="KSQ142" s="3"/>
      <c r="KSR142" s="3"/>
      <c r="KSS142" s="3"/>
      <c r="KST142" s="3"/>
      <c r="KSU142" s="3"/>
      <c r="KSV142" s="3"/>
      <c r="KSW142" s="3"/>
      <c r="KSX142" s="3"/>
      <c r="KSY142" s="3"/>
      <c r="KSZ142" s="3"/>
      <c r="KTA142" s="3"/>
      <c r="KTB142" s="3"/>
      <c r="KTC142" s="3"/>
      <c r="KTD142" s="3"/>
      <c r="KTE142" s="3"/>
      <c r="KTF142" s="3"/>
      <c r="KTG142" s="3"/>
      <c r="KTH142" s="3"/>
      <c r="KTI142" s="3"/>
      <c r="KTJ142" s="3"/>
      <c r="KTK142" s="3"/>
      <c r="KTL142" s="3"/>
      <c r="KTM142" s="3"/>
      <c r="KTN142" s="3"/>
      <c r="KTO142" s="3"/>
      <c r="KTP142" s="3"/>
      <c r="KTQ142" s="3"/>
      <c r="KTR142" s="3"/>
      <c r="KTS142" s="3"/>
      <c r="KTT142" s="3"/>
      <c r="KTU142" s="3"/>
      <c r="KTV142" s="3"/>
      <c r="KTW142" s="3"/>
      <c r="KTX142" s="3"/>
      <c r="KTY142" s="3"/>
      <c r="KTZ142" s="3"/>
      <c r="KUA142" s="3"/>
      <c r="KUB142" s="3"/>
      <c r="KUC142" s="3"/>
      <c r="KUD142" s="3"/>
      <c r="KUE142" s="3"/>
      <c r="KUF142" s="3"/>
      <c r="KUG142" s="3"/>
      <c r="KUH142" s="3"/>
      <c r="KUI142" s="3"/>
      <c r="KUJ142" s="3"/>
      <c r="KUK142" s="3"/>
      <c r="KUL142" s="3"/>
      <c r="KUM142" s="3"/>
      <c r="KUN142" s="3"/>
      <c r="KUO142" s="3"/>
      <c r="KUP142" s="3"/>
      <c r="KUQ142" s="3"/>
      <c r="KUR142" s="3"/>
      <c r="KUS142" s="3"/>
      <c r="KUT142" s="3"/>
      <c r="KUU142" s="3"/>
      <c r="KUV142" s="3"/>
      <c r="KUW142" s="3"/>
      <c r="KUX142" s="3"/>
      <c r="KUY142" s="3"/>
      <c r="KUZ142" s="3"/>
      <c r="KVA142" s="3"/>
      <c r="KVB142" s="3"/>
      <c r="KVC142" s="3"/>
      <c r="KVD142" s="3"/>
      <c r="KVE142" s="3"/>
      <c r="KVF142" s="3"/>
      <c r="KVG142" s="3"/>
      <c r="KVH142" s="3"/>
      <c r="KVI142" s="3"/>
      <c r="KVJ142" s="3"/>
      <c r="KVK142" s="3"/>
      <c r="KVL142" s="3"/>
      <c r="KVM142" s="3"/>
      <c r="KVN142" s="3"/>
      <c r="KVO142" s="3"/>
      <c r="KVP142" s="3"/>
      <c r="KVQ142" s="3"/>
      <c r="KVR142" s="3"/>
      <c r="KVS142" s="3"/>
      <c r="KVT142" s="3"/>
      <c r="KVU142" s="3"/>
      <c r="KVV142" s="3"/>
      <c r="KVW142" s="3"/>
      <c r="KVX142" s="3"/>
      <c r="KVY142" s="3"/>
      <c r="KVZ142" s="3"/>
      <c r="KWA142" s="3"/>
      <c r="KWB142" s="3"/>
      <c r="KWC142" s="3"/>
      <c r="KWD142" s="3"/>
      <c r="KWE142" s="3"/>
      <c r="KWF142" s="3"/>
      <c r="KWG142" s="3"/>
      <c r="KWH142" s="3"/>
      <c r="KWI142" s="3"/>
      <c r="KWJ142" s="3"/>
      <c r="KWK142" s="3"/>
      <c r="KWL142" s="3"/>
      <c r="KWM142" s="3"/>
      <c r="KWN142" s="3"/>
      <c r="KWO142" s="3"/>
      <c r="KWP142" s="3"/>
      <c r="KWQ142" s="3"/>
      <c r="KWR142" s="3"/>
      <c r="KWS142" s="3"/>
      <c r="KWT142" s="3"/>
      <c r="KWU142" s="3"/>
      <c r="KWV142" s="3"/>
      <c r="KWW142" s="3"/>
      <c r="KWX142" s="3"/>
      <c r="KWY142" s="3"/>
      <c r="KWZ142" s="3"/>
      <c r="KXA142" s="3"/>
      <c r="KXB142" s="3"/>
      <c r="KXC142" s="3"/>
      <c r="KXD142" s="3"/>
      <c r="KXE142" s="3"/>
      <c r="KXF142" s="3"/>
      <c r="KXG142" s="3"/>
      <c r="KXH142" s="3"/>
      <c r="KXI142" s="3"/>
      <c r="KXJ142" s="3"/>
      <c r="KXK142" s="3"/>
      <c r="KXL142" s="3"/>
      <c r="KXM142" s="3"/>
      <c r="KXN142" s="3"/>
      <c r="KXO142" s="3"/>
      <c r="KXP142" s="3"/>
      <c r="KXQ142" s="3"/>
      <c r="KXR142" s="3"/>
      <c r="KXS142" s="3"/>
      <c r="KXT142" s="3"/>
      <c r="KXU142" s="3"/>
      <c r="KXV142" s="3"/>
      <c r="KXW142" s="3"/>
      <c r="KXX142" s="3"/>
      <c r="KXY142" s="3"/>
      <c r="KXZ142" s="3"/>
      <c r="KYA142" s="3"/>
      <c r="KYB142" s="3"/>
      <c r="KYC142" s="3"/>
      <c r="KYD142" s="3"/>
      <c r="KYE142" s="3"/>
      <c r="KYF142" s="3"/>
      <c r="KYG142" s="3"/>
      <c r="KYH142" s="3"/>
      <c r="KYI142" s="3"/>
      <c r="KYJ142" s="3"/>
      <c r="KYK142" s="3"/>
      <c r="KYL142" s="3"/>
      <c r="KYM142" s="3"/>
      <c r="KYN142" s="3"/>
      <c r="KYO142" s="3"/>
      <c r="KYP142" s="3"/>
      <c r="KYQ142" s="3"/>
      <c r="KYR142" s="3"/>
      <c r="KYS142" s="3"/>
      <c r="KYT142" s="3"/>
      <c r="KYU142" s="3"/>
      <c r="KYV142" s="3"/>
      <c r="KYW142" s="3"/>
      <c r="KYX142" s="3"/>
      <c r="KYY142" s="3"/>
      <c r="KYZ142" s="3"/>
      <c r="KZA142" s="3"/>
      <c r="KZB142" s="3"/>
      <c r="KZC142" s="3"/>
      <c r="KZD142" s="3"/>
      <c r="KZE142" s="3"/>
      <c r="KZF142" s="3"/>
      <c r="KZG142" s="3"/>
      <c r="KZH142" s="3"/>
      <c r="KZI142" s="3"/>
      <c r="KZJ142" s="3"/>
      <c r="KZK142" s="3"/>
      <c r="KZL142" s="3"/>
      <c r="KZM142" s="3"/>
      <c r="KZN142" s="3"/>
      <c r="KZO142" s="3"/>
      <c r="KZP142" s="3"/>
      <c r="KZQ142" s="3"/>
      <c r="KZR142" s="3"/>
      <c r="KZS142" s="3"/>
      <c r="KZT142" s="3"/>
      <c r="KZU142" s="3"/>
      <c r="KZV142" s="3"/>
      <c r="KZW142" s="3"/>
      <c r="KZX142" s="3"/>
      <c r="KZY142" s="3"/>
      <c r="KZZ142" s="3"/>
      <c r="LAA142" s="3"/>
      <c r="LAB142" s="3"/>
      <c r="LAC142" s="3"/>
      <c r="LAD142" s="3"/>
      <c r="LAE142" s="3"/>
      <c r="LAF142" s="3"/>
      <c r="LAG142" s="3"/>
      <c r="LAH142" s="3"/>
      <c r="LAI142" s="3"/>
      <c r="LAJ142" s="3"/>
      <c r="LAK142" s="3"/>
      <c r="LAL142" s="3"/>
      <c r="LAM142" s="3"/>
      <c r="LAN142" s="3"/>
      <c r="LAO142" s="3"/>
      <c r="LAP142" s="3"/>
      <c r="LAQ142" s="3"/>
      <c r="LAR142" s="3"/>
      <c r="LAS142" s="3"/>
      <c r="LAT142" s="3"/>
      <c r="LAU142" s="3"/>
      <c r="LAV142" s="3"/>
      <c r="LAW142" s="3"/>
      <c r="LAX142" s="3"/>
      <c r="LAY142" s="3"/>
      <c r="LAZ142" s="3"/>
      <c r="LBA142" s="3"/>
      <c r="LBB142" s="3"/>
      <c r="LBC142" s="3"/>
      <c r="LBD142" s="3"/>
      <c r="LBE142" s="3"/>
      <c r="LBF142" s="3"/>
      <c r="LBG142" s="3"/>
      <c r="LBH142" s="3"/>
      <c r="LBI142" s="3"/>
      <c r="LBJ142" s="3"/>
      <c r="LBK142" s="3"/>
      <c r="LBL142" s="3"/>
      <c r="LBM142" s="3"/>
      <c r="LBN142" s="3"/>
      <c r="LBO142" s="3"/>
      <c r="LBP142" s="3"/>
      <c r="LBQ142" s="3"/>
      <c r="LBR142" s="3"/>
      <c r="LBS142" s="3"/>
      <c r="LBT142" s="3"/>
      <c r="LBU142" s="3"/>
      <c r="LBV142" s="3"/>
      <c r="LBW142" s="3"/>
      <c r="LBX142" s="3"/>
      <c r="LBY142" s="3"/>
      <c r="LBZ142" s="3"/>
      <c r="LCA142" s="3"/>
      <c r="LCB142" s="3"/>
      <c r="LCC142" s="3"/>
      <c r="LCD142" s="3"/>
      <c r="LCE142" s="3"/>
      <c r="LCF142" s="3"/>
      <c r="LCG142" s="3"/>
      <c r="LCH142" s="3"/>
      <c r="LCI142" s="3"/>
      <c r="LCJ142" s="3"/>
      <c r="LCK142" s="3"/>
      <c r="LCL142" s="3"/>
      <c r="LCM142" s="3"/>
      <c r="LCN142" s="3"/>
      <c r="LCO142" s="3"/>
      <c r="LCP142" s="3"/>
      <c r="LCQ142" s="3"/>
      <c r="LCR142" s="3"/>
      <c r="LCS142" s="3"/>
      <c r="LCT142" s="3"/>
      <c r="LCU142" s="3"/>
      <c r="LCV142" s="3"/>
      <c r="LCW142" s="3"/>
      <c r="LCX142" s="3"/>
      <c r="LCY142" s="3"/>
      <c r="LCZ142" s="3"/>
      <c r="LDA142" s="3"/>
      <c r="LDB142" s="3"/>
      <c r="LDC142" s="3"/>
      <c r="LDD142" s="3"/>
      <c r="LDE142" s="3"/>
      <c r="LDF142" s="3"/>
      <c r="LDG142" s="3"/>
      <c r="LDH142" s="3"/>
      <c r="LDI142" s="3"/>
      <c r="LDJ142" s="3"/>
      <c r="LDK142" s="3"/>
      <c r="LDL142" s="3"/>
      <c r="LDM142" s="3"/>
      <c r="LDN142" s="3"/>
      <c r="LDO142" s="3"/>
      <c r="LDP142" s="3"/>
      <c r="LDQ142" s="3"/>
      <c r="LDR142" s="3"/>
      <c r="LDS142" s="3"/>
      <c r="LDT142" s="3"/>
      <c r="LDU142" s="3"/>
      <c r="LDV142" s="3"/>
      <c r="LDW142" s="3"/>
      <c r="LDX142" s="3"/>
      <c r="LDY142" s="3"/>
      <c r="LDZ142" s="3"/>
      <c r="LEA142" s="3"/>
      <c r="LEB142" s="3"/>
      <c r="LEC142" s="3"/>
      <c r="LED142" s="3"/>
      <c r="LEE142" s="3"/>
      <c r="LEF142" s="3"/>
      <c r="LEG142" s="3"/>
      <c r="LEH142" s="3"/>
      <c r="LEI142" s="3"/>
      <c r="LEJ142" s="3"/>
      <c r="LEK142" s="3"/>
      <c r="LEL142" s="3"/>
      <c r="LEM142" s="3"/>
      <c r="LEN142" s="3"/>
      <c r="LEO142" s="3"/>
      <c r="LEP142" s="3"/>
      <c r="LEQ142" s="3"/>
      <c r="LER142" s="3"/>
      <c r="LES142" s="3"/>
      <c r="LET142" s="3"/>
      <c r="LEU142" s="3"/>
      <c r="LEV142" s="3"/>
      <c r="LEW142" s="3"/>
      <c r="LEX142" s="3"/>
      <c r="LEY142" s="3"/>
      <c r="LEZ142" s="3"/>
      <c r="LFA142" s="3"/>
      <c r="LFB142" s="3"/>
      <c r="LFC142" s="3"/>
      <c r="LFD142" s="3"/>
      <c r="LFE142" s="3"/>
      <c r="LFF142" s="3"/>
      <c r="LFG142" s="3"/>
      <c r="LFH142" s="3"/>
      <c r="LFI142" s="3"/>
      <c r="LFJ142" s="3"/>
      <c r="LFK142" s="3"/>
      <c r="LFL142" s="3"/>
      <c r="LFM142" s="3"/>
      <c r="LFN142" s="3"/>
      <c r="LFO142" s="3"/>
      <c r="LFP142" s="3"/>
      <c r="LFQ142" s="3"/>
      <c r="LFR142" s="3"/>
      <c r="LFS142" s="3"/>
      <c r="LFT142" s="3"/>
      <c r="LFU142" s="3"/>
      <c r="LFV142" s="3"/>
      <c r="LFW142" s="3"/>
      <c r="LFX142" s="3"/>
      <c r="LFY142" s="3"/>
      <c r="LFZ142" s="3"/>
      <c r="LGA142" s="3"/>
      <c r="LGB142" s="3"/>
      <c r="LGC142" s="3"/>
      <c r="LGD142" s="3"/>
      <c r="LGE142" s="3"/>
      <c r="LGF142" s="3"/>
      <c r="LGG142" s="3"/>
      <c r="LGH142" s="3"/>
      <c r="LGI142" s="3"/>
      <c r="LGJ142" s="3"/>
      <c r="LGK142" s="3"/>
      <c r="LGL142" s="3"/>
      <c r="LGM142" s="3"/>
      <c r="LGN142" s="3"/>
      <c r="LGO142" s="3"/>
      <c r="LGP142" s="3"/>
      <c r="LGQ142" s="3"/>
      <c r="LGR142" s="3"/>
      <c r="LGS142" s="3"/>
      <c r="LGT142" s="3"/>
      <c r="LGU142" s="3"/>
      <c r="LGV142" s="3"/>
      <c r="LGW142" s="3"/>
      <c r="LGX142" s="3"/>
      <c r="LGY142" s="3"/>
      <c r="LGZ142" s="3"/>
      <c r="LHA142" s="3"/>
      <c r="LHB142" s="3"/>
      <c r="LHC142" s="3"/>
      <c r="LHD142" s="3"/>
      <c r="LHE142" s="3"/>
      <c r="LHF142" s="3"/>
      <c r="LHG142" s="3"/>
      <c r="LHH142" s="3"/>
      <c r="LHI142" s="3"/>
      <c r="LHJ142" s="3"/>
      <c r="LHK142" s="3"/>
      <c r="LHL142" s="3"/>
      <c r="LHM142" s="3"/>
      <c r="LHN142" s="3"/>
      <c r="LHO142" s="3"/>
      <c r="LHP142" s="3"/>
      <c r="LHQ142" s="3"/>
      <c r="LHR142" s="3"/>
      <c r="LHS142" s="3"/>
      <c r="LHT142" s="3"/>
      <c r="LHU142" s="3"/>
      <c r="LHV142" s="3"/>
      <c r="LHW142" s="3"/>
      <c r="LHX142" s="3"/>
      <c r="LHY142" s="3"/>
      <c r="LHZ142" s="3"/>
      <c r="LIA142" s="3"/>
      <c r="LIB142" s="3"/>
      <c r="LIC142" s="3"/>
      <c r="LID142" s="3"/>
      <c r="LIE142" s="3"/>
      <c r="LIF142" s="3"/>
      <c r="LIG142" s="3"/>
      <c r="LIH142" s="3"/>
      <c r="LII142" s="3"/>
      <c r="LIJ142" s="3"/>
      <c r="LIK142" s="3"/>
      <c r="LIL142" s="3"/>
      <c r="LIM142" s="3"/>
      <c r="LIN142" s="3"/>
      <c r="LIO142" s="3"/>
      <c r="LIP142" s="3"/>
      <c r="LIQ142" s="3"/>
      <c r="LIR142" s="3"/>
      <c r="LIS142" s="3"/>
      <c r="LIT142" s="3"/>
      <c r="LIU142" s="3"/>
      <c r="LIV142" s="3"/>
      <c r="LIW142" s="3"/>
      <c r="LIX142" s="3"/>
      <c r="LIY142" s="3"/>
      <c r="LIZ142" s="3"/>
      <c r="LJA142" s="3"/>
      <c r="LJB142" s="3"/>
      <c r="LJC142" s="3"/>
      <c r="LJD142" s="3"/>
      <c r="LJE142" s="3"/>
      <c r="LJF142" s="3"/>
      <c r="LJG142" s="3"/>
      <c r="LJH142" s="3"/>
      <c r="LJI142" s="3"/>
      <c r="LJJ142" s="3"/>
      <c r="LJK142" s="3"/>
      <c r="LJL142" s="3"/>
      <c r="LJM142" s="3"/>
      <c r="LJN142" s="3"/>
      <c r="LJO142" s="3"/>
      <c r="LJP142" s="3"/>
      <c r="LJQ142" s="3"/>
      <c r="LJR142" s="3"/>
      <c r="LJS142" s="3"/>
      <c r="LJT142" s="3"/>
      <c r="LJU142" s="3"/>
      <c r="LJV142" s="3"/>
      <c r="LJW142" s="3"/>
      <c r="LJX142" s="3"/>
      <c r="LJY142" s="3"/>
      <c r="LJZ142" s="3"/>
      <c r="LKA142" s="3"/>
      <c r="LKB142" s="3"/>
      <c r="LKC142" s="3"/>
      <c r="LKD142" s="3"/>
      <c r="LKE142" s="3"/>
      <c r="LKF142" s="3"/>
      <c r="LKG142" s="3"/>
      <c r="LKH142" s="3"/>
      <c r="LKI142" s="3"/>
      <c r="LKJ142" s="3"/>
      <c r="LKK142" s="3"/>
      <c r="LKL142" s="3"/>
      <c r="LKM142" s="3"/>
      <c r="LKN142" s="3"/>
      <c r="LKO142" s="3"/>
      <c r="LKP142" s="3"/>
      <c r="LKQ142" s="3"/>
      <c r="LKR142" s="3"/>
      <c r="LKS142" s="3"/>
      <c r="LKT142" s="3"/>
      <c r="LKU142" s="3"/>
      <c r="LKV142" s="3"/>
      <c r="LKW142" s="3"/>
      <c r="LKX142" s="3"/>
      <c r="LKY142" s="3"/>
      <c r="LKZ142" s="3"/>
      <c r="LLA142" s="3"/>
      <c r="LLB142" s="3"/>
      <c r="LLC142" s="3"/>
      <c r="LLD142" s="3"/>
      <c r="LLE142" s="3"/>
      <c r="LLF142" s="3"/>
      <c r="LLG142" s="3"/>
      <c r="LLH142" s="3"/>
      <c r="LLI142" s="3"/>
      <c r="LLJ142" s="3"/>
      <c r="LLK142" s="3"/>
      <c r="LLL142" s="3"/>
      <c r="LLM142" s="3"/>
      <c r="LLN142" s="3"/>
      <c r="LLO142" s="3"/>
      <c r="LLP142" s="3"/>
      <c r="LLQ142" s="3"/>
      <c r="LLR142" s="3"/>
      <c r="LLS142" s="3"/>
      <c r="LLT142" s="3"/>
      <c r="LLU142" s="3"/>
      <c r="LLV142" s="3"/>
      <c r="LLW142" s="3"/>
      <c r="LLX142" s="3"/>
      <c r="LLY142" s="3"/>
      <c r="LLZ142" s="3"/>
      <c r="LMA142" s="3"/>
      <c r="LMB142" s="3"/>
      <c r="LMC142" s="3"/>
      <c r="LMD142" s="3"/>
      <c r="LME142" s="3"/>
      <c r="LMF142" s="3"/>
      <c r="LMG142" s="3"/>
      <c r="LMH142" s="3"/>
      <c r="LMI142" s="3"/>
      <c r="LMJ142" s="3"/>
      <c r="LMK142" s="3"/>
      <c r="LML142" s="3"/>
      <c r="LMM142" s="3"/>
      <c r="LMN142" s="3"/>
      <c r="LMO142" s="3"/>
      <c r="LMP142" s="3"/>
      <c r="LMQ142" s="3"/>
      <c r="LMR142" s="3"/>
      <c r="LMS142" s="3"/>
      <c r="LMT142" s="3"/>
      <c r="LMU142" s="3"/>
      <c r="LMV142" s="3"/>
      <c r="LMW142" s="3"/>
      <c r="LMX142" s="3"/>
      <c r="LMY142" s="3"/>
      <c r="LMZ142" s="3"/>
      <c r="LNA142" s="3"/>
      <c r="LNB142" s="3"/>
      <c r="LNC142" s="3"/>
      <c r="LND142" s="3"/>
      <c r="LNE142" s="3"/>
      <c r="LNF142" s="3"/>
      <c r="LNG142" s="3"/>
      <c r="LNH142" s="3"/>
      <c r="LNI142" s="3"/>
      <c r="LNJ142" s="3"/>
      <c r="LNK142" s="3"/>
      <c r="LNL142" s="3"/>
      <c r="LNM142" s="3"/>
      <c r="LNN142" s="3"/>
      <c r="LNO142" s="3"/>
      <c r="LNP142" s="3"/>
      <c r="LNQ142" s="3"/>
      <c r="LNR142" s="3"/>
      <c r="LNS142" s="3"/>
      <c r="LNT142" s="3"/>
      <c r="LNU142" s="3"/>
      <c r="LNV142" s="3"/>
      <c r="LNW142" s="3"/>
      <c r="LNX142" s="3"/>
      <c r="LNY142" s="3"/>
      <c r="LNZ142" s="3"/>
      <c r="LOA142" s="3"/>
      <c r="LOB142" s="3"/>
      <c r="LOC142" s="3"/>
      <c r="LOD142" s="3"/>
      <c r="LOE142" s="3"/>
      <c r="LOF142" s="3"/>
      <c r="LOG142" s="3"/>
      <c r="LOH142" s="3"/>
      <c r="LOI142" s="3"/>
      <c r="LOJ142" s="3"/>
      <c r="LOK142" s="3"/>
      <c r="LOL142" s="3"/>
      <c r="LOM142" s="3"/>
      <c r="LON142" s="3"/>
      <c r="LOO142" s="3"/>
      <c r="LOP142" s="3"/>
      <c r="LOQ142" s="3"/>
      <c r="LOR142" s="3"/>
      <c r="LOS142" s="3"/>
      <c r="LOT142" s="3"/>
      <c r="LOU142" s="3"/>
      <c r="LOV142" s="3"/>
      <c r="LOW142" s="3"/>
      <c r="LOX142" s="3"/>
      <c r="LOY142" s="3"/>
      <c r="LOZ142" s="3"/>
      <c r="LPA142" s="3"/>
      <c r="LPB142" s="3"/>
      <c r="LPC142" s="3"/>
      <c r="LPD142" s="3"/>
      <c r="LPE142" s="3"/>
      <c r="LPF142" s="3"/>
      <c r="LPG142" s="3"/>
      <c r="LPH142" s="3"/>
      <c r="LPI142" s="3"/>
      <c r="LPJ142" s="3"/>
      <c r="LPK142" s="3"/>
      <c r="LPL142" s="3"/>
      <c r="LPM142" s="3"/>
      <c r="LPN142" s="3"/>
      <c r="LPO142" s="3"/>
      <c r="LPP142" s="3"/>
      <c r="LPQ142" s="3"/>
      <c r="LPR142" s="3"/>
      <c r="LPS142" s="3"/>
      <c r="LPT142" s="3"/>
      <c r="LPU142" s="3"/>
      <c r="LPV142" s="3"/>
      <c r="LPW142" s="3"/>
      <c r="LPX142" s="3"/>
      <c r="LPY142" s="3"/>
      <c r="LPZ142" s="3"/>
      <c r="LQA142" s="3"/>
      <c r="LQB142" s="3"/>
      <c r="LQC142" s="3"/>
      <c r="LQD142" s="3"/>
      <c r="LQE142" s="3"/>
      <c r="LQF142" s="3"/>
      <c r="LQG142" s="3"/>
      <c r="LQH142" s="3"/>
      <c r="LQI142" s="3"/>
      <c r="LQJ142" s="3"/>
      <c r="LQK142" s="3"/>
      <c r="LQL142" s="3"/>
      <c r="LQM142" s="3"/>
      <c r="LQN142" s="3"/>
      <c r="LQO142" s="3"/>
      <c r="LQP142" s="3"/>
      <c r="LQQ142" s="3"/>
      <c r="LQR142" s="3"/>
      <c r="LQS142" s="3"/>
      <c r="LQT142" s="3"/>
      <c r="LQU142" s="3"/>
      <c r="LQV142" s="3"/>
      <c r="LQW142" s="3"/>
      <c r="LQX142" s="3"/>
      <c r="LQY142" s="3"/>
      <c r="LQZ142" s="3"/>
      <c r="LRA142" s="3"/>
      <c r="LRB142" s="3"/>
      <c r="LRC142" s="3"/>
      <c r="LRD142" s="3"/>
      <c r="LRE142" s="3"/>
      <c r="LRF142" s="3"/>
      <c r="LRG142" s="3"/>
      <c r="LRH142" s="3"/>
      <c r="LRI142" s="3"/>
      <c r="LRJ142" s="3"/>
      <c r="LRK142" s="3"/>
      <c r="LRL142" s="3"/>
      <c r="LRM142" s="3"/>
      <c r="LRN142" s="3"/>
      <c r="LRO142" s="3"/>
      <c r="LRP142" s="3"/>
      <c r="LRQ142" s="3"/>
      <c r="LRR142" s="3"/>
      <c r="LRS142" s="3"/>
      <c r="LRT142" s="3"/>
      <c r="LRU142" s="3"/>
      <c r="LRV142" s="3"/>
      <c r="LRW142" s="3"/>
      <c r="LRX142" s="3"/>
      <c r="LRY142" s="3"/>
      <c r="LRZ142" s="3"/>
      <c r="LSA142" s="3"/>
      <c r="LSB142" s="3"/>
      <c r="LSC142" s="3"/>
      <c r="LSD142" s="3"/>
      <c r="LSE142" s="3"/>
      <c r="LSF142" s="3"/>
      <c r="LSG142" s="3"/>
      <c r="LSH142" s="3"/>
      <c r="LSI142" s="3"/>
      <c r="LSJ142" s="3"/>
      <c r="LSK142" s="3"/>
      <c r="LSL142" s="3"/>
      <c r="LSM142" s="3"/>
      <c r="LSN142" s="3"/>
      <c r="LSO142" s="3"/>
      <c r="LSP142" s="3"/>
      <c r="LSQ142" s="3"/>
      <c r="LSR142" s="3"/>
      <c r="LSS142" s="3"/>
      <c r="LST142" s="3"/>
      <c r="LSU142" s="3"/>
      <c r="LSV142" s="3"/>
      <c r="LSW142" s="3"/>
      <c r="LSX142" s="3"/>
      <c r="LSY142" s="3"/>
      <c r="LSZ142" s="3"/>
      <c r="LTA142" s="3"/>
      <c r="LTB142" s="3"/>
      <c r="LTC142" s="3"/>
      <c r="LTD142" s="3"/>
      <c r="LTE142" s="3"/>
      <c r="LTF142" s="3"/>
      <c r="LTG142" s="3"/>
      <c r="LTH142" s="3"/>
      <c r="LTI142" s="3"/>
      <c r="LTJ142" s="3"/>
      <c r="LTK142" s="3"/>
      <c r="LTL142" s="3"/>
      <c r="LTM142" s="3"/>
      <c r="LTN142" s="3"/>
      <c r="LTO142" s="3"/>
      <c r="LTP142" s="3"/>
      <c r="LTQ142" s="3"/>
      <c r="LTR142" s="3"/>
      <c r="LTS142" s="3"/>
      <c r="LTT142" s="3"/>
      <c r="LTU142" s="3"/>
      <c r="LTV142" s="3"/>
      <c r="LTW142" s="3"/>
      <c r="LTX142" s="3"/>
      <c r="LTY142" s="3"/>
      <c r="LTZ142" s="3"/>
      <c r="LUA142" s="3"/>
      <c r="LUB142" s="3"/>
      <c r="LUC142" s="3"/>
      <c r="LUD142" s="3"/>
      <c r="LUE142" s="3"/>
      <c r="LUF142" s="3"/>
      <c r="LUG142" s="3"/>
      <c r="LUH142" s="3"/>
      <c r="LUI142" s="3"/>
      <c r="LUJ142" s="3"/>
      <c r="LUK142" s="3"/>
      <c r="LUL142" s="3"/>
      <c r="LUM142" s="3"/>
      <c r="LUN142" s="3"/>
      <c r="LUO142" s="3"/>
      <c r="LUP142" s="3"/>
      <c r="LUQ142" s="3"/>
      <c r="LUR142" s="3"/>
      <c r="LUS142" s="3"/>
      <c r="LUT142" s="3"/>
      <c r="LUU142" s="3"/>
      <c r="LUV142" s="3"/>
      <c r="LUW142" s="3"/>
      <c r="LUX142" s="3"/>
      <c r="LUY142" s="3"/>
      <c r="LUZ142" s="3"/>
      <c r="LVA142" s="3"/>
      <c r="LVB142" s="3"/>
      <c r="LVC142" s="3"/>
      <c r="LVD142" s="3"/>
      <c r="LVE142" s="3"/>
      <c r="LVF142" s="3"/>
      <c r="LVG142" s="3"/>
      <c r="LVH142" s="3"/>
      <c r="LVI142" s="3"/>
      <c r="LVJ142" s="3"/>
      <c r="LVK142" s="3"/>
      <c r="LVL142" s="3"/>
      <c r="LVM142" s="3"/>
      <c r="LVN142" s="3"/>
      <c r="LVO142" s="3"/>
      <c r="LVP142" s="3"/>
      <c r="LVQ142" s="3"/>
      <c r="LVR142" s="3"/>
      <c r="LVS142" s="3"/>
      <c r="LVT142" s="3"/>
      <c r="LVU142" s="3"/>
      <c r="LVV142" s="3"/>
      <c r="LVW142" s="3"/>
      <c r="LVX142" s="3"/>
      <c r="LVY142" s="3"/>
      <c r="LVZ142" s="3"/>
      <c r="LWA142" s="3"/>
      <c r="LWB142" s="3"/>
      <c r="LWC142" s="3"/>
      <c r="LWD142" s="3"/>
      <c r="LWE142" s="3"/>
      <c r="LWF142" s="3"/>
      <c r="LWG142" s="3"/>
      <c r="LWH142" s="3"/>
      <c r="LWI142" s="3"/>
      <c r="LWJ142" s="3"/>
      <c r="LWK142" s="3"/>
      <c r="LWL142" s="3"/>
      <c r="LWM142" s="3"/>
      <c r="LWN142" s="3"/>
      <c r="LWO142" s="3"/>
      <c r="LWP142" s="3"/>
      <c r="LWQ142" s="3"/>
      <c r="LWR142" s="3"/>
      <c r="LWS142" s="3"/>
      <c r="LWT142" s="3"/>
      <c r="LWU142" s="3"/>
      <c r="LWV142" s="3"/>
      <c r="LWW142" s="3"/>
      <c r="LWX142" s="3"/>
      <c r="LWY142" s="3"/>
      <c r="LWZ142" s="3"/>
      <c r="LXA142" s="3"/>
      <c r="LXB142" s="3"/>
      <c r="LXC142" s="3"/>
      <c r="LXD142" s="3"/>
      <c r="LXE142" s="3"/>
      <c r="LXF142" s="3"/>
      <c r="LXG142" s="3"/>
      <c r="LXH142" s="3"/>
      <c r="LXI142" s="3"/>
      <c r="LXJ142" s="3"/>
      <c r="LXK142" s="3"/>
      <c r="LXL142" s="3"/>
      <c r="LXM142" s="3"/>
      <c r="LXN142" s="3"/>
      <c r="LXO142" s="3"/>
      <c r="LXP142" s="3"/>
      <c r="LXQ142" s="3"/>
      <c r="LXR142" s="3"/>
      <c r="LXS142" s="3"/>
      <c r="LXT142" s="3"/>
      <c r="LXU142" s="3"/>
      <c r="LXV142" s="3"/>
      <c r="LXW142" s="3"/>
      <c r="LXX142" s="3"/>
      <c r="LXY142" s="3"/>
      <c r="LXZ142" s="3"/>
      <c r="LYA142" s="3"/>
      <c r="LYB142" s="3"/>
      <c r="LYC142" s="3"/>
      <c r="LYD142" s="3"/>
      <c r="LYE142" s="3"/>
      <c r="LYF142" s="3"/>
      <c r="LYG142" s="3"/>
      <c r="LYH142" s="3"/>
      <c r="LYI142" s="3"/>
      <c r="LYJ142" s="3"/>
      <c r="LYK142" s="3"/>
      <c r="LYL142" s="3"/>
      <c r="LYM142" s="3"/>
      <c r="LYN142" s="3"/>
      <c r="LYO142" s="3"/>
      <c r="LYP142" s="3"/>
      <c r="LYQ142" s="3"/>
      <c r="LYR142" s="3"/>
      <c r="LYS142" s="3"/>
      <c r="LYT142" s="3"/>
      <c r="LYU142" s="3"/>
      <c r="LYV142" s="3"/>
      <c r="LYW142" s="3"/>
      <c r="LYX142" s="3"/>
      <c r="LYY142" s="3"/>
      <c r="LYZ142" s="3"/>
      <c r="LZA142" s="3"/>
      <c r="LZB142" s="3"/>
      <c r="LZC142" s="3"/>
      <c r="LZD142" s="3"/>
      <c r="LZE142" s="3"/>
      <c r="LZF142" s="3"/>
      <c r="LZG142" s="3"/>
      <c r="LZH142" s="3"/>
      <c r="LZI142" s="3"/>
      <c r="LZJ142" s="3"/>
      <c r="LZK142" s="3"/>
      <c r="LZL142" s="3"/>
      <c r="LZM142" s="3"/>
      <c r="LZN142" s="3"/>
      <c r="LZO142" s="3"/>
      <c r="LZP142" s="3"/>
      <c r="LZQ142" s="3"/>
      <c r="LZR142" s="3"/>
      <c r="LZS142" s="3"/>
      <c r="LZT142" s="3"/>
      <c r="LZU142" s="3"/>
      <c r="LZV142" s="3"/>
      <c r="LZW142" s="3"/>
      <c r="LZX142" s="3"/>
      <c r="LZY142" s="3"/>
      <c r="LZZ142" s="3"/>
      <c r="MAA142" s="3"/>
      <c r="MAB142" s="3"/>
      <c r="MAC142" s="3"/>
      <c r="MAD142" s="3"/>
      <c r="MAE142" s="3"/>
      <c r="MAF142" s="3"/>
      <c r="MAG142" s="3"/>
      <c r="MAH142" s="3"/>
      <c r="MAI142" s="3"/>
      <c r="MAJ142" s="3"/>
      <c r="MAK142" s="3"/>
      <c r="MAL142" s="3"/>
      <c r="MAM142" s="3"/>
      <c r="MAN142" s="3"/>
      <c r="MAO142" s="3"/>
      <c r="MAP142" s="3"/>
      <c r="MAQ142" s="3"/>
      <c r="MAR142" s="3"/>
      <c r="MAS142" s="3"/>
      <c r="MAT142" s="3"/>
      <c r="MAU142" s="3"/>
      <c r="MAV142" s="3"/>
      <c r="MAW142" s="3"/>
      <c r="MAX142" s="3"/>
      <c r="MAY142" s="3"/>
      <c r="MAZ142" s="3"/>
      <c r="MBA142" s="3"/>
      <c r="MBB142" s="3"/>
      <c r="MBC142" s="3"/>
      <c r="MBD142" s="3"/>
      <c r="MBE142" s="3"/>
      <c r="MBF142" s="3"/>
      <c r="MBG142" s="3"/>
      <c r="MBH142" s="3"/>
      <c r="MBI142" s="3"/>
      <c r="MBJ142" s="3"/>
      <c r="MBK142" s="3"/>
      <c r="MBL142" s="3"/>
      <c r="MBM142" s="3"/>
      <c r="MBN142" s="3"/>
      <c r="MBO142" s="3"/>
      <c r="MBP142" s="3"/>
      <c r="MBQ142" s="3"/>
      <c r="MBR142" s="3"/>
      <c r="MBS142" s="3"/>
      <c r="MBT142" s="3"/>
      <c r="MBU142" s="3"/>
      <c r="MBV142" s="3"/>
      <c r="MBW142" s="3"/>
      <c r="MBX142" s="3"/>
      <c r="MBY142" s="3"/>
      <c r="MBZ142" s="3"/>
      <c r="MCA142" s="3"/>
      <c r="MCB142" s="3"/>
      <c r="MCC142" s="3"/>
      <c r="MCD142" s="3"/>
      <c r="MCE142" s="3"/>
      <c r="MCF142" s="3"/>
      <c r="MCG142" s="3"/>
      <c r="MCH142" s="3"/>
      <c r="MCI142" s="3"/>
      <c r="MCJ142" s="3"/>
      <c r="MCK142" s="3"/>
      <c r="MCL142" s="3"/>
      <c r="MCM142" s="3"/>
      <c r="MCN142" s="3"/>
      <c r="MCO142" s="3"/>
      <c r="MCP142" s="3"/>
      <c r="MCQ142" s="3"/>
      <c r="MCR142" s="3"/>
      <c r="MCS142" s="3"/>
      <c r="MCT142" s="3"/>
      <c r="MCU142" s="3"/>
      <c r="MCV142" s="3"/>
      <c r="MCW142" s="3"/>
      <c r="MCX142" s="3"/>
      <c r="MCY142" s="3"/>
      <c r="MCZ142" s="3"/>
      <c r="MDA142" s="3"/>
      <c r="MDB142" s="3"/>
      <c r="MDC142" s="3"/>
      <c r="MDD142" s="3"/>
      <c r="MDE142" s="3"/>
      <c r="MDF142" s="3"/>
      <c r="MDG142" s="3"/>
      <c r="MDH142" s="3"/>
      <c r="MDI142" s="3"/>
      <c r="MDJ142" s="3"/>
      <c r="MDK142" s="3"/>
      <c r="MDL142" s="3"/>
      <c r="MDM142" s="3"/>
      <c r="MDN142" s="3"/>
      <c r="MDO142" s="3"/>
      <c r="MDP142" s="3"/>
      <c r="MDQ142" s="3"/>
      <c r="MDR142" s="3"/>
      <c r="MDS142" s="3"/>
      <c r="MDT142" s="3"/>
      <c r="MDU142" s="3"/>
      <c r="MDV142" s="3"/>
      <c r="MDW142" s="3"/>
      <c r="MDX142" s="3"/>
      <c r="MDY142" s="3"/>
      <c r="MDZ142" s="3"/>
      <c r="MEA142" s="3"/>
      <c r="MEB142" s="3"/>
      <c r="MEC142" s="3"/>
      <c r="MED142" s="3"/>
      <c r="MEE142" s="3"/>
      <c r="MEF142" s="3"/>
      <c r="MEG142" s="3"/>
      <c r="MEH142" s="3"/>
      <c r="MEI142" s="3"/>
      <c r="MEJ142" s="3"/>
      <c r="MEK142" s="3"/>
      <c r="MEL142" s="3"/>
      <c r="MEM142" s="3"/>
      <c r="MEN142" s="3"/>
      <c r="MEO142" s="3"/>
      <c r="MEP142" s="3"/>
      <c r="MEQ142" s="3"/>
      <c r="MER142" s="3"/>
      <c r="MES142" s="3"/>
      <c r="MET142" s="3"/>
      <c r="MEU142" s="3"/>
      <c r="MEV142" s="3"/>
      <c r="MEW142" s="3"/>
      <c r="MEX142" s="3"/>
      <c r="MEY142" s="3"/>
      <c r="MEZ142" s="3"/>
      <c r="MFA142" s="3"/>
      <c r="MFB142" s="3"/>
      <c r="MFC142" s="3"/>
      <c r="MFD142" s="3"/>
      <c r="MFE142" s="3"/>
      <c r="MFF142" s="3"/>
      <c r="MFG142" s="3"/>
      <c r="MFH142" s="3"/>
      <c r="MFI142" s="3"/>
      <c r="MFJ142" s="3"/>
      <c r="MFK142" s="3"/>
      <c r="MFL142" s="3"/>
      <c r="MFM142" s="3"/>
      <c r="MFN142" s="3"/>
      <c r="MFO142" s="3"/>
      <c r="MFP142" s="3"/>
      <c r="MFQ142" s="3"/>
      <c r="MFR142" s="3"/>
      <c r="MFS142" s="3"/>
      <c r="MFT142" s="3"/>
      <c r="MFU142" s="3"/>
      <c r="MFV142" s="3"/>
      <c r="MFW142" s="3"/>
      <c r="MFX142" s="3"/>
      <c r="MFY142" s="3"/>
      <c r="MFZ142" s="3"/>
      <c r="MGA142" s="3"/>
      <c r="MGB142" s="3"/>
      <c r="MGC142" s="3"/>
      <c r="MGD142" s="3"/>
      <c r="MGE142" s="3"/>
      <c r="MGF142" s="3"/>
      <c r="MGG142" s="3"/>
      <c r="MGH142" s="3"/>
      <c r="MGI142" s="3"/>
      <c r="MGJ142" s="3"/>
      <c r="MGK142" s="3"/>
      <c r="MGL142" s="3"/>
      <c r="MGM142" s="3"/>
      <c r="MGN142" s="3"/>
      <c r="MGO142" s="3"/>
      <c r="MGP142" s="3"/>
      <c r="MGQ142" s="3"/>
      <c r="MGR142" s="3"/>
      <c r="MGS142" s="3"/>
      <c r="MGT142" s="3"/>
      <c r="MGU142" s="3"/>
      <c r="MGV142" s="3"/>
      <c r="MGW142" s="3"/>
      <c r="MGX142" s="3"/>
      <c r="MGY142" s="3"/>
      <c r="MGZ142" s="3"/>
      <c r="MHA142" s="3"/>
      <c r="MHB142" s="3"/>
      <c r="MHC142" s="3"/>
      <c r="MHD142" s="3"/>
      <c r="MHE142" s="3"/>
      <c r="MHF142" s="3"/>
      <c r="MHG142" s="3"/>
      <c r="MHH142" s="3"/>
      <c r="MHI142" s="3"/>
      <c r="MHJ142" s="3"/>
      <c r="MHK142" s="3"/>
      <c r="MHL142" s="3"/>
      <c r="MHM142" s="3"/>
      <c r="MHN142" s="3"/>
      <c r="MHO142" s="3"/>
      <c r="MHP142" s="3"/>
      <c r="MHQ142" s="3"/>
      <c r="MHR142" s="3"/>
      <c r="MHS142" s="3"/>
      <c r="MHT142" s="3"/>
      <c r="MHU142" s="3"/>
      <c r="MHV142" s="3"/>
      <c r="MHW142" s="3"/>
      <c r="MHX142" s="3"/>
      <c r="MHY142" s="3"/>
      <c r="MHZ142" s="3"/>
      <c r="MIA142" s="3"/>
      <c r="MIB142" s="3"/>
      <c r="MIC142" s="3"/>
      <c r="MID142" s="3"/>
      <c r="MIE142" s="3"/>
      <c r="MIF142" s="3"/>
      <c r="MIG142" s="3"/>
      <c r="MIH142" s="3"/>
      <c r="MII142" s="3"/>
      <c r="MIJ142" s="3"/>
      <c r="MIK142" s="3"/>
      <c r="MIL142" s="3"/>
      <c r="MIM142" s="3"/>
      <c r="MIN142" s="3"/>
      <c r="MIO142" s="3"/>
      <c r="MIP142" s="3"/>
      <c r="MIQ142" s="3"/>
      <c r="MIR142" s="3"/>
      <c r="MIS142" s="3"/>
      <c r="MIT142" s="3"/>
      <c r="MIU142" s="3"/>
      <c r="MIV142" s="3"/>
      <c r="MIW142" s="3"/>
      <c r="MIX142" s="3"/>
      <c r="MIY142" s="3"/>
      <c r="MIZ142" s="3"/>
      <c r="MJA142" s="3"/>
      <c r="MJB142" s="3"/>
      <c r="MJC142" s="3"/>
      <c r="MJD142" s="3"/>
      <c r="MJE142" s="3"/>
      <c r="MJF142" s="3"/>
      <c r="MJG142" s="3"/>
      <c r="MJH142" s="3"/>
      <c r="MJI142" s="3"/>
      <c r="MJJ142" s="3"/>
      <c r="MJK142" s="3"/>
      <c r="MJL142" s="3"/>
      <c r="MJM142" s="3"/>
      <c r="MJN142" s="3"/>
      <c r="MJO142" s="3"/>
      <c r="MJP142" s="3"/>
      <c r="MJQ142" s="3"/>
      <c r="MJR142" s="3"/>
      <c r="MJS142" s="3"/>
      <c r="MJT142" s="3"/>
      <c r="MJU142" s="3"/>
      <c r="MJV142" s="3"/>
      <c r="MJW142" s="3"/>
      <c r="MJX142" s="3"/>
      <c r="MJY142" s="3"/>
      <c r="MJZ142" s="3"/>
      <c r="MKA142" s="3"/>
      <c r="MKB142" s="3"/>
      <c r="MKC142" s="3"/>
      <c r="MKD142" s="3"/>
      <c r="MKE142" s="3"/>
      <c r="MKF142" s="3"/>
      <c r="MKG142" s="3"/>
      <c r="MKH142" s="3"/>
      <c r="MKI142" s="3"/>
      <c r="MKJ142" s="3"/>
      <c r="MKK142" s="3"/>
      <c r="MKL142" s="3"/>
      <c r="MKM142" s="3"/>
      <c r="MKN142" s="3"/>
      <c r="MKO142" s="3"/>
      <c r="MKP142" s="3"/>
      <c r="MKQ142" s="3"/>
      <c r="MKR142" s="3"/>
      <c r="MKS142" s="3"/>
      <c r="MKT142" s="3"/>
      <c r="MKU142" s="3"/>
      <c r="MKV142" s="3"/>
      <c r="MKW142" s="3"/>
      <c r="MKX142" s="3"/>
      <c r="MKY142" s="3"/>
      <c r="MKZ142" s="3"/>
      <c r="MLA142" s="3"/>
      <c r="MLB142" s="3"/>
      <c r="MLC142" s="3"/>
      <c r="MLD142" s="3"/>
      <c r="MLE142" s="3"/>
      <c r="MLF142" s="3"/>
      <c r="MLG142" s="3"/>
      <c r="MLH142" s="3"/>
      <c r="MLI142" s="3"/>
      <c r="MLJ142" s="3"/>
      <c r="MLK142" s="3"/>
      <c r="MLL142" s="3"/>
      <c r="MLM142" s="3"/>
      <c r="MLN142" s="3"/>
      <c r="MLO142" s="3"/>
      <c r="MLP142" s="3"/>
      <c r="MLQ142" s="3"/>
      <c r="MLR142" s="3"/>
      <c r="MLS142" s="3"/>
      <c r="MLT142" s="3"/>
      <c r="MLU142" s="3"/>
      <c r="MLV142" s="3"/>
      <c r="MLW142" s="3"/>
      <c r="MLX142" s="3"/>
      <c r="MLY142" s="3"/>
      <c r="MLZ142" s="3"/>
      <c r="MMA142" s="3"/>
      <c r="MMB142" s="3"/>
      <c r="MMC142" s="3"/>
      <c r="MMD142" s="3"/>
      <c r="MME142" s="3"/>
      <c r="MMF142" s="3"/>
      <c r="MMG142" s="3"/>
      <c r="MMH142" s="3"/>
      <c r="MMI142" s="3"/>
      <c r="MMJ142" s="3"/>
      <c r="MMK142" s="3"/>
      <c r="MML142" s="3"/>
      <c r="MMM142" s="3"/>
      <c r="MMN142" s="3"/>
      <c r="MMO142" s="3"/>
      <c r="MMP142" s="3"/>
      <c r="MMQ142" s="3"/>
      <c r="MMR142" s="3"/>
      <c r="MMS142" s="3"/>
      <c r="MMT142" s="3"/>
      <c r="MMU142" s="3"/>
      <c r="MMV142" s="3"/>
      <c r="MMW142" s="3"/>
      <c r="MMX142" s="3"/>
      <c r="MMY142" s="3"/>
      <c r="MMZ142" s="3"/>
      <c r="MNA142" s="3"/>
      <c r="MNB142" s="3"/>
      <c r="MNC142" s="3"/>
      <c r="MND142" s="3"/>
      <c r="MNE142" s="3"/>
      <c r="MNF142" s="3"/>
      <c r="MNG142" s="3"/>
      <c r="MNH142" s="3"/>
      <c r="MNI142" s="3"/>
      <c r="MNJ142" s="3"/>
      <c r="MNK142" s="3"/>
      <c r="MNL142" s="3"/>
      <c r="MNM142" s="3"/>
      <c r="MNN142" s="3"/>
      <c r="MNO142" s="3"/>
      <c r="MNP142" s="3"/>
      <c r="MNQ142" s="3"/>
      <c r="MNR142" s="3"/>
      <c r="MNS142" s="3"/>
      <c r="MNT142" s="3"/>
      <c r="MNU142" s="3"/>
      <c r="MNV142" s="3"/>
      <c r="MNW142" s="3"/>
      <c r="MNX142" s="3"/>
      <c r="MNY142" s="3"/>
      <c r="MNZ142" s="3"/>
      <c r="MOA142" s="3"/>
      <c r="MOB142" s="3"/>
      <c r="MOC142" s="3"/>
      <c r="MOD142" s="3"/>
      <c r="MOE142" s="3"/>
      <c r="MOF142" s="3"/>
      <c r="MOG142" s="3"/>
      <c r="MOH142" s="3"/>
      <c r="MOI142" s="3"/>
      <c r="MOJ142" s="3"/>
      <c r="MOK142" s="3"/>
      <c r="MOL142" s="3"/>
      <c r="MOM142" s="3"/>
      <c r="MON142" s="3"/>
      <c r="MOO142" s="3"/>
      <c r="MOP142" s="3"/>
      <c r="MOQ142" s="3"/>
      <c r="MOR142" s="3"/>
      <c r="MOS142" s="3"/>
      <c r="MOT142" s="3"/>
      <c r="MOU142" s="3"/>
      <c r="MOV142" s="3"/>
      <c r="MOW142" s="3"/>
      <c r="MOX142" s="3"/>
      <c r="MOY142" s="3"/>
      <c r="MOZ142" s="3"/>
      <c r="MPA142" s="3"/>
      <c r="MPB142" s="3"/>
      <c r="MPC142" s="3"/>
      <c r="MPD142" s="3"/>
      <c r="MPE142" s="3"/>
      <c r="MPF142" s="3"/>
      <c r="MPG142" s="3"/>
      <c r="MPH142" s="3"/>
      <c r="MPI142" s="3"/>
      <c r="MPJ142" s="3"/>
      <c r="MPK142" s="3"/>
      <c r="MPL142" s="3"/>
      <c r="MPM142" s="3"/>
      <c r="MPN142" s="3"/>
      <c r="MPO142" s="3"/>
      <c r="MPP142" s="3"/>
      <c r="MPQ142" s="3"/>
      <c r="MPR142" s="3"/>
      <c r="MPS142" s="3"/>
      <c r="MPT142" s="3"/>
      <c r="MPU142" s="3"/>
      <c r="MPV142" s="3"/>
      <c r="MPW142" s="3"/>
      <c r="MPX142" s="3"/>
      <c r="MPY142" s="3"/>
      <c r="MPZ142" s="3"/>
      <c r="MQA142" s="3"/>
      <c r="MQB142" s="3"/>
      <c r="MQC142" s="3"/>
      <c r="MQD142" s="3"/>
      <c r="MQE142" s="3"/>
      <c r="MQF142" s="3"/>
      <c r="MQG142" s="3"/>
      <c r="MQH142" s="3"/>
      <c r="MQI142" s="3"/>
      <c r="MQJ142" s="3"/>
      <c r="MQK142" s="3"/>
      <c r="MQL142" s="3"/>
      <c r="MQM142" s="3"/>
      <c r="MQN142" s="3"/>
      <c r="MQO142" s="3"/>
      <c r="MQP142" s="3"/>
      <c r="MQQ142" s="3"/>
      <c r="MQR142" s="3"/>
      <c r="MQS142" s="3"/>
      <c r="MQT142" s="3"/>
      <c r="MQU142" s="3"/>
      <c r="MQV142" s="3"/>
      <c r="MQW142" s="3"/>
      <c r="MQX142" s="3"/>
      <c r="MQY142" s="3"/>
      <c r="MQZ142" s="3"/>
      <c r="MRA142" s="3"/>
      <c r="MRB142" s="3"/>
      <c r="MRC142" s="3"/>
      <c r="MRD142" s="3"/>
      <c r="MRE142" s="3"/>
      <c r="MRF142" s="3"/>
      <c r="MRG142" s="3"/>
      <c r="MRH142" s="3"/>
      <c r="MRI142" s="3"/>
      <c r="MRJ142" s="3"/>
      <c r="MRK142" s="3"/>
      <c r="MRL142" s="3"/>
      <c r="MRM142" s="3"/>
      <c r="MRN142" s="3"/>
      <c r="MRO142" s="3"/>
      <c r="MRP142" s="3"/>
      <c r="MRQ142" s="3"/>
      <c r="MRR142" s="3"/>
      <c r="MRS142" s="3"/>
      <c r="MRT142" s="3"/>
      <c r="MRU142" s="3"/>
      <c r="MRV142" s="3"/>
      <c r="MRW142" s="3"/>
      <c r="MRX142" s="3"/>
      <c r="MRY142" s="3"/>
      <c r="MRZ142" s="3"/>
      <c r="MSA142" s="3"/>
      <c r="MSB142" s="3"/>
      <c r="MSC142" s="3"/>
      <c r="MSD142" s="3"/>
      <c r="MSE142" s="3"/>
      <c r="MSF142" s="3"/>
      <c r="MSG142" s="3"/>
      <c r="MSH142" s="3"/>
      <c r="MSI142" s="3"/>
      <c r="MSJ142" s="3"/>
      <c r="MSK142" s="3"/>
      <c r="MSL142" s="3"/>
      <c r="MSM142" s="3"/>
      <c r="MSN142" s="3"/>
      <c r="MSO142" s="3"/>
      <c r="MSP142" s="3"/>
      <c r="MSQ142" s="3"/>
      <c r="MSR142" s="3"/>
      <c r="MSS142" s="3"/>
      <c r="MST142" s="3"/>
      <c r="MSU142" s="3"/>
      <c r="MSV142" s="3"/>
      <c r="MSW142" s="3"/>
      <c r="MSX142" s="3"/>
      <c r="MSY142" s="3"/>
      <c r="MSZ142" s="3"/>
      <c r="MTA142" s="3"/>
      <c r="MTB142" s="3"/>
      <c r="MTC142" s="3"/>
      <c r="MTD142" s="3"/>
      <c r="MTE142" s="3"/>
      <c r="MTF142" s="3"/>
      <c r="MTG142" s="3"/>
      <c r="MTH142" s="3"/>
      <c r="MTI142" s="3"/>
      <c r="MTJ142" s="3"/>
      <c r="MTK142" s="3"/>
      <c r="MTL142" s="3"/>
      <c r="MTM142" s="3"/>
      <c r="MTN142" s="3"/>
      <c r="MTO142" s="3"/>
      <c r="MTP142" s="3"/>
      <c r="MTQ142" s="3"/>
      <c r="MTR142" s="3"/>
      <c r="MTS142" s="3"/>
      <c r="MTT142" s="3"/>
      <c r="MTU142" s="3"/>
      <c r="MTV142" s="3"/>
      <c r="MTW142" s="3"/>
      <c r="MTX142" s="3"/>
      <c r="MTY142" s="3"/>
      <c r="MTZ142" s="3"/>
      <c r="MUA142" s="3"/>
      <c r="MUB142" s="3"/>
      <c r="MUC142" s="3"/>
      <c r="MUD142" s="3"/>
      <c r="MUE142" s="3"/>
      <c r="MUF142" s="3"/>
      <c r="MUG142" s="3"/>
      <c r="MUH142" s="3"/>
      <c r="MUI142" s="3"/>
      <c r="MUJ142" s="3"/>
      <c r="MUK142" s="3"/>
      <c r="MUL142" s="3"/>
      <c r="MUM142" s="3"/>
      <c r="MUN142" s="3"/>
      <c r="MUO142" s="3"/>
      <c r="MUP142" s="3"/>
      <c r="MUQ142" s="3"/>
      <c r="MUR142" s="3"/>
      <c r="MUS142" s="3"/>
      <c r="MUT142" s="3"/>
      <c r="MUU142" s="3"/>
      <c r="MUV142" s="3"/>
      <c r="MUW142" s="3"/>
      <c r="MUX142" s="3"/>
      <c r="MUY142" s="3"/>
      <c r="MUZ142" s="3"/>
      <c r="MVA142" s="3"/>
      <c r="MVB142" s="3"/>
      <c r="MVC142" s="3"/>
      <c r="MVD142" s="3"/>
      <c r="MVE142" s="3"/>
      <c r="MVF142" s="3"/>
      <c r="MVG142" s="3"/>
      <c r="MVH142" s="3"/>
      <c r="MVI142" s="3"/>
      <c r="MVJ142" s="3"/>
      <c r="MVK142" s="3"/>
      <c r="MVL142" s="3"/>
      <c r="MVM142" s="3"/>
      <c r="MVN142" s="3"/>
      <c r="MVO142" s="3"/>
      <c r="MVP142" s="3"/>
      <c r="MVQ142" s="3"/>
      <c r="MVR142" s="3"/>
      <c r="MVS142" s="3"/>
      <c r="MVT142" s="3"/>
      <c r="MVU142" s="3"/>
      <c r="MVV142" s="3"/>
      <c r="MVW142" s="3"/>
      <c r="MVX142" s="3"/>
      <c r="MVY142" s="3"/>
      <c r="MVZ142" s="3"/>
      <c r="MWA142" s="3"/>
      <c r="MWB142" s="3"/>
      <c r="MWC142" s="3"/>
      <c r="MWD142" s="3"/>
      <c r="MWE142" s="3"/>
      <c r="MWF142" s="3"/>
      <c r="MWG142" s="3"/>
      <c r="MWH142" s="3"/>
      <c r="MWI142" s="3"/>
      <c r="MWJ142" s="3"/>
      <c r="MWK142" s="3"/>
      <c r="MWL142" s="3"/>
      <c r="MWM142" s="3"/>
      <c r="MWN142" s="3"/>
      <c r="MWO142" s="3"/>
      <c r="MWP142" s="3"/>
      <c r="MWQ142" s="3"/>
      <c r="MWR142" s="3"/>
      <c r="MWS142" s="3"/>
      <c r="MWT142" s="3"/>
      <c r="MWU142" s="3"/>
      <c r="MWV142" s="3"/>
      <c r="MWW142" s="3"/>
      <c r="MWX142" s="3"/>
      <c r="MWY142" s="3"/>
      <c r="MWZ142" s="3"/>
      <c r="MXA142" s="3"/>
      <c r="MXB142" s="3"/>
      <c r="MXC142" s="3"/>
      <c r="MXD142" s="3"/>
      <c r="MXE142" s="3"/>
      <c r="MXF142" s="3"/>
      <c r="MXG142" s="3"/>
      <c r="MXH142" s="3"/>
      <c r="MXI142" s="3"/>
      <c r="MXJ142" s="3"/>
      <c r="MXK142" s="3"/>
      <c r="MXL142" s="3"/>
      <c r="MXM142" s="3"/>
      <c r="MXN142" s="3"/>
      <c r="MXO142" s="3"/>
      <c r="MXP142" s="3"/>
      <c r="MXQ142" s="3"/>
      <c r="MXR142" s="3"/>
      <c r="MXS142" s="3"/>
      <c r="MXT142" s="3"/>
      <c r="MXU142" s="3"/>
      <c r="MXV142" s="3"/>
      <c r="MXW142" s="3"/>
      <c r="MXX142" s="3"/>
      <c r="MXY142" s="3"/>
      <c r="MXZ142" s="3"/>
      <c r="MYA142" s="3"/>
      <c r="MYB142" s="3"/>
      <c r="MYC142" s="3"/>
      <c r="MYD142" s="3"/>
      <c r="MYE142" s="3"/>
      <c r="MYF142" s="3"/>
      <c r="MYG142" s="3"/>
      <c r="MYH142" s="3"/>
      <c r="MYI142" s="3"/>
      <c r="MYJ142" s="3"/>
      <c r="MYK142" s="3"/>
      <c r="MYL142" s="3"/>
      <c r="MYM142" s="3"/>
      <c r="MYN142" s="3"/>
      <c r="MYO142" s="3"/>
      <c r="MYP142" s="3"/>
      <c r="MYQ142" s="3"/>
      <c r="MYR142" s="3"/>
      <c r="MYS142" s="3"/>
      <c r="MYT142" s="3"/>
      <c r="MYU142" s="3"/>
      <c r="MYV142" s="3"/>
      <c r="MYW142" s="3"/>
      <c r="MYX142" s="3"/>
      <c r="MYY142" s="3"/>
      <c r="MYZ142" s="3"/>
      <c r="MZA142" s="3"/>
      <c r="MZB142" s="3"/>
      <c r="MZC142" s="3"/>
      <c r="MZD142" s="3"/>
      <c r="MZE142" s="3"/>
      <c r="MZF142" s="3"/>
      <c r="MZG142" s="3"/>
      <c r="MZH142" s="3"/>
      <c r="MZI142" s="3"/>
      <c r="MZJ142" s="3"/>
      <c r="MZK142" s="3"/>
      <c r="MZL142" s="3"/>
      <c r="MZM142" s="3"/>
      <c r="MZN142" s="3"/>
      <c r="MZO142" s="3"/>
      <c r="MZP142" s="3"/>
      <c r="MZQ142" s="3"/>
      <c r="MZR142" s="3"/>
      <c r="MZS142" s="3"/>
      <c r="MZT142" s="3"/>
      <c r="MZU142" s="3"/>
      <c r="MZV142" s="3"/>
      <c r="MZW142" s="3"/>
      <c r="MZX142" s="3"/>
      <c r="MZY142" s="3"/>
      <c r="MZZ142" s="3"/>
      <c r="NAA142" s="3"/>
      <c r="NAB142" s="3"/>
      <c r="NAC142" s="3"/>
      <c r="NAD142" s="3"/>
      <c r="NAE142" s="3"/>
      <c r="NAF142" s="3"/>
      <c r="NAG142" s="3"/>
      <c r="NAH142" s="3"/>
      <c r="NAI142" s="3"/>
      <c r="NAJ142" s="3"/>
      <c r="NAK142" s="3"/>
      <c r="NAL142" s="3"/>
      <c r="NAM142" s="3"/>
      <c r="NAN142" s="3"/>
      <c r="NAO142" s="3"/>
      <c r="NAP142" s="3"/>
      <c r="NAQ142" s="3"/>
      <c r="NAR142" s="3"/>
      <c r="NAS142" s="3"/>
      <c r="NAT142" s="3"/>
      <c r="NAU142" s="3"/>
      <c r="NAV142" s="3"/>
      <c r="NAW142" s="3"/>
      <c r="NAX142" s="3"/>
      <c r="NAY142" s="3"/>
      <c r="NAZ142" s="3"/>
      <c r="NBA142" s="3"/>
      <c r="NBB142" s="3"/>
      <c r="NBC142" s="3"/>
      <c r="NBD142" s="3"/>
      <c r="NBE142" s="3"/>
      <c r="NBF142" s="3"/>
      <c r="NBG142" s="3"/>
      <c r="NBH142" s="3"/>
      <c r="NBI142" s="3"/>
      <c r="NBJ142" s="3"/>
      <c r="NBK142" s="3"/>
      <c r="NBL142" s="3"/>
      <c r="NBM142" s="3"/>
      <c r="NBN142" s="3"/>
      <c r="NBO142" s="3"/>
      <c r="NBP142" s="3"/>
      <c r="NBQ142" s="3"/>
      <c r="NBR142" s="3"/>
      <c r="NBS142" s="3"/>
      <c r="NBT142" s="3"/>
      <c r="NBU142" s="3"/>
      <c r="NBV142" s="3"/>
      <c r="NBW142" s="3"/>
      <c r="NBX142" s="3"/>
      <c r="NBY142" s="3"/>
      <c r="NBZ142" s="3"/>
      <c r="NCA142" s="3"/>
      <c r="NCB142" s="3"/>
      <c r="NCC142" s="3"/>
      <c r="NCD142" s="3"/>
      <c r="NCE142" s="3"/>
      <c r="NCF142" s="3"/>
      <c r="NCG142" s="3"/>
      <c r="NCH142" s="3"/>
      <c r="NCI142" s="3"/>
      <c r="NCJ142" s="3"/>
      <c r="NCK142" s="3"/>
      <c r="NCL142" s="3"/>
      <c r="NCM142" s="3"/>
      <c r="NCN142" s="3"/>
      <c r="NCO142" s="3"/>
      <c r="NCP142" s="3"/>
      <c r="NCQ142" s="3"/>
      <c r="NCR142" s="3"/>
      <c r="NCS142" s="3"/>
      <c r="NCT142" s="3"/>
      <c r="NCU142" s="3"/>
      <c r="NCV142" s="3"/>
      <c r="NCW142" s="3"/>
      <c r="NCX142" s="3"/>
      <c r="NCY142" s="3"/>
      <c r="NCZ142" s="3"/>
      <c r="NDA142" s="3"/>
      <c r="NDB142" s="3"/>
      <c r="NDC142" s="3"/>
      <c r="NDD142" s="3"/>
      <c r="NDE142" s="3"/>
      <c r="NDF142" s="3"/>
      <c r="NDG142" s="3"/>
      <c r="NDH142" s="3"/>
      <c r="NDI142" s="3"/>
      <c r="NDJ142" s="3"/>
      <c r="NDK142" s="3"/>
      <c r="NDL142" s="3"/>
      <c r="NDM142" s="3"/>
      <c r="NDN142" s="3"/>
      <c r="NDO142" s="3"/>
      <c r="NDP142" s="3"/>
      <c r="NDQ142" s="3"/>
      <c r="NDR142" s="3"/>
      <c r="NDS142" s="3"/>
      <c r="NDT142" s="3"/>
      <c r="NDU142" s="3"/>
      <c r="NDV142" s="3"/>
      <c r="NDW142" s="3"/>
      <c r="NDX142" s="3"/>
      <c r="NDY142" s="3"/>
      <c r="NDZ142" s="3"/>
      <c r="NEA142" s="3"/>
      <c r="NEB142" s="3"/>
      <c r="NEC142" s="3"/>
      <c r="NED142" s="3"/>
      <c r="NEE142" s="3"/>
      <c r="NEF142" s="3"/>
      <c r="NEG142" s="3"/>
      <c r="NEH142" s="3"/>
      <c r="NEI142" s="3"/>
      <c r="NEJ142" s="3"/>
      <c r="NEK142" s="3"/>
      <c r="NEL142" s="3"/>
      <c r="NEM142" s="3"/>
      <c r="NEN142" s="3"/>
      <c r="NEO142" s="3"/>
      <c r="NEP142" s="3"/>
      <c r="NEQ142" s="3"/>
      <c r="NER142" s="3"/>
      <c r="NES142" s="3"/>
      <c r="NET142" s="3"/>
      <c r="NEU142" s="3"/>
      <c r="NEV142" s="3"/>
      <c r="NEW142" s="3"/>
      <c r="NEX142" s="3"/>
      <c r="NEY142" s="3"/>
      <c r="NEZ142" s="3"/>
      <c r="NFA142" s="3"/>
      <c r="NFB142" s="3"/>
      <c r="NFC142" s="3"/>
      <c r="NFD142" s="3"/>
      <c r="NFE142" s="3"/>
      <c r="NFF142" s="3"/>
      <c r="NFG142" s="3"/>
      <c r="NFH142" s="3"/>
      <c r="NFI142" s="3"/>
      <c r="NFJ142" s="3"/>
      <c r="NFK142" s="3"/>
      <c r="NFL142" s="3"/>
      <c r="NFM142" s="3"/>
      <c r="NFN142" s="3"/>
      <c r="NFO142" s="3"/>
      <c r="NFP142" s="3"/>
      <c r="NFQ142" s="3"/>
      <c r="NFR142" s="3"/>
      <c r="NFS142" s="3"/>
      <c r="NFT142" s="3"/>
      <c r="NFU142" s="3"/>
      <c r="NFV142" s="3"/>
      <c r="NFW142" s="3"/>
      <c r="NFX142" s="3"/>
      <c r="NFY142" s="3"/>
      <c r="NFZ142" s="3"/>
      <c r="NGA142" s="3"/>
      <c r="NGB142" s="3"/>
      <c r="NGC142" s="3"/>
      <c r="NGD142" s="3"/>
      <c r="NGE142" s="3"/>
      <c r="NGF142" s="3"/>
      <c r="NGG142" s="3"/>
      <c r="NGH142" s="3"/>
      <c r="NGI142" s="3"/>
      <c r="NGJ142" s="3"/>
      <c r="NGK142" s="3"/>
      <c r="NGL142" s="3"/>
      <c r="NGM142" s="3"/>
      <c r="NGN142" s="3"/>
      <c r="NGO142" s="3"/>
      <c r="NGP142" s="3"/>
      <c r="NGQ142" s="3"/>
      <c r="NGR142" s="3"/>
      <c r="NGS142" s="3"/>
      <c r="NGT142" s="3"/>
      <c r="NGU142" s="3"/>
      <c r="NGV142" s="3"/>
      <c r="NGW142" s="3"/>
      <c r="NGX142" s="3"/>
      <c r="NGY142" s="3"/>
      <c r="NGZ142" s="3"/>
      <c r="NHA142" s="3"/>
      <c r="NHB142" s="3"/>
      <c r="NHC142" s="3"/>
      <c r="NHD142" s="3"/>
      <c r="NHE142" s="3"/>
      <c r="NHF142" s="3"/>
      <c r="NHG142" s="3"/>
      <c r="NHH142" s="3"/>
      <c r="NHI142" s="3"/>
      <c r="NHJ142" s="3"/>
      <c r="NHK142" s="3"/>
      <c r="NHL142" s="3"/>
      <c r="NHM142" s="3"/>
      <c r="NHN142" s="3"/>
      <c r="NHO142" s="3"/>
      <c r="NHP142" s="3"/>
      <c r="NHQ142" s="3"/>
      <c r="NHR142" s="3"/>
      <c r="NHS142" s="3"/>
      <c r="NHT142" s="3"/>
      <c r="NHU142" s="3"/>
      <c r="NHV142" s="3"/>
      <c r="NHW142" s="3"/>
      <c r="NHX142" s="3"/>
      <c r="NHY142" s="3"/>
      <c r="NHZ142" s="3"/>
      <c r="NIA142" s="3"/>
      <c r="NIB142" s="3"/>
      <c r="NIC142" s="3"/>
      <c r="NID142" s="3"/>
      <c r="NIE142" s="3"/>
      <c r="NIF142" s="3"/>
      <c r="NIG142" s="3"/>
      <c r="NIH142" s="3"/>
      <c r="NII142" s="3"/>
      <c r="NIJ142" s="3"/>
      <c r="NIK142" s="3"/>
      <c r="NIL142" s="3"/>
      <c r="NIM142" s="3"/>
      <c r="NIN142" s="3"/>
      <c r="NIO142" s="3"/>
      <c r="NIP142" s="3"/>
      <c r="NIQ142" s="3"/>
      <c r="NIR142" s="3"/>
      <c r="NIS142" s="3"/>
      <c r="NIT142" s="3"/>
      <c r="NIU142" s="3"/>
      <c r="NIV142" s="3"/>
      <c r="NIW142" s="3"/>
      <c r="NIX142" s="3"/>
      <c r="NIY142" s="3"/>
      <c r="NIZ142" s="3"/>
      <c r="NJA142" s="3"/>
      <c r="NJB142" s="3"/>
      <c r="NJC142" s="3"/>
      <c r="NJD142" s="3"/>
      <c r="NJE142" s="3"/>
      <c r="NJF142" s="3"/>
      <c r="NJG142" s="3"/>
      <c r="NJH142" s="3"/>
      <c r="NJI142" s="3"/>
      <c r="NJJ142" s="3"/>
      <c r="NJK142" s="3"/>
      <c r="NJL142" s="3"/>
      <c r="NJM142" s="3"/>
      <c r="NJN142" s="3"/>
      <c r="NJO142" s="3"/>
      <c r="NJP142" s="3"/>
      <c r="NJQ142" s="3"/>
      <c r="NJR142" s="3"/>
      <c r="NJS142" s="3"/>
      <c r="NJT142" s="3"/>
      <c r="NJU142" s="3"/>
      <c r="NJV142" s="3"/>
      <c r="NJW142" s="3"/>
      <c r="NJX142" s="3"/>
      <c r="NJY142" s="3"/>
      <c r="NJZ142" s="3"/>
      <c r="NKA142" s="3"/>
      <c r="NKB142" s="3"/>
      <c r="NKC142" s="3"/>
      <c r="NKD142" s="3"/>
      <c r="NKE142" s="3"/>
      <c r="NKF142" s="3"/>
      <c r="NKG142" s="3"/>
      <c r="NKH142" s="3"/>
      <c r="NKI142" s="3"/>
      <c r="NKJ142" s="3"/>
      <c r="NKK142" s="3"/>
      <c r="NKL142" s="3"/>
      <c r="NKM142" s="3"/>
      <c r="NKN142" s="3"/>
      <c r="NKO142" s="3"/>
      <c r="NKP142" s="3"/>
      <c r="NKQ142" s="3"/>
      <c r="NKR142" s="3"/>
      <c r="NKS142" s="3"/>
      <c r="NKT142" s="3"/>
      <c r="NKU142" s="3"/>
      <c r="NKV142" s="3"/>
      <c r="NKW142" s="3"/>
      <c r="NKX142" s="3"/>
      <c r="NKY142" s="3"/>
      <c r="NKZ142" s="3"/>
      <c r="NLA142" s="3"/>
      <c r="NLB142" s="3"/>
      <c r="NLC142" s="3"/>
      <c r="NLD142" s="3"/>
      <c r="NLE142" s="3"/>
      <c r="NLF142" s="3"/>
      <c r="NLG142" s="3"/>
      <c r="NLH142" s="3"/>
      <c r="NLI142" s="3"/>
      <c r="NLJ142" s="3"/>
      <c r="NLK142" s="3"/>
      <c r="NLL142" s="3"/>
      <c r="NLM142" s="3"/>
      <c r="NLN142" s="3"/>
      <c r="NLO142" s="3"/>
      <c r="NLP142" s="3"/>
      <c r="NLQ142" s="3"/>
      <c r="NLR142" s="3"/>
      <c r="NLS142" s="3"/>
      <c r="NLT142" s="3"/>
      <c r="NLU142" s="3"/>
      <c r="NLV142" s="3"/>
      <c r="NLW142" s="3"/>
      <c r="NLX142" s="3"/>
      <c r="NLY142" s="3"/>
      <c r="NLZ142" s="3"/>
      <c r="NMA142" s="3"/>
      <c r="NMB142" s="3"/>
      <c r="NMC142" s="3"/>
      <c r="NMD142" s="3"/>
      <c r="NME142" s="3"/>
      <c r="NMF142" s="3"/>
      <c r="NMG142" s="3"/>
      <c r="NMH142" s="3"/>
      <c r="NMI142" s="3"/>
      <c r="NMJ142" s="3"/>
      <c r="NMK142" s="3"/>
      <c r="NML142" s="3"/>
      <c r="NMM142" s="3"/>
      <c r="NMN142" s="3"/>
      <c r="NMO142" s="3"/>
      <c r="NMP142" s="3"/>
      <c r="NMQ142" s="3"/>
      <c r="NMR142" s="3"/>
      <c r="NMS142" s="3"/>
      <c r="NMT142" s="3"/>
      <c r="NMU142" s="3"/>
      <c r="NMV142" s="3"/>
      <c r="NMW142" s="3"/>
      <c r="NMX142" s="3"/>
      <c r="NMY142" s="3"/>
      <c r="NMZ142" s="3"/>
      <c r="NNA142" s="3"/>
      <c r="NNB142" s="3"/>
      <c r="NNC142" s="3"/>
      <c r="NND142" s="3"/>
      <c r="NNE142" s="3"/>
      <c r="NNF142" s="3"/>
      <c r="NNG142" s="3"/>
      <c r="NNH142" s="3"/>
      <c r="NNI142" s="3"/>
      <c r="NNJ142" s="3"/>
      <c r="NNK142" s="3"/>
      <c r="NNL142" s="3"/>
      <c r="NNM142" s="3"/>
      <c r="NNN142" s="3"/>
      <c r="NNO142" s="3"/>
      <c r="NNP142" s="3"/>
      <c r="NNQ142" s="3"/>
      <c r="NNR142" s="3"/>
      <c r="NNS142" s="3"/>
      <c r="NNT142" s="3"/>
      <c r="NNU142" s="3"/>
      <c r="NNV142" s="3"/>
      <c r="NNW142" s="3"/>
      <c r="NNX142" s="3"/>
      <c r="NNY142" s="3"/>
      <c r="NNZ142" s="3"/>
      <c r="NOA142" s="3"/>
      <c r="NOB142" s="3"/>
      <c r="NOC142" s="3"/>
      <c r="NOD142" s="3"/>
      <c r="NOE142" s="3"/>
      <c r="NOF142" s="3"/>
      <c r="NOG142" s="3"/>
      <c r="NOH142" s="3"/>
      <c r="NOI142" s="3"/>
      <c r="NOJ142" s="3"/>
      <c r="NOK142" s="3"/>
      <c r="NOL142" s="3"/>
      <c r="NOM142" s="3"/>
      <c r="NON142" s="3"/>
      <c r="NOO142" s="3"/>
      <c r="NOP142" s="3"/>
      <c r="NOQ142" s="3"/>
      <c r="NOR142" s="3"/>
      <c r="NOS142" s="3"/>
      <c r="NOT142" s="3"/>
      <c r="NOU142" s="3"/>
      <c r="NOV142" s="3"/>
      <c r="NOW142" s="3"/>
      <c r="NOX142" s="3"/>
      <c r="NOY142" s="3"/>
      <c r="NOZ142" s="3"/>
      <c r="NPA142" s="3"/>
      <c r="NPB142" s="3"/>
      <c r="NPC142" s="3"/>
      <c r="NPD142" s="3"/>
      <c r="NPE142" s="3"/>
      <c r="NPF142" s="3"/>
      <c r="NPG142" s="3"/>
      <c r="NPH142" s="3"/>
      <c r="NPI142" s="3"/>
      <c r="NPJ142" s="3"/>
      <c r="NPK142" s="3"/>
      <c r="NPL142" s="3"/>
      <c r="NPM142" s="3"/>
      <c r="NPN142" s="3"/>
      <c r="NPO142" s="3"/>
      <c r="NPP142" s="3"/>
      <c r="NPQ142" s="3"/>
      <c r="NPR142" s="3"/>
      <c r="NPS142" s="3"/>
      <c r="NPT142" s="3"/>
      <c r="NPU142" s="3"/>
      <c r="NPV142" s="3"/>
      <c r="NPW142" s="3"/>
      <c r="NPX142" s="3"/>
      <c r="NPY142" s="3"/>
      <c r="NPZ142" s="3"/>
      <c r="NQA142" s="3"/>
      <c r="NQB142" s="3"/>
      <c r="NQC142" s="3"/>
      <c r="NQD142" s="3"/>
      <c r="NQE142" s="3"/>
      <c r="NQF142" s="3"/>
      <c r="NQG142" s="3"/>
      <c r="NQH142" s="3"/>
      <c r="NQI142" s="3"/>
      <c r="NQJ142" s="3"/>
      <c r="NQK142" s="3"/>
      <c r="NQL142" s="3"/>
      <c r="NQM142" s="3"/>
      <c r="NQN142" s="3"/>
      <c r="NQO142" s="3"/>
      <c r="NQP142" s="3"/>
      <c r="NQQ142" s="3"/>
      <c r="NQR142" s="3"/>
      <c r="NQS142" s="3"/>
      <c r="NQT142" s="3"/>
      <c r="NQU142" s="3"/>
      <c r="NQV142" s="3"/>
      <c r="NQW142" s="3"/>
      <c r="NQX142" s="3"/>
      <c r="NQY142" s="3"/>
      <c r="NQZ142" s="3"/>
      <c r="NRA142" s="3"/>
      <c r="NRB142" s="3"/>
      <c r="NRC142" s="3"/>
      <c r="NRD142" s="3"/>
      <c r="NRE142" s="3"/>
      <c r="NRF142" s="3"/>
      <c r="NRG142" s="3"/>
      <c r="NRH142" s="3"/>
      <c r="NRI142" s="3"/>
      <c r="NRJ142" s="3"/>
      <c r="NRK142" s="3"/>
      <c r="NRL142" s="3"/>
      <c r="NRM142" s="3"/>
      <c r="NRN142" s="3"/>
      <c r="NRO142" s="3"/>
      <c r="NRP142" s="3"/>
      <c r="NRQ142" s="3"/>
      <c r="NRR142" s="3"/>
      <c r="NRS142" s="3"/>
      <c r="NRT142" s="3"/>
      <c r="NRU142" s="3"/>
      <c r="NRV142" s="3"/>
      <c r="NRW142" s="3"/>
      <c r="NRX142" s="3"/>
      <c r="NRY142" s="3"/>
      <c r="NRZ142" s="3"/>
      <c r="NSA142" s="3"/>
      <c r="NSB142" s="3"/>
      <c r="NSC142" s="3"/>
      <c r="NSD142" s="3"/>
      <c r="NSE142" s="3"/>
      <c r="NSF142" s="3"/>
      <c r="NSG142" s="3"/>
      <c r="NSH142" s="3"/>
      <c r="NSI142" s="3"/>
      <c r="NSJ142" s="3"/>
      <c r="NSK142" s="3"/>
      <c r="NSL142" s="3"/>
      <c r="NSM142" s="3"/>
      <c r="NSN142" s="3"/>
      <c r="NSO142" s="3"/>
      <c r="NSP142" s="3"/>
      <c r="NSQ142" s="3"/>
      <c r="NSR142" s="3"/>
      <c r="NSS142" s="3"/>
      <c r="NST142" s="3"/>
      <c r="NSU142" s="3"/>
      <c r="NSV142" s="3"/>
      <c r="NSW142" s="3"/>
      <c r="NSX142" s="3"/>
      <c r="NSY142" s="3"/>
      <c r="NSZ142" s="3"/>
      <c r="NTA142" s="3"/>
      <c r="NTB142" s="3"/>
      <c r="NTC142" s="3"/>
      <c r="NTD142" s="3"/>
      <c r="NTE142" s="3"/>
      <c r="NTF142" s="3"/>
      <c r="NTG142" s="3"/>
      <c r="NTH142" s="3"/>
      <c r="NTI142" s="3"/>
      <c r="NTJ142" s="3"/>
      <c r="NTK142" s="3"/>
      <c r="NTL142" s="3"/>
      <c r="NTM142" s="3"/>
      <c r="NTN142" s="3"/>
      <c r="NTO142" s="3"/>
      <c r="NTP142" s="3"/>
      <c r="NTQ142" s="3"/>
      <c r="NTR142" s="3"/>
      <c r="NTS142" s="3"/>
      <c r="NTT142" s="3"/>
      <c r="NTU142" s="3"/>
      <c r="NTV142" s="3"/>
      <c r="NTW142" s="3"/>
      <c r="NTX142" s="3"/>
      <c r="NTY142" s="3"/>
      <c r="NTZ142" s="3"/>
      <c r="NUA142" s="3"/>
      <c r="NUB142" s="3"/>
      <c r="NUC142" s="3"/>
      <c r="NUD142" s="3"/>
      <c r="NUE142" s="3"/>
      <c r="NUF142" s="3"/>
      <c r="NUG142" s="3"/>
      <c r="NUH142" s="3"/>
      <c r="NUI142" s="3"/>
      <c r="NUJ142" s="3"/>
      <c r="NUK142" s="3"/>
      <c r="NUL142" s="3"/>
      <c r="NUM142" s="3"/>
      <c r="NUN142" s="3"/>
      <c r="NUO142" s="3"/>
      <c r="NUP142" s="3"/>
      <c r="NUQ142" s="3"/>
      <c r="NUR142" s="3"/>
      <c r="NUS142" s="3"/>
      <c r="NUT142" s="3"/>
      <c r="NUU142" s="3"/>
      <c r="NUV142" s="3"/>
      <c r="NUW142" s="3"/>
      <c r="NUX142" s="3"/>
      <c r="NUY142" s="3"/>
      <c r="NUZ142" s="3"/>
      <c r="NVA142" s="3"/>
      <c r="NVB142" s="3"/>
      <c r="NVC142" s="3"/>
      <c r="NVD142" s="3"/>
      <c r="NVE142" s="3"/>
      <c r="NVF142" s="3"/>
      <c r="NVG142" s="3"/>
      <c r="NVH142" s="3"/>
      <c r="NVI142" s="3"/>
      <c r="NVJ142" s="3"/>
      <c r="NVK142" s="3"/>
      <c r="NVL142" s="3"/>
      <c r="NVM142" s="3"/>
      <c r="NVN142" s="3"/>
      <c r="NVO142" s="3"/>
      <c r="NVP142" s="3"/>
      <c r="NVQ142" s="3"/>
      <c r="NVR142" s="3"/>
      <c r="NVS142" s="3"/>
      <c r="NVT142" s="3"/>
      <c r="NVU142" s="3"/>
      <c r="NVV142" s="3"/>
      <c r="NVW142" s="3"/>
      <c r="NVX142" s="3"/>
      <c r="NVY142" s="3"/>
      <c r="NVZ142" s="3"/>
      <c r="NWA142" s="3"/>
      <c r="NWB142" s="3"/>
      <c r="NWC142" s="3"/>
      <c r="NWD142" s="3"/>
      <c r="NWE142" s="3"/>
      <c r="NWF142" s="3"/>
      <c r="NWG142" s="3"/>
      <c r="NWH142" s="3"/>
      <c r="NWI142" s="3"/>
      <c r="NWJ142" s="3"/>
      <c r="NWK142" s="3"/>
      <c r="NWL142" s="3"/>
      <c r="NWM142" s="3"/>
      <c r="NWN142" s="3"/>
      <c r="NWO142" s="3"/>
      <c r="NWP142" s="3"/>
      <c r="NWQ142" s="3"/>
      <c r="NWR142" s="3"/>
      <c r="NWS142" s="3"/>
      <c r="NWT142" s="3"/>
      <c r="NWU142" s="3"/>
      <c r="NWV142" s="3"/>
      <c r="NWW142" s="3"/>
      <c r="NWX142" s="3"/>
      <c r="NWY142" s="3"/>
      <c r="NWZ142" s="3"/>
      <c r="NXA142" s="3"/>
      <c r="NXB142" s="3"/>
      <c r="NXC142" s="3"/>
      <c r="NXD142" s="3"/>
      <c r="NXE142" s="3"/>
      <c r="NXF142" s="3"/>
      <c r="NXG142" s="3"/>
      <c r="NXH142" s="3"/>
      <c r="NXI142" s="3"/>
      <c r="NXJ142" s="3"/>
      <c r="NXK142" s="3"/>
      <c r="NXL142" s="3"/>
      <c r="NXM142" s="3"/>
      <c r="NXN142" s="3"/>
      <c r="NXO142" s="3"/>
      <c r="NXP142" s="3"/>
      <c r="NXQ142" s="3"/>
      <c r="NXR142" s="3"/>
      <c r="NXS142" s="3"/>
      <c r="NXT142" s="3"/>
      <c r="NXU142" s="3"/>
      <c r="NXV142" s="3"/>
      <c r="NXW142" s="3"/>
      <c r="NXX142" s="3"/>
      <c r="NXY142" s="3"/>
      <c r="NXZ142" s="3"/>
      <c r="NYA142" s="3"/>
      <c r="NYB142" s="3"/>
      <c r="NYC142" s="3"/>
      <c r="NYD142" s="3"/>
      <c r="NYE142" s="3"/>
      <c r="NYF142" s="3"/>
      <c r="NYG142" s="3"/>
      <c r="NYH142" s="3"/>
      <c r="NYI142" s="3"/>
      <c r="NYJ142" s="3"/>
      <c r="NYK142" s="3"/>
      <c r="NYL142" s="3"/>
      <c r="NYM142" s="3"/>
      <c r="NYN142" s="3"/>
      <c r="NYO142" s="3"/>
      <c r="NYP142" s="3"/>
      <c r="NYQ142" s="3"/>
      <c r="NYR142" s="3"/>
      <c r="NYS142" s="3"/>
      <c r="NYT142" s="3"/>
      <c r="NYU142" s="3"/>
      <c r="NYV142" s="3"/>
      <c r="NYW142" s="3"/>
      <c r="NYX142" s="3"/>
      <c r="NYY142" s="3"/>
      <c r="NYZ142" s="3"/>
      <c r="NZA142" s="3"/>
      <c r="NZB142" s="3"/>
      <c r="NZC142" s="3"/>
      <c r="NZD142" s="3"/>
      <c r="NZE142" s="3"/>
      <c r="NZF142" s="3"/>
      <c r="NZG142" s="3"/>
      <c r="NZH142" s="3"/>
      <c r="NZI142" s="3"/>
      <c r="NZJ142" s="3"/>
      <c r="NZK142" s="3"/>
      <c r="NZL142" s="3"/>
      <c r="NZM142" s="3"/>
      <c r="NZN142" s="3"/>
      <c r="NZO142" s="3"/>
      <c r="NZP142" s="3"/>
      <c r="NZQ142" s="3"/>
      <c r="NZR142" s="3"/>
      <c r="NZS142" s="3"/>
      <c r="NZT142" s="3"/>
      <c r="NZU142" s="3"/>
      <c r="NZV142" s="3"/>
      <c r="NZW142" s="3"/>
      <c r="NZX142" s="3"/>
      <c r="NZY142" s="3"/>
      <c r="NZZ142" s="3"/>
      <c r="OAA142" s="3"/>
      <c r="OAB142" s="3"/>
      <c r="OAC142" s="3"/>
      <c r="OAD142" s="3"/>
      <c r="OAE142" s="3"/>
      <c r="OAF142" s="3"/>
      <c r="OAG142" s="3"/>
      <c r="OAH142" s="3"/>
      <c r="OAI142" s="3"/>
      <c r="OAJ142" s="3"/>
      <c r="OAK142" s="3"/>
      <c r="OAL142" s="3"/>
      <c r="OAM142" s="3"/>
      <c r="OAN142" s="3"/>
      <c r="OAO142" s="3"/>
      <c r="OAP142" s="3"/>
      <c r="OAQ142" s="3"/>
      <c r="OAR142" s="3"/>
      <c r="OAS142" s="3"/>
      <c r="OAT142" s="3"/>
      <c r="OAU142" s="3"/>
      <c r="OAV142" s="3"/>
      <c r="OAW142" s="3"/>
      <c r="OAX142" s="3"/>
      <c r="OAY142" s="3"/>
      <c r="OAZ142" s="3"/>
      <c r="OBA142" s="3"/>
      <c r="OBB142" s="3"/>
      <c r="OBC142" s="3"/>
      <c r="OBD142" s="3"/>
      <c r="OBE142" s="3"/>
      <c r="OBF142" s="3"/>
      <c r="OBG142" s="3"/>
      <c r="OBH142" s="3"/>
      <c r="OBI142" s="3"/>
      <c r="OBJ142" s="3"/>
      <c r="OBK142" s="3"/>
      <c r="OBL142" s="3"/>
      <c r="OBM142" s="3"/>
      <c r="OBN142" s="3"/>
      <c r="OBO142" s="3"/>
      <c r="OBP142" s="3"/>
      <c r="OBQ142" s="3"/>
      <c r="OBR142" s="3"/>
      <c r="OBS142" s="3"/>
      <c r="OBT142" s="3"/>
      <c r="OBU142" s="3"/>
      <c r="OBV142" s="3"/>
      <c r="OBW142" s="3"/>
      <c r="OBX142" s="3"/>
      <c r="OBY142" s="3"/>
      <c r="OBZ142" s="3"/>
      <c r="OCA142" s="3"/>
      <c r="OCB142" s="3"/>
      <c r="OCC142" s="3"/>
      <c r="OCD142" s="3"/>
      <c r="OCE142" s="3"/>
      <c r="OCF142" s="3"/>
      <c r="OCG142" s="3"/>
      <c r="OCH142" s="3"/>
      <c r="OCI142" s="3"/>
      <c r="OCJ142" s="3"/>
      <c r="OCK142" s="3"/>
      <c r="OCL142" s="3"/>
      <c r="OCM142" s="3"/>
      <c r="OCN142" s="3"/>
      <c r="OCO142" s="3"/>
      <c r="OCP142" s="3"/>
      <c r="OCQ142" s="3"/>
      <c r="OCR142" s="3"/>
      <c r="OCS142" s="3"/>
      <c r="OCT142" s="3"/>
      <c r="OCU142" s="3"/>
      <c r="OCV142" s="3"/>
      <c r="OCW142" s="3"/>
      <c r="OCX142" s="3"/>
      <c r="OCY142" s="3"/>
      <c r="OCZ142" s="3"/>
      <c r="ODA142" s="3"/>
      <c r="ODB142" s="3"/>
      <c r="ODC142" s="3"/>
      <c r="ODD142" s="3"/>
      <c r="ODE142" s="3"/>
      <c r="ODF142" s="3"/>
      <c r="ODG142" s="3"/>
      <c r="ODH142" s="3"/>
      <c r="ODI142" s="3"/>
      <c r="ODJ142" s="3"/>
      <c r="ODK142" s="3"/>
      <c r="ODL142" s="3"/>
      <c r="ODM142" s="3"/>
      <c r="ODN142" s="3"/>
      <c r="ODO142" s="3"/>
      <c r="ODP142" s="3"/>
      <c r="ODQ142" s="3"/>
      <c r="ODR142" s="3"/>
      <c r="ODS142" s="3"/>
      <c r="ODT142" s="3"/>
      <c r="ODU142" s="3"/>
      <c r="ODV142" s="3"/>
      <c r="ODW142" s="3"/>
      <c r="ODX142" s="3"/>
      <c r="ODY142" s="3"/>
      <c r="ODZ142" s="3"/>
      <c r="OEA142" s="3"/>
      <c r="OEB142" s="3"/>
      <c r="OEC142" s="3"/>
      <c r="OED142" s="3"/>
      <c r="OEE142" s="3"/>
      <c r="OEF142" s="3"/>
      <c r="OEG142" s="3"/>
      <c r="OEH142" s="3"/>
      <c r="OEI142" s="3"/>
      <c r="OEJ142" s="3"/>
      <c r="OEK142" s="3"/>
      <c r="OEL142" s="3"/>
      <c r="OEM142" s="3"/>
      <c r="OEN142" s="3"/>
      <c r="OEO142" s="3"/>
      <c r="OEP142" s="3"/>
      <c r="OEQ142" s="3"/>
      <c r="OER142" s="3"/>
      <c r="OES142" s="3"/>
      <c r="OET142" s="3"/>
      <c r="OEU142" s="3"/>
      <c r="OEV142" s="3"/>
      <c r="OEW142" s="3"/>
      <c r="OEX142" s="3"/>
      <c r="OEY142" s="3"/>
      <c r="OEZ142" s="3"/>
      <c r="OFA142" s="3"/>
      <c r="OFB142" s="3"/>
      <c r="OFC142" s="3"/>
      <c r="OFD142" s="3"/>
      <c r="OFE142" s="3"/>
      <c r="OFF142" s="3"/>
      <c r="OFG142" s="3"/>
      <c r="OFH142" s="3"/>
      <c r="OFI142" s="3"/>
      <c r="OFJ142" s="3"/>
      <c r="OFK142" s="3"/>
      <c r="OFL142" s="3"/>
      <c r="OFM142" s="3"/>
      <c r="OFN142" s="3"/>
      <c r="OFO142" s="3"/>
      <c r="OFP142" s="3"/>
      <c r="OFQ142" s="3"/>
      <c r="OFR142" s="3"/>
      <c r="OFS142" s="3"/>
      <c r="OFT142" s="3"/>
      <c r="OFU142" s="3"/>
      <c r="OFV142" s="3"/>
      <c r="OFW142" s="3"/>
      <c r="OFX142" s="3"/>
      <c r="OFY142" s="3"/>
      <c r="OFZ142" s="3"/>
      <c r="OGA142" s="3"/>
      <c r="OGB142" s="3"/>
      <c r="OGC142" s="3"/>
      <c r="OGD142" s="3"/>
      <c r="OGE142" s="3"/>
      <c r="OGF142" s="3"/>
      <c r="OGG142" s="3"/>
      <c r="OGH142" s="3"/>
      <c r="OGI142" s="3"/>
      <c r="OGJ142" s="3"/>
      <c r="OGK142" s="3"/>
      <c r="OGL142" s="3"/>
      <c r="OGM142" s="3"/>
      <c r="OGN142" s="3"/>
      <c r="OGO142" s="3"/>
      <c r="OGP142" s="3"/>
      <c r="OGQ142" s="3"/>
      <c r="OGR142" s="3"/>
      <c r="OGS142" s="3"/>
      <c r="OGT142" s="3"/>
      <c r="OGU142" s="3"/>
      <c r="OGV142" s="3"/>
      <c r="OGW142" s="3"/>
      <c r="OGX142" s="3"/>
      <c r="OGY142" s="3"/>
      <c r="OGZ142" s="3"/>
      <c r="OHA142" s="3"/>
      <c r="OHB142" s="3"/>
      <c r="OHC142" s="3"/>
      <c r="OHD142" s="3"/>
      <c r="OHE142" s="3"/>
      <c r="OHF142" s="3"/>
      <c r="OHG142" s="3"/>
      <c r="OHH142" s="3"/>
      <c r="OHI142" s="3"/>
      <c r="OHJ142" s="3"/>
      <c r="OHK142" s="3"/>
      <c r="OHL142" s="3"/>
      <c r="OHM142" s="3"/>
      <c r="OHN142" s="3"/>
      <c r="OHO142" s="3"/>
      <c r="OHP142" s="3"/>
      <c r="OHQ142" s="3"/>
      <c r="OHR142" s="3"/>
      <c r="OHS142" s="3"/>
      <c r="OHT142" s="3"/>
      <c r="OHU142" s="3"/>
      <c r="OHV142" s="3"/>
      <c r="OHW142" s="3"/>
      <c r="OHX142" s="3"/>
      <c r="OHY142" s="3"/>
      <c r="OHZ142" s="3"/>
      <c r="OIA142" s="3"/>
      <c r="OIB142" s="3"/>
      <c r="OIC142" s="3"/>
      <c r="OID142" s="3"/>
      <c r="OIE142" s="3"/>
      <c r="OIF142" s="3"/>
      <c r="OIG142" s="3"/>
      <c r="OIH142" s="3"/>
      <c r="OII142" s="3"/>
      <c r="OIJ142" s="3"/>
      <c r="OIK142" s="3"/>
      <c r="OIL142" s="3"/>
      <c r="OIM142" s="3"/>
      <c r="OIN142" s="3"/>
      <c r="OIO142" s="3"/>
      <c r="OIP142" s="3"/>
      <c r="OIQ142" s="3"/>
      <c r="OIR142" s="3"/>
      <c r="OIS142" s="3"/>
      <c r="OIT142" s="3"/>
      <c r="OIU142" s="3"/>
      <c r="OIV142" s="3"/>
      <c r="OIW142" s="3"/>
      <c r="OIX142" s="3"/>
      <c r="OIY142" s="3"/>
      <c r="OIZ142" s="3"/>
      <c r="OJA142" s="3"/>
      <c r="OJB142" s="3"/>
      <c r="OJC142" s="3"/>
      <c r="OJD142" s="3"/>
      <c r="OJE142" s="3"/>
      <c r="OJF142" s="3"/>
      <c r="OJG142" s="3"/>
      <c r="OJH142" s="3"/>
      <c r="OJI142" s="3"/>
      <c r="OJJ142" s="3"/>
      <c r="OJK142" s="3"/>
      <c r="OJL142" s="3"/>
      <c r="OJM142" s="3"/>
      <c r="OJN142" s="3"/>
      <c r="OJO142" s="3"/>
      <c r="OJP142" s="3"/>
      <c r="OJQ142" s="3"/>
      <c r="OJR142" s="3"/>
      <c r="OJS142" s="3"/>
      <c r="OJT142" s="3"/>
      <c r="OJU142" s="3"/>
      <c r="OJV142" s="3"/>
      <c r="OJW142" s="3"/>
      <c r="OJX142" s="3"/>
      <c r="OJY142" s="3"/>
      <c r="OJZ142" s="3"/>
      <c r="OKA142" s="3"/>
      <c r="OKB142" s="3"/>
      <c r="OKC142" s="3"/>
      <c r="OKD142" s="3"/>
      <c r="OKE142" s="3"/>
      <c r="OKF142" s="3"/>
      <c r="OKG142" s="3"/>
      <c r="OKH142" s="3"/>
      <c r="OKI142" s="3"/>
      <c r="OKJ142" s="3"/>
      <c r="OKK142" s="3"/>
      <c r="OKL142" s="3"/>
      <c r="OKM142" s="3"/>
      <c r="OKN142" s="3"/>
      <c r="OKO142" s="3"/>
      <c r="OKP142" s="3"/>
      <c r="OKQ142" s="3"/>
      <c r="OKR142" s="3"/>
      <c r="OKS142" s="3"/>
      <c r="OKT142" s="3"/>
      <c r="OKU142" s="3"/>
      <c r="OKV142" s="3"/>
      <c r="OKW142" s="3"/>
      <c r="OKX142" s="3"/>
      <c r="OKY142" s="3"/>
      <c r="OKZ142" s="3"/>
      <c r="OLA142" s="3"/>
      <c r="OLB142" s="3"/>
      <c r="OLC142" s="3"/>
      <c r="OLD142" s="3"/>
      <c r="OLE142" s="3"/>
      <c r="OLF142" s="3"/>
      <c r="OLG142" s="3"/>
      <c r="OLH142" s="3"/>
      <c r="OLI142" s="3"/>
      <c r="OLJ142" s="3"/>
      <c r="OLK142" s="3"/>
      <c r="OLL142" s="3"/>
      <c r="OLM142" s="3"/>
      <c r="OLN142" s="3"/>
      <c r="OLO142" s="3"/>
      <c r="OLP142" s="3"/>
      <c r="OLQ142" s="3"/>
      <c r="OLR142" s="3"/>
      <c r="OLS142" s="3"/>
      <c r="OLT142" s="3"/>
      <c r="OLU142" s="3"/>
      <c r="OLV142" s="3"/>
      <c r="OLW142" s="3"/>
      <c r="OLX142" s="3"/>
      <c r="OLY142" s="3"/>
      <c r="OLZ142" s="3"/>
      <c r="OMA142" s="3"/>
      <c r="OMB142" s="3"/>
      <c r="OMC142" s="3"/>
      <c r="OMD142" s="3"/>
      <c r="OME142" s="3"/>
      <c r="OMF142" s="3"/>
      <c r="OMG142" s="3"/>
      <c r="OMH142" s="3"/>
      <c r="OMI142" s="3"/>
      <c r="OMJ142" s="3"/>
      <c r="OMK142" s="3"/>
      <c r="OML142" s="3"/>
      <c r="OMM142" s="3"/>
      <c r="OMN142" s="3"/>
      <c r="OMO142" s="3"/>
      <c r="OMP142" s="3"/>
      <c r="OMQ142" s="3"/>
      <c r="OMR142" s="3"/>
      <c r="OMS142" s="3"/>
      <c r="OMT142" s="3"/>
      <c r="OMU142" s="3"/>
      <c r="OMV142" s="3"/>
      <c r="OMW142" s="3"/>
      <c r="OMX142" s="3"/>
      <c r="OMY142" s="3"/>
      <c r="OMZ142" s="3"/>
      <c r="ONA142" s="3"/>
      <c r="ONB142" s="3"/>
      <c r="ONC142" s="3"/>
      <c r="OND142" s="3"/>
      <c r="ONE142" s="3"/>
      <c r="ONF142" s="3"/>
      <c r="ONG142" s="3"/>
      <c r="ONH142" s="3"/>
      <c r="ONI142" s="3"/>
      <c r="ONJ142" s="3"/>
      <c r="ONK142" s="3"/>
      <c r="ONL142" s="3"/>
      <c r="ONM142" s="3"/>
      <c r="ONN142" s="3"/>
      <c r="ONO142" s="3"/>
      <c r="ONP142" s="3"/>
      <c r="ONQ142" s="3"/>
      <c r="ONR142" s="3"/>
      <c r="ONS142" s="3"/>
      <c r="ONT142" s="3"/>
      <c r="ONU142" s="3"/>
      <c r="ONV142" s="3"/>
      <c r="ONW142" s="3"/>
      <c r="ONX142" s="3"/>
      <c r="ONY142" s="3"/>
      <c r="ONZ142" s="3"/>
      <c r="OOA142" s="3"/>
      <c r="OOB142" s="3"/>
      <c r="OOC142" s="3"/>
      <c r="OOD142" s="3"/>
      <c r="OOE142" s="3"/>
      <c r="OOF142" s="3"/>
      <c r="OOG142" s="3"/>
      <c r="OOH142" s="3"/>
      <c r="OOI142" s="3"/>
      <c r="OOJ142" s="3"/>
      <c r="OOK142" s="3"/>
      <c r="OOL142" s="3"/>
      <c r="OOM142" s="3"/>
      <c r="OON142" s="3"/>
      <c r="OOO142" s="3"/>
      <c r="OOP142" s="3"/>
      <c r="OOQ142" s="3"/>
      <c r="OOR142" s="3"/>
      <c r="OOS142" s="3"/>
      <c r="OOT142" s="3"/>
      <c r="OOU142" s="3"/>
      <c r="OOV142" s="3"/>
      <c r="OOW142" s="3"/>
      <c r="OOX142" s="3"/>
      <c r="OOY142" s="3"/>
      <c r="OOZ142" s="3"/>
      <c r="OPA142" s="3"/>
      <c r="OPB142" s="3"/>
      <c r="OPC142" s="3"/>
      <c r="OPD142" s="3"/>
      <c r="OPE142" s="3"/>
      <c r="OPF142" s="3"/>
      <c r="OPG142" s="3"/>
      <c r="OPH142" s="3"/>
      <c r="OPI142" s="3"/>
      <c r="OPJ142" s="3"/>
      <c r="OPK142" s="3"/>
      <c r="OPL142" s="3"/>
      <c r="OPM142" s="3"/>
      <c r="OPN142" s="3"/>
      <c r="OPO142" s="3"/>
      <c r="OPP142" s="3"/>
      <c r="OPQ142" s="3"/>
      <c r="OPR142" s="3"/>
      <c r="OPS142" s="3"/>
      <c r="OPT142" s="3"/>
      <c r="OPU142" s="3"/>
      <c r="OPV142" s="3"/>
      <c r="OPW142" s="3"/>
      <c r="OPX142" s="3"/>
      <c r="OPY142" s="3"/>
      <c r="OPZ142" s="3"/>
      <c r="OQA142" s="3"/>
      <c r="OQB142" s="3"/>
      <c r="OQC142" s="3"/>
      <c r="OQD142" s="3"/>
      <c r="OQE142" s="3"/>
      <c r="OQF142" s="3"/>
      <c r="OQG142" s="3"/>
      <c r="OQH142" s="3"/>
      <c r="OQI142" s="3"/>
      <c r="OQJ142" s="3"/>
      <c r="OQK142" s="3"/>
      <c r="OQL142" s="3"/>
      <c r="OQM142" s="3"/>
      <c r="OQN142" s="3"/>
      <c r="OQO142" s="3"/>
      <c r="OQP142" s="3"/>
      <c r="OQQ142" s="3"/>
      <c r="OQR142" s="3"/>
      <c r="OQS142" s="3"/>
      <c r="OQT142" s="3"/>
      <c r="OQU142" s="3"/>
      <c r="OQV142" s="3"/>
      <c r="OQW142" s="3"/>
      <c r="OQX142" s="3"/>
      <c r="OQY142" s="3"/>
      <c r="OQZ142" s="3"/>
      <c r="ORA142" s="3"/>
      <c r="ORB142" s="3"/>
      <c r="ORC142" s="3"/>
      <c r="ORD142" s="3"/>
      <c r="ORE142" s="3"/>
      <c r="ORF142" s="3"/>
      <c r="ORG142" s="3"/>
      <c r="ORH142" s="3"/>
      <c r="ORI142" s="3"/>
      <c r="ORJ142" s="3"/>
      <c r="ORK142" s="3"/>
      <c r="ORL142" s="3"/>
      <c r="ORM142" s="3"/>
      <c r="ORN142" s="3"/>
      <c r="ORO142" s="3"/>
      <c r="ORP142" s="3"/>
      <c r="ORQ142" s="3"/>
      <c r="ORR142" s="3"/>
      <c r="ORS142" s="3"/>
      <c r="ORT142" s="3"/>
      <c r="ORU142" s="3"/>
      <c r="ORV142" s="3"/>
      <c r="ORW142" s="3"/>
      <c r="ORX142" s="3"/>
      <c r="ORY142" s="3"/>
      <c r="ORZ142" s="3"/>
      <c r="OSA142" s="3"/>
      <c r="OSB142" s="3"/>
      <c r="OSC142" s="3"/>
      <c r="OSD142" s="3"/>
      <c r="OSE142" s="3"/>
      <c r="OSF142" s="3"/>
      <c r="OSG142" s="3"/>
      <c r="OSH142" s="3"/>
      <c r="OSI142" s="3"/>
      <c r="OSJ142" s="3"/>
      <c r="OSK142" s="3"/>
      <c r="OSL142" s="3"/>
      <c r="OSM142" s="3"/>
      <c r="OSN142" s="3"/>
      <c r="OSO142" s="3"/>
      <c r="OSP142" s="3"/>
      <c r="OSQ142" s="3"/>
      <c r="OSR142" s="3"/>
      <c r="OSS142" s="3"/>
      <c r="OST142" s="3"/>
      <c r="OSU142" s="3"/>
      <c r="OSV142" s="3"/>
      <c r="OSW142" s="3"/>
      <c r="OSX142" s="3"/>
      <c r="OSY142" s="3"/>
      <c r="OSZ142" s="3"/>
      <c r="OTA142" s="3"/>
      <c r="OTB142" s="3"/>
      <c r="OTC142" s="3"/>
      <c r="OTD142" s="3"/>
      <c r="OTE142" s="3"/>
      <c r="OTF142" s="3"/>
      <c r="OTG142" s="3"/>
      <c r="OTH142" s="3"/>
      <c r="OTI142" s="3"/>
      <c r="OTJ142" s="3"/>
      <c r="OTK142" s="3"/>
      <c r="OTL142" s="3"/>
      <c r="OTM142" s="3"/>
      <c r="OTN142" s="3"/>
      <c r="OTO142" s="3"/>
      <c r="OTP142" s="3"/>
      <c r="OTQ142" s="3"/>
      <c r="OTR142" s="3"/>
      <c r="OTS142" s="3"/>
      <c r="OTT142" s="3"/>
      <c r="OTU142" s="3"/>
      <c r="OTV142" s="3"/>
      <c r="OTW142" s="3"/>
      <c r="OTX142" s="3"/>
      <c r="OTY142" s="3"/>
      <c r="OTZ142" s="3"/>
      <c r="OUA142" s="3"/>
      <c r="OUB142" s="3"/>
      <c r="OUC142" s="3"/>
      <c r="OUD142" s="3"/>
      <c r="OUE142" s="3"/>
      <c r="OUF142" s="3"/>
      <c r="OUG142" s="3"/>
      <c r="OUH142" s="3"/>
      <c r="OUI142" s="3"/>
      <c r="OUJ142" s="3"/>
      <c r="OUK142" s="3"/>
      <c r="OUL142" s="3"/>
      <c r="OUM142" s="3"/>
      <c r="OUN142" s="3"/>
      <c r="OUO142" s="3"/>
      <c r="OUP142" s="3"/>
      <c r="OUQ142" s="3"/>
      <c r="OUR142" s="3"/>
      <c r="OUS142" s="3"/>
      <c r="OUT142" s="3"/>
      <c r="OUU142" s="3"/>
      <c r="OUV142" s="3"/>
      <c r="OUW142" s="3"/>
      <c r="OUX142" s="3"/>
      <c r="OUY142" s="3"/>
      <c r="OUZ142" s="3"/>
      <c r="OVA142" s="3"/>
      <c r="OVB142" s="3"/>
      <c r="OVC142" s="3"/>
      <c r="OVD142" s="3"/>
      <c r="OVE142" s="3"/>
      <c r="OVF142" s="3"/>
      <c r="OVG142" s="3"/>
      <c r="OVH142" s="3"/>
      <c r="OVI142" s="3"/>
      <c r="OVJ142" s="3"/>
      <c r="OVK142" s="3"/>
      <c r="OVL142" s="3"/>
      <c r="OVM142" s="3"/>
      <c r="OVN142" s="3"/>
      <c r="OVO142" s="3"/>
      <c r="OVP142" s="3"/>
      <c r="OVQ142" s="3"/>
      <c r="OVR142" s="3"/>
      <c r="OVS142" s="3"/>
      <c r="OVT142" s="3"/>
      <c r="OVU142" s="3"/>
      <c r="OVV142" s="3"/>
      <c r="OVW142" s="3"/>
      <c r="OVX142" s="3"/>
      <c r="OVY142" s="3"/>
      <c r="OVZ142" s="3"/>
      <c r="OWA142" s="3"/>
      <c r="OWB142" s="3"/>
      <c r="OWC142" s="3"/>
      <c r="OWD142" s="3"/>
      <c r="OWE142" s="3"/>
      <c r="OWF142" s="3"/>
      <c r="OWG142" s="3"/>
      <c r="OWH142" s="3"/>
      <c r="OWI142" s="3"/>
      <c r="OWJ142" s="3"/>
      <c r="OWK142" s="3"/>
      <c r="OWL142" s="3"/>
      <c r="OWM142" s="3"/>
      <c r="OWN142" s="3"/>
      <c r="OWO142" s="3"/>
      <c r="OWP142" s="3"/>
      <c r="OWQ142" s="3"/>
      <c r="OWR142" s="3"/>
      <c r="OWS142" s="3"/>
      <c r="OWT142" s="3"/>
      <c r="OWU142" s="3"/>
      <c r="OWV142" s="3"/>
      <c r="OWW142" s="3"/>
      <c r="OWX142" s="3"/>
      <c r="OWY142" s="3"/>
      <c r="OWZ142" s="3"/>
      <c r="OXA142" s="3"/>
      <c r="OXB142" s="3"/>
      <c r="OXC142" s="3"/>
      <c r="OXD142" s="3"/>
      <c r="OXE142" s="3"/>
      <c r="OXF142" s="3"/>
      <c r="OXG142" s="3"/>
      <c r="OXH142" s="3"/>
      <c r="OXI142" s="3"/>
      <c r="OXJ142" s="3"/>
      <c r="OXK142" s="3"/>
      <c r="OXL142" s="3"/>
      <c r="OXM142" s="3"/>
      <c r="OXN142" s="3"/>
      <c r="OXO142" s="3"/>
      <c r="OXP142" s="3"/>
      <c r="OXQ142" s="3"/>
      <c r="OXR142" s="3"/>
      <c r="OXS142" s="3"/>
      <c r="OXT142" s="3"/>
      <c r="OXU142" s="3"/>
      <c r="OXV142" s="3"/>
      <c r="OXW142" s="3"/>
      <c r="OXX142" s="3"/>
      <c r="OXY142" s="3"/>
      <c r="OXZ142" s="3"/>
      <c r="OYA142" s="3"/>
      <c r="OYB142" s="3"/>
      <c r="OYC142" s="3"/>
      <c r="OYD142" s="3"/>
      <c r="OYE142" s="3"/>
      <c r="OYF142" s="3"/>
      <c r="OYG142" s="3"/>
      <c r="OYH142" s="3"/>
      <c r="OYI142" s="3"/>
      <c r="OYJ142" s="3"/>
      <c r="OYK142" s="3"/>
      <c r="OYL142" s="3"/>
      <c r="OYM142" s="3"/>
      <c r="OYN142" s="3"/>
      <c r="OYO142" s="3"/>
      <c r="OYP142" s="3"/>
      <c r="OYQ142" s="3"/>
      <c r="OYR142" s="3"/>
      <c r="OYS142" s="3"/>
      <c r="OYT142" s="3"/>
      <c r="OYU142" s="3"/>
      <c r="OYV142" s="3"/>
      <c r="OYW142" s="3"/>
      <c r="OYX142" s="3"/>
      <c r="OYY142" s="3"/>
      <c r="OYZ142" s="3"/>
      <c r="OZA142" s="3"/>
      <c r="OZB142" s="3"/>
      <c r="OZC142" s="3"/>
      <c r="OZD142" s="3"/>
      <c r="OZE142" s="3"/>
      <c r="OZF142" s="3"/>
      <c r="OZG142" s="3"/>
      <c r="OZH142" s="3"/>
      <c r="OZI142" s="3"/>
      <c r="OZJ142" s="3"/>
      <c r="OZK142" s="3"/>
      <c r="OZL142" s="3"/>
      <c r="OZM142" s="3"/>
      <c r="OZN142" s="3"/>
      <c r="OZO142" s="3"/>
      <c r="OZP142" s="3"/>
      <c r="OZQ142" s="3"/>
      <c r="OZR142" s="3"/>
      <c r="OZS142" s="3"/>
      <c r="OZT142" s="3"/>
      <c r="OZU142" s="3"/>
      <c r="OZV142" s="3"/>
      <c r="OZW142" s="3"/>
      <c r="OZX142" s="3"/>
      <c r="OZY142" s="3"/>
      <c r="OZZ142" s="3"/>
      <c r="PAA142" s="3"/>
      <c r="PAB142" s="3"/>
      <c r="PAC142" s="3"/>
      <c r="PAD142" s="3"/>
      <c r="PAE142" s="3"/>
      <c r="PAF142" s="3"/>
      <c r="PAG142" s="3"/>
      <c r="PAH142" s="3"/>
      <c r="PAI142" s="3"/>
      <c r="PAJ142" s="3"/>
      <c r="PAK142" s="3"/>
      <c r="PAL142" s="3"/>
      <c r="PAM142" s="3"/>
      <c r="PAN142" s="3"/>
      <c r="PAO142" s="3"/>
      <c r="PAP142" s="3"/>
      <c r="PAQ142" s="3"/>
      <c r="PAR142" s="3"/>
      <c r="PAS142" s="3"/>
      <c r="PAT142" s="3"/>
      <c r="PAU142" s="3"/>
      <c r="PAV142" s="3"/>
      <c r="PAW142" s="3"/>
      <c r="PAX142" s="3"/>
      <c r="PAY142" s="3"/>
      <c r="PAZ142" s="3"/>
      <c r="PBA142" s="3"/>
      <c r="PBB142" s="3"/>
      <c r="PBC142" s="3"/>
      <c r="PBD142" s="3"/>
      <c r="PBE142" s="3"/>
      <c r="PBF142" s="3"/>
      <c r="PBG142" s="3"/>
      <c r="PBH142" s="3"/>
      <c r="PBI142" s="3"/>
      <c r="PBJ142" s="3"/>
      <c r="PBK142" s="3"/>
      <c r="PBL142" s="3"/>
      <c r="PBM142" s="3"/>
      <c r="PBN142" s="3"/>
      <c r="PBO142" s="3"/>
      <c r="PBP142" s="3"/>
      <c r="PBQ142" s="3"/>
      <c r="PBR142" s="3"/>
      <c r="PBS142" s="3"/>
      <c r="PBT142" s="3"/>
      <c r="PBU142" s="3"/>
      <c r="PBV142" s="3"/>
      <c r="PBW142" s="3"/>
      <c r="PBX142" s="3"/>
      <c r="PBY142" s="3"/>
      <c r="PBZ142" s="3"/>
      <c r="PCA142" s="3"/>
      <c r="PCB142" s="3"/>
      <c r="PCC142" s="3"/>
      <c r="PCD142" s="3"/>
      <c r="PCE142" s="3"/>
      <c r="PCF142" s="3"/>
      <c r="PCG142" s="3"/>
      <c r="PCH142" s="3"/>
      <c r="PCI142" s="3"/>
      <c r="PCJ142" s="3"/>
      <c r="PCK142" s="3"/>
      <c r="PCL142" s="3"/>
      <c r="PCM142" s="3"/>
      <c r="PCN142" s="3"/>
      <c r="PCO142" s="3"/>
      <c r="PCP142" s="3"/>
      <c r="PCQ142" s="3"/>
      <c r="PCR142" s="3"/>
      <c r="PCS142" s="3"/>
      <c r="PCT142" s="3"/>
      <c r="PCU142" s="3"/>
      <c r="PCV142" s="3"/>
      <c r="PCW142" s="3"/>
      <c r="PCX142" s="3"/>
      <c r="PCY142" s="3"/>
      <c r="PCZ142" s="3"/>
      <c r="PDA142" s="3"/>
      <c r="PDB142" s="3"/>
      <c r="PDC142" s="3"/>
      <c r="PDD142" s="3"/>
      <c r="PDE142" s="3"/>
      <c r="PDF142" s="3"/>
      <c r="PDG142" s="3"/>
      <c r="PDH142" s="3"/>
      <c r="PDI142" s="3"/>
      <c r="PDJ142" s="3"/>
      <c r="PDK142" s="3"/>
      <c r="PDL142" s="3"/>
      <c r="PDM142" s="3"/>
      <c r="PDN142" s="3"/>
      <c r="PDO142" s="3"/>
      <c r="PDP142" s="3"/>
      <c r="PDQ142" s="3"/>
      <c r="PDR142" s="3"/>
      <c r="PDS142" s="3"/>
      <c r="PDT142" s="3"/>
      <c r="PDU142" s="3"/>
      <c r="PDV142" s="3"/>
      <c r="PDW142" s="3"/>
      <c r="PDX142" s="3"/>
      <c r="PDY142" s="3"/>
      <c r="PDZ142" s="3"/>
      <c r="PEA142" s="3"/>
      <c r="PEB142" s="3"/>
      <c r="PEC142" s="3"/>
      <c r="PED142" s="3"/>
      <c r="PEE142" s="3"/>
      <c r="PEF142" s="3"/>
      <c r="PEG142" s="3"/>
      <c r="PEH142" s="3"/>
      <c r="PEI142" s="3"/>
      <c r="PEJ142" s="3"/>
      <c r="PEK142" s="3"/>
      <c r="PEL142" s="3"/>
      <c r="PEM142" s="3"/>
      <c r="PEN142" s="3"/>
      <c r="PEO142" s="3"/>
      <c r="PEP142" s="3"/>
      <c r="PEQ142" s="3"/>
      <c r="PER142" s="3"/>
      <c r="PES142" s="3"/>
      <c r="PET142" s="3"/>
      <c r="PEU142" s="3"/>
      <c r="PEV142" s="3"/>
      <c r="PEW142" s="3"/>
      <c r="PEX142" s="3"/>
      <c r="PEY142" s="3"/>
      <c r="PEZ142" s="3"/>
      <c r="PFA142" s="3"/>
      <c r="PFB142" s="3"/>
      <c r="PFC142" s="3"/>
      <c r="PFD142" s="3"/>
      <c r="PFE142" s="3"/>
      <c r="PFF142" s="3"/>
      <c r="PFG142" s="3"/>
      <c r="PFH142" s="3"/>
      <c r="PFI142" s="3"/>
      <c r="PFJ142" s="3"/>
      <c r="PFK142" s="3"/>
      <c r="PFL142" s="3"/>
      <c r="PFM142" s="3"/>
      <c r="PFN142" s="3"/>
      <c r="PFO142" s="3"/>
      <c r="PFP142" s="3"/>
      <c r="PFQ142" s="3"/>
      <c r="PFR142" s="3"/>
      <c r="PFS142" s="3"/>
      <c r="PFT142" s="3"/>
      <c r="PFU142" s="3"/>
      <c r="PFV142" s="3"/>
      <c r="PFW142" s="3"/>
      <c r="PFX142" s="3"/>
      <c r="PFY142" s="3"/>
      <c r="PFZ142" s="3"/>
      <c r="PGA142" s="3"/>
      <c r="PGB142" s="3"/>
      <c r="PGC142" s="3"/>
      <c r="PGD142" s="3"/>
      <c r="PGE142" s="3"/>
      <c r="PGF142" s="3"/>
      <c r="PGG142" s="3"/>
      <c r="PGH142" s="3"/>
      <c r="PGI142" s="3"/>
      <c r="PGJ142" s="3"/>
      <c r="PGK142" s="3"/>
      <c r="PGL142" s="3"/>
      <c r="PGM142" s="3"/>
      <c r="PGN142" s="3"/>
      <c r="PGO142" s="3"/>
      <c r="PGP142" s="3"/>
      <c r="PGQ142" s="3"/>
      <c r="PGR142" s="3"/>
      <c r="PGS142" s="3"/>
      <c r="PGT142" s="3"/>
      <c r="PGU142" s="3"/>
      <c r="PGV142" s="3"/>
      <c r="PGW142" s="3"/>
      <c r="PGX142" s="3"/>
      <c r="PGY142" s="3"/>
      <c r="PGZ142" s="3"/>
      <c r="PHA142" s="3"/>
      <c r="PHB142" s="3"/>
      <c r="PHC142" s="3"/>
      <c r="PHD142" s="3"/>
      <c r="PHE142" s="3"/>
      <c r="PHF142" s="3"/>
      <c r="PHG142" s="3"/>
      <c r="PHH142" s="3"/>
      <c r="PHI142" s="3"/>
      <c r="PHJ142" s="3"/>
      <c r="PHK142" s="3"/>
      <c r="PHL142" s="3"/>
      <c r="PHM142" s="3"/>
      <c r="PHN142" s="3"/>
      <c r="PHO142" s="3"/>
      <c r="PHP142" s="3"/>
      <c r="PHQ142" s="3"/>
      <c r="PHR142" s="3"/>
      <c r="PHS142" s="3"/>
      <c r="PHT142" s="3"/>
      <c r="PHU142" s="3"/>
      <c r="PHV142" s="3"/>
      <c r="PHW142" s="3"/>
      <c r="PHX142" s="3"/>
      <c r="PHY142" s="3"/>
      <c r="PHZ142" s="3"/>
      <c r="PIA142" s="3"/>
      <c r="PIB142" s="3"/>
      <c r="PIC142" s="3"/>
      <c r="PID142" s="3"/>
      <c r="PIE142" s="3"/>
      <c r="PIF142" s="3"/>
      <c r="PIG142" s="3"/>
      <c r="PIH142" s="3"/>
      <c r="PII142" s="3"/>
      <c r="PIJ142" s="3"/>
      <c r="PIK142" s="3"/>
      <c r="PIL142" s="3"/>
      <c r="PIM142" s="3"/>
      <c r="PIN142" s="3"/>
      <c r="PIO142" s="3"/>
      <c r="PIP142" s="3"/>
      <c r="PIQ142" s="3"/>
      <c r="PIR142" s="3"/>
      <c r="PIS142" s="3"/>
      <c r="PIT142" s="3"/>
      <c r="PIU142" s="3"/>
      <c r="PIV142" s="3"/>
      <c r="PIW142" s="3"/>
      <c r="PIX142" s="3"/>
      <c r="PIY142" s="3"/>
      <c r="PIZ142" s="3"/>
      <c r="PJA142" s="3"/>
      <c r="PJB142" s="3"/>
      <c r="PJC142" s="3"/>
      <c r="PJD142" s="3"/>
      <c r="PJE142" s="3"/>
      <c r="PJF142" s="3"/>
      <c r="PJG142" s="3"/>
      <c r="PJH142" s="3"/>
      <c r="PJI142" s="3"/>
      <c r="PJJ142" s="3"/>
      <c r="PJK142" s="3"/>
      <c r="PJL142" s="3"/>
      <c r="PJM142" s="3"/>
      <c r="PJN142" s="3"/>
      <c r="PJO142" s="3"/>
      <c r="PJP142" s="3"/>
      <c r="PJQ142" s="3"/>
      <c r="PJR142" s="3"/>
      <c r="PJS142" s="3"/>
      <c r="PJT142" s="3"/>
      <c r="PJU142" s="3"/>
      <c r="PJV142" s="3"/>
      <c r="PJW142" s="3"/>
      <c r="PJX142" s="3"/>
      <c r="PJY142" s="3"/>
      <c r="PJZ142" s="3"/>
      <c r="PKA142" s="3"/>
      <c r="PKB142" s="3"/>
      <c r="PKC142" s="3"/>
      <c r="PKD142" s="3"/>
      <c r="PKE142" s="3"/>
      <c r="PKF142" s="3"/>
      <c r="PKG142" s="3"/>
      <c r="PKH142" s="3"/>
      <c r="PKI142" s="3"/>
      <c r="PKJ142" s="3"/>
      <c r="PKK142" s="3"/>
      <c r="PKL142" s="3"/>
      <c r="PKM142" s="3"/>
      <c r="PKN142" s="3"/>
      <c r="PKO142" s="3"/>
      <c r="PKP142" s="3"/>
      <c r="PKQ142" s="3"/>
      <c r="PKR142" s="3"/>
      <c r="PKS142" s="3"/>
      <c r="PKT142" s="3"/>
      <c r="PKU142" s="3"/>
      <c r="PKV142" s="3"/>
      <c r="PKW142" s="3"/>
      <c r="PKX142" s="3"/>
      <c r="PKY142" s="3"/>
      <c r="PKZ142" s="3"/>
      <c r="PLA142" s="3"/>
      <c r="PLB142" s="3"/>
      <c r="PLC142" s="3"/>
      <c r="PLD142" s="3"/>
      <c r="PLE142" s="3"/>
      <c r="PLF142" s="3"/>
      <c r="PLG142" s="3"/>
      <c r="PLH142" s="3"/>
      <c r="PLI142" s="3"/>
      <c r="PLJ142" s="3"/>
      <c r="PLK142" s="3"/>
      <c r="PLL142" s="3"/>
      <c r="PLM142" s="3"/>
      <c r="PLN142" s="3"/>
      <c r="PLO142" s="3"/>
      <c r="PLP142" s="3"/>
      <c r="PLQ142" s="3"/>
      <c r="PLR142" s="3"/>
      <c r="PLS142" s="3"/>
      <c r="PLT142" s="3"/>
      <c r="PLU142" s="3"/>
      <c r="PLV142" s="3"/>
      <c r="PLW142" s="3"/>
      <c r="PLX142" s="3"/>
      <c r="PLY142" s="3"/>
      <c r="PLZ142" s="3"/>
      <c r="PMA142" s="3"/>
      <c r="PMB142" s="3"/>
      <c r="PMC142" s="3"/>
      <c r="PMD142" s="3"/>
      <c r="PME142" s="3"/>
      <c r="PMF142" s="3"/>
      <c r="PMG142" s="3"/>
      <c r="PMH142" s="3"/>
      <c r="PMI142" s="3"/>
      <c r="PMJ142" s="3"/>
      <c r="PMK142" s="3"/>
      <c r="PML142" s="3"/>
      <c r="PMM142" s="3"/>
      <c r="PMN142" s="3"/>
      <c r="PMO142" s="3"/>
      <c r="PMP142" s="3"/>
      <c r="PMQ142" s="3"/>
      <c r="PMR142" s="3"/>
      <c r="PMS142" s="3"/>
      <c r="PMT142" s="3"/>
      <c r="PMU142" s="3"/>
      <c r="PMV142" s="3"/>
      <c r="PMW142" s="3"/>
      <c r="PMX142" s="3"/>
      <c r="PMY142" s="3"/>
      <c r="PMZ142" s="3"/>
      <c r="PNA142" s="3"/>
      <c r="PNB142" s="3"/>
      <c r="PNC142" s="3"/>
      <c r="PND142" s="3"/>
      <c r="PNE142" s="3"/>
      <c r="PNF142" s="3"/>
      <c r="PNG142" s="3"/>
      <c r="PNH142" s="3"/>
      <c r="PNI142" s="3"/>
      <c r="PNJ142" s="3"/>
      <c r="PNK142" s="3"/>
      <c r="PNL142" s="3"/>
      <c r="PNM142" s="3"/>
      <c r="PNN142" s="3"/>
      <c r="PNO142" s="3"/>
      <c r="PNP142" s="3"/>
      <c r="PNQ142" s="3"/>
      <c r="PNR142" s="3"/>
      <c r="PNS142" s="3"/>
      <c r="PNT142" s="3"/>
      <c r="PNU142" s="3"/>
      <c r="PNV142" s="3"/>
      <c r="PNW142" s="3"/>
      <c r="PNX142" s="3"/>
      <c r="PNY142" s="3"/>
      <c r="PNZ142" s="3"/>
      <c r="POA142" s="3"/>
      <c r="POB142" s="3"/>
      <c r="POC142" s="3"/>
      <c r="POD142" s="3"/>
      <c r="POE142" s="3"/>
      <c r="POF142" s="3"/>
      <c r="POG142" s="3"/>
      <c r="POH142" s="3"/>
      <c r="POI142" s="3"/>
      <c r="POJ142" s="3"/>
      <c r="POK142" s="3"/>
      <c r="POL142" s="3"/>
      <c r="POM142" s="3"/>
      <c r="PON142" s="3"/>
      <c r="POO142" s="3"/>
      <c r="POP142" s="3"/>
      <c r="POQ142" s="3"/>
      <c r="POR142" s="3"/>
      <c r="POS142" s="3"/>
      <c r="POT142" s="3"/>
      <c r="POU142" s="3"/>
      <c r="POV142" s="3"/>
      <c r="POW142" s="3"/>
      <c r="POX142" s="3"/>
      <c r="POY142" s="3"/>
      <c r="POZ142" s="3"/>
      <c r="PPA142" s="3"/>
      <c r="PPB142" s="3"/>
      <c r="PPC142" s="3"/>
      <c r="PPD142" s="3"/>
      <c r="PPE142" s="3"/>
      <c r="PPF142" s="3"/>
      <c r="PPG142" s="3"/>
      <c r="PPH142" s="3"/>
      <c r="PPI142" s="3"/>
      <c r="PPJ142" s="3"/>
      <c r="PPK142" s="3"/>
      <c r="PPL142" s="3"/>
      <c r="PPM142" s="3"/>
      <c r="PPN142" s="3"/>
      <c r="PPO142" s="3"/>
      <c r="PPP142" s="3"/>
      <c r="PPQ142" s="3"/>
      <c r="PPR142" s="3"/>
      <c r="PPS142" s="3"/>
      <c r="PPT142" s="3"/>
      <c r="PPU142" s="3"/>
      <c r="PPV142" s="3"/>
      <c r="PPW142" s="3"/>
      <c r="PPX142" s="3"/>
      <c r="PPY142" s="3"/>
      <c r="PPZ142" s="3"/>
      <c r="PQA142" s="3"/>
      <c r="PQB142" s="3"/>
      <c r="PQC142" s="3"/>
      <c r="PQD142" s="3"/>
      <c r="PQE142" s="3"/>
      <c r="PQF142" s="3"/>
      <c r="PQG142" s="3"/>
      <c r="PQH142" s="3"/>
      <c r="PQI142" s="3"/>
      <c r="PQJ142" s="3"/>
      <c r="PQK142" s="3"/>
      <c r="PQL142" s="3"/>
      <c r="PQM142" s="3"/>
      <c r="PQN142" s="3"/>
      <c r="PQO142" s="3"/>
      <c r="PQP142" s="3"/>
      <c r="PQQ142" s="3"/>
      <c r="PQR142" s="3"/>
      <c r="PQS142" s="3"/>
      <c r="PQT142" s="3"/>
      <c r="PQU142" s="3"/>
      <c r="PQV142" s="3"/>
      <c r="PQW142" s="3"/>
      <c r="PQX142" s="3"/>
      <c r="PQY142" s="3"/>
      <c r="PQZ142" s="3"/>
      <c r="PRA142" s="3"/>
      <c r="PRB142" s="3"/>
      <c r="PRC142" s="3"/>
      <c r="PRD142" s="3"/>
      <c r="PRE142" s="3"/>
      <c r="PRF142" s="3"/>
      <c r="PRG142" s="3"/>
      <c r="PRH142" s="3"/>
      <c r="PRI142" s="3"/>
      <c r="PRJ142" s="3"/>
      <c r="PRK142" s="3"/>
      <c r="PRL142" s="3"/>
      <c r="PRM142" s="3"/>
      <c r="PRN142" s="3"/>
      <c r="PRO142" s="3"/>
      <c r="PRP142" s="3"/>
      <c r="PRQ142" s="3"/>
      <c r="PRR142" s="3"/>
      <c r="PRS142" s="3"/>
      <c r="PRT142" s="3"/>
      <c r="PRU142" s="3"/>
      <c r="PRV142" s="3"/>
      <c r="PRW142" s="3"/>
      <c r="PRX142" s="3"/>
      <c r="PRY142" s="3"/>
      <c r="PRZ142" s="3"/>
      <c r="PSA142" s="3"/>
      <c r="PSB142" s="3"/>
      <c r="PSC142" s="3"/>
      <c r="PSD142" s="3"/>
      <c r="PSE142" s="3"/>
      <c r="PSF142" s="3"/>
      <c r="PSG142" s="3"/>
      <c r="PSH142" s="3"/>
      <c r="PSI142" s="3"/>
      <c r="PSJ142" s="3"/>
      <c r="PSK142" s="3"/>
      <c r="PSL142" s="3"/>
      <c r="PSM142" s="3"/>
      <c r="PSN142" s="3"/>
      <c r="PSO142" s="3"/>
      <c r="PSP142" s="3"/>
      <c r="PSQ142" s="3"/>
      <c r="PSR142" s="3"/>
      <c r="PSS142" s="3"/>
      <c r="PST142" s="3"/>
      <c r="PSU142" s="3"/>
      <c r="PSV142" s="3"/>
      <c r="PSW142" s="3"/>
      <c r="PSX142" s="3"/>
      <c r="PSY142" s="3"/>
      <c r="PSZ142" s="3"/>
      <c r="PTA142" s="3"/>
      <c r="PTB142" s="3"/>
      <c r="PTC142" s="3"/>
      <c r="PTD142" s="3"/>
      <c r="PTE142" s="3"/>
      <c r="PTF142" s="3"/>
      <c r="PTG142" s="3"/>
      <c r="PTH142" s="3"/>
      <c r="PTI142" s="3"/>
      <c r="PTJ142" s="3"/>
      <c r="PTK142" s="3"/>
      <c r="PTL142" s="3"/>
      <c r="PTM142" s="3"/>
      <c r="PTN142" s="3"/>
      <c r="PTO142" s="3"/>
      <c r="PTP142" s="3"/>
      <c r="PTQ142" s="3"/>
      <c r="PTR142" s="3"/>
      <c r="PTS142" s="3"/>
      <c r="PTT142" s="3"/>
      <c r="PTU142" s="3"/>
      <c r="PTV142" s="3"/>
      <c r="PTW142" s="3"/>
      <c r="PTX142" s="3"/>
      <c r="PTY142" s="3"/>
      <c r="PTZ142" s="3"/>
      <c r="PUA142" s="3"/>
      <c r="PUB142" s="3"/>
      <c r="PUC142" s="3"/>
      <c r="PUD142" s="3"/>
      <c r="PUE142" s="3"/>
      <c r="PUF142" s="3"/>
      <c r="PUG142" s="3"/>
      <c r="PUH142" s="3"/>
      <c r="PUI142" s="3"/>
      <c r="PUJ142" s="3"/>
      <c r="PUK142" s="3"/>
      <c r="PUL142" s="3"/>
      <c r="PUM142" s="3"/>
      <c r="PUN142" s="3"/>
      <c r="PUO142" s="3"/>
      <c r="PUP142" s="3"/>
      <c r="PUQ142" s="3"/>
      <c r="PUR142" s="3"/>
      <c r="PUS142" s="3"/>
      <c r="PUT142" s="3"/>
      <c r="PUU142" s="3"/>
      <c r="PUV142" s="3"/>
      <c r="PUW142" s="3"/>
      <c r="PUX142" s="3"/>
      <c r="PUY142" s="3"/>
      <c r="PUZ142" s="3"/>
      <c r="PVA142" s="3"/>
      <c r="PVB142" s="3"/>
      <c r="PVC142" s="3"/>
      <c r="PVD142" s="3"/>
      <c r="PVE142" s="3"/>
      <c r="PVF142" s="3"/>
      <c r="PVG142" s="3"/>
      <c r="PVH142" s="3"/>
      <c r="PVI142" s="3"/>
      <c r="PVJ142" s="3"/>
      <c r="PVK142" s="3"/>
      <c r="PVL142" s="3"/>
      <c r="PVM142" s="3"/>
      <c r="PVN142" s="3"/>
      <c r="PVO142" s="3"/>
      <c r="PVP142" s="3"/>
      <c r="PVQ142" s="3"/>
      <c r="PVR142" s="3"/>
      <c r="PVS142" s="3"/>
      <c r="PVT142" s="3"/>
      <c r="PVU142" s="3"/>
      <c r="PVV142" s="3"/>
      <c r="PVW142" s="3"/>
      <c r="PVX142" s="3"/>
      <c r="PVY142" s="3"/>
      <c r="PVZ142" s="3"/>
      <c r="PWA142" s="3"/>
      <c r="PWB142" s="3"/>
      <c r="PWC142" s="3"/>
      <c r="PWD142" s="3"/>
      <c r="PWE142" s="3"/>
      <c r="PWF142" s="3"/>
      <c r="PWG142" s="3"/>
      <c r="PWH142" s="3"/>
      <c r="PWI142" s="3"/>
      <c r="PWJ142" s="3"/>
      <c r="PWK142" s="3"/>
      <c r="PWL142" s="3"/>
      <c r="PWM142" s="3"/>
      <c r="PWN142" s="3"/>
      <c r="PWO142" s="3"/>
      <c r="PWP142" s="3"/>
      <c r="PWQ142" s="3"/>
      <c r="PWR142" s="3"/>
      <c r="PWS142" s="3"/>
      <c r="PWT142" s="3"/>
      <c r="PWU142" s="3"/>
      <c r="PWV142" s="3"/>
      <c r="PWW142" s="3"/>
      <c r="PWX142" s="3"/>
      <c r="PWY142" s="3"/>
      <c r="PWZ142" s="3"/>
      <c r="PXA142" s="3"/>
      <c r="PXB142" s="3"/>
      <c r="PXC142" s="3"/>
      <c r="PXD142" s="3"/>
      <c r="PXE142" s="3"/>
      <c r="PXF142" s="3"/>
      <c r="PXG142" s="3"/>
      <c r="PXH142" s="3"/>
      <c r="PXI142" s="3"/>
      <c r="PXJ142" s="3"/>
      <c r="PXK142" s="3"/>
      <c r="PXL142" s="3"/>
      <c r="PXM142" s="3"/>
      <c r="PXN142" s="3"/>
      <c r="PXO142" s="3"/>
      <c r="PXP142" s="3"/>
      <c r="PXQ142" s="3"/>
      <c r="PXR142" s="3"/>
      <c r="PXS142" s="3"/>
      <c r="PXT142" s="3"/>
      <c r="PXU142" s="3"/>
      <c r="PXV142" s="3"/>
      <c r="PXW142" s="3"/>
      <c r="PXX142" s="3"/>
      <c r="PXY142" s="3"/>
      <c r="PXZ142" s="3"/>
      <c r="PYA142" s="3"/>
      <c r="PYB142" s="3"/>
      <c r="PYC142" s="3"/>
      <c r="PYD142" s="3"/>
      <c r="PYE142" s="3"/>
      <c r="PYF142" s="3"/>
      <c r="PYG142" s="3"/>
      <c r="PYH142" s="3"/>
      <c r="PYI142" s="3"/>
      <c r="PYJ142" s="3"/>
      <c r="PYK142" s="3"/>
      <c r="PYL142" s="3"/>
      <c r="PYM142" s="3"/>
      <c r="PYN142" s="3"/>
      <c r="PYO142" s="3"/>
      <c r="PYP142" s="3"/>
      <c r="PYQ142" s="3"/>
      <c r="PYR142" s="3"/>
      <c r="PYS142" s="3"/>
      <c r="PYT142" s="3"/>
      <c r="PYU142" s="3"/>
      <c r="PYV142" s="3"/>
      <c r="PYW142" s="3"/>
      <c r="PYX142" s="3"/>
      <c r="PYY142" s="3"/>
      <c r="PYZ142" s="3"/>
      <c r="PZA142" s="3"/>
      <c r="PZB142" s="3"/>
      <c r="PZC142" s="3"/>
      <c r="PZD142" s="3"/>
      <c r="PZE142" s="3"/>
      <c r="PZF142" s="3"/>
      <c r="PZG142" s="3"/>
      <c r="PZH142" s="3"/>
      <c r="PZI142" s="3"/>
      <c r="PZJ142" s="3"/>
      <c r="PZK142" s="3"/>
      <c r="PZL142" s="3"/>
      <c r="PZM142" s="3"/>
      <c r="PZN142" s="3"/>
      <c r="PZO142" s="3"/>
      <c r="PZP142" s="3"/>
      <c r="PZQ142" s="3"/>
      <c r="PZR142" s="3"/>
      <c r="PZS142" s="3"/>
      <c r="PZT142" s="3"/>
      <c r="PZU142" s="3"/>
      <c r="PZV142" s="3"/>
      <c r="PZW142" s="3"/>
      <c r="PZX142" s="3"/>
      <c r="PZY142" s="3"/>
      <c r="PZZ142" s="3"/>
      <c r="QAA142" s="3"/>
      <c r="QAB142" s="3"/>
      <c r="QAC142" s="3"/>
      <c r="QAD142" s="3"/>
      <c r="QAE142" s="3"/>
      <c r="QAF142" s="3"/>
      <c r="QAG142" s="3"/>
      <c r="QAH142" s="3"/>
      <c r="QAI142" s="3"/>
      <c r="QAJ142" s="3"/>
      <c r="QAK142" s="3"/>
      <c r="QAL142" s="3"/>
      <c r="QAM142" s="3"/>
      <c r="QAN142" s="3"/>
      <c r="QAO142" s="3"/>
      <c r="QAP142" s="3"/>
      <c r="QAQ142" s="3"/>
      <c r="QAR142" s="3"/>
      <c r="QAS142" s="3"/>
      <c r="QAT142" s="3"/>
      <c r="QAU142" s="3"/>
      <c r="QAV142" s="3"/>
      <c r="QAW142" s="3"/>
      <c r="QAX142" s="3"/>
      <c r="QAY142" s="3"/>
      <c r="QAZ142" s="3"/>
      <c r="QBA142" s="3"/>
      <c r="QBB142" s="3"/>
      <c r="QBC142" s="3"/>
      <c r="QBD142" s="3"/>
      <c r="QBE142" s="3"/>
      <c r="QBF142" s="3"/>
      <c r="QBG142" s="3"/>
      <c r="QBH142" s="3"/>
      <c r="QBI142" s="3"/>
      <c r="QBJ142" s="3"/>
      <c r="QBK142" s="3"/>
      <c r="QBL142" s="3"/>
      <c r="QBM142" s="3"/>
      <c r="QBN142" s="3"/>
      <c r="QBO142" s="3"/>
      <c r="QBP142" s="3"/>
      <c r="QBQ142" s="3"/>
      <c r="QBR142" s="3"/>
      <c r="QBS142" s="3"/>
      <c r="QBT142" s="3"/>
      <c r="QBU142" s="3"/>
      <c r="QBV142" s="3"/>
      <c r="QBW142" s="3"/>
      <c r="QBX142" s="3"/>
      <c r="QBY142" s="3"/>
      <c r="QBZ142" s="3"/>
      <c r="QCA142" s="3"/>
      <c r="QCB142" s="3"/>
      <c r="QCC142" s="3"/>
      <c r="QCD142" s="3"/>
      <c r="QCE142" s="3"/>
      <c r="QCF142" s="3"/>
      <c r="QCG142" s="3"/>
      <c r="QCH142" s="3"/>
      <c r="QCI142" s="3"/>
      <c r="QCJ142" s="3"/>
      <c r="QCK142" s="3"/>
      <c r="QCL142" s="3"/>
      <c r="QCM142" s="3"/>
      <c r="QCN142" s="3"/>
      <c r="QCO142" s="3"/>
      <c r="QCP142" s="3"/>
      <c r="QCQ142" s="3"/>
      <c r="QCR142" s="3"/>
      <c r="QCS142" s="3"/>
      <c r="QCT142" s="3"/>
      <c r="QCU142" s="3"/>
      <c r="QCV142" s="3"/>
      <c r="QCW142" s="3"/>
      <c r="QCX142" s="3"/>
      <c r="QCY142" s="3"/>
      <c r="QCZ142" s="3"/>
      <c r="QDA142" s="3"/>
      <c r="QDB142" s="3"/>
      <c r="QDC142" s="3"/>
      <c r="QDD142" s="3"/>
      <c r="QDE142" s="3"/>
      <c r="QDF142" s="3"/>
      <c r="QDG142" s="3"/>
      <c r="QDH142" s="3"/>
      <c r="QDI142" s="3"/>
      <c r="QDJ142" s="3"/>
      <c r="QDK142" s="3"/>
      <c r="QDL142" s="3"/>
      <c r="QDM142" s="3"/>
      <c r="QDN142" s="3"/>
      <c r="QDO142" s="3"/>
      <c r="QDP142" s="3"/>
      <c r="QDQ142" s="3"/>
      <c r="QDR142" s="3"/>
      <c r="QDS142" s="3"/>
      <c r="QDT142" s="3"/>
      <c r="QDU142" s="3"/>
      <c r="QDV142" s="3"/>
      <c r="QDW142" s="3"/>
      <c r="QDX142" s="3"/>
      <c r="QDY142" s="3"/>
      <c r="QDZ142" s="3"/>
      <c r="QEA142" s="3"/>
      <c r="QEB142" s="3"/>
      <c r="QEC142" s="3"/>
      <c r="QED142" s="3"/>
      <c r="QEE142" s="3"/>
      <c r="QEF142" s="3"/>
      <c r="QEG142" s="3"/>
      <c r="QEH142" s="3"/>
      <c r="QEI142" s="3"/>
      <c r="QEJ142" s="3"/>
      <c r="QEK142" s="3"/>
      <c r="QEL142" s="3"/>
      <c r="QEM142" s="3"/>
      <c r="QEN142" s="3"/>
      <c r="QEO142" s="3"/>
      <c r="QEP142" s="3"/>
      <c r="QEQ142" s="3"/>
      <c r="QER142" s="3"/>
      <c r="QES142" s="3"/>
      <c r="QET142" s="3"/>
      <c r="QEU142" s="3"/>
      <c r="QEV142" s="3"/>
      <c r="QEW142" s="3"/>
      <c r="QEX142" s="3"/>
      <c r="QEY142" s="3"/>
      <c r="QEZ142" s="3"/>
      <c r="QFA142" s="3"/>
      <c r="QFB142" s="3"/>
      <c r="QFC142" s="3"/>
      <c r="QFD142" s="3"/>
      <c r="QFE142" s="3"/>
      <c r="QFF142" s="3"/>
      <c r="QFG142" s="3"/>
      <c r="QFH142" s="3"/>
      <c r="QFI142" s="3"/>
      <c r="QFJ142" s="3"/>
      <c r="QFK142" s="3"/>
      <c r="QFL142" s="3"/>
      <c r="QFM142" s="3"/>
      <c r="QFN142" s="3"/>
      <c r="QFO142" s="3"/>
      <c r="QFP142" s="3"/>
      <c r="QFQ142" s="3"/>
      <c r="QFR142" s="3"/>
      <c r="QFS142" s="3"/>
      <c r="QFT142" s="3"/>
      <c r="QFU142" s="3"/>
      <c r="QFV142" s="3"/>
      <c r="QFW142" s="3"/>
      <c r="QFX142" s="3"/>
      <c r="QFY142" s="3"/>
      <c r="QFZ142" s="3"/>
      <c r="QGA142" s="3"/>
      <c r="QGB142" s="3"/>
      <c r="QGC142" s="3"/>
      <c r="QGD142" s="3"/>
      <c r="QGE142" s="3"/>
      <c r="QGF142" s="3"/>
      <c r="QGG142" s="3"/>
      <c r="QGH142" s="3"/>
      <c r="QGI142" s="3"/>
      <c r="QGJ142" s="3"/>
      <c r="QGK142" s="3"/>
      <c r="QGL142" s="3"/>
      <c r="QGM142" s="3"/>
      <c r="QGN142" s="3"/>
      <c r="QGO142" s="3"/>
      <c r="QGP142" s="3"/>
      <c r="QGQ142" s="3"/>
      <c r="QGR142" s="3"/>
      <c r="QGS142" s="3"/>
      <c r="QGT142" s="3"/>
      <c r="QGU142" s="3"/>
      <c r="QGV142" s="3"/>
      <c r="QGW142" s="3"/>
      <c r="QGX142" s="3"/>
      <c r="QGY142" s="3"/>
      <c r="QGZ142" s="3"/>
      <c r="QHA142" s="3"/>
      <c r="QHB142" s="3"/>
      <c r="QHC142" s="3"/>
      <c r="QHD142" s="3"/>
      <c r="QHE142" s="3"/>
      <c r="QHF142" s="3"/>
      <c r="QHG142" s="3"/>
      <c r="QHH142" s="3"/>
      <c r="QHI142" s="3"/>
      <c r="QHJ142" s="3"/>
      <c r="QHK142" s="3"/>
      <c r="QHL142" s="3"/>
      <c r="QHM142" s="3"/>
      <c r="QHN142" s="3"/>
      <c r="QHO142" s="3"/>
      <c r="QHP142" s="3"/>
      <c r="QHQ142" s="3"/>
      <c r="QHR142" s="3"/>
      <c r="QHS142" s="3"/>
      <c r="QHT142" s="3"/>
      <c r="QHU142" s="3"/>
      <c r="QHV142" s="3"/>
      <c r="QHW142" s="3"/>
      <c r="QHX142" s="3"/>
      <c r="QHY142" s="3"/>
      <c r="QHZ142" s="3"/>
      <c r="QIA142" s="3"/>
      <c r="QIB142" s="3"/>
      <c r="QIC142" s="3"/>
      <c r="QID142" s="3"/>
      <c r="QIE142" s="3"/>
      <c r="QIF142" s="3"/>
      <c r="QIG142" s="3"/>
      <c r="QIH142" s="3"/>
      <c r="QII142" s="3"/>
      <c r="QIJ142" s="3"/>
      <c r="QIK142" s="3"/>
      <c r="QIL142" s="3"/>
      <c r="QIM142" s="3"/>
      <c r="QIN142" s="3"/>
      <c r="QIO142" s="3"/>
      <c r="QIP142" s="3"/>
      <c r="QIQ142" s="3"/>
      <c r="QIR142" s="3"/>
      <c r="QIS142" s="3"/>
      <c r="QIT142" s="3"/>
      <c r="QIU142" s="3"/>
      <c r="QIV142" s="3"/>
      <c r="QIW142" s="3"/>
      <c r="QIX142" s="3"/>
      <c r="QIY142" s="3"/>
      <c r="QIZ142" s="3"/>
      <c r="QJA142" s="3"/>
      <c r="QJB142" s="3"/>
      <c r="QJC142" s="3"/>
      <c r="QJD142" s="3"/>
      <c r="QJE142" s="3"/>
      <c r="QJF142" s="3"/>
      <c r="QJG142" s="3"/>
      <c r="QJH142" s="3"/>
      <c r="QJI142" s="3"/>
      <c r="QJJ142" s="3"/>
      <c r="QJK142" s="3"/>
      <c r="QJL142" s="3"/>
      <c r="QJM142" s="3"/>
      <c r="QJN142" s="3"/>
      <c r="QJO142" s="3"/>
      <c r="QJP142" s="3"/>
      <c r="QJQ142" s="3"/>
      <c r="QJR142" s="3"/>
      <c r="QJS142" s="3"/>
      <c r="QJT142" s="3"/>
      <c r="QJU142" s="3"/>
      <c r="QJV142" s="3"/>
      <c r="QJW142" s="3"/>
      <c r="QJX142" s="3"/>
      <c r="QJY142" s="3"/>
      <c r="QJZ142" s="3"/>
      <c r="QKA142" s="3"/>
      <c r="QKB142" s="3"/>
      <c r="QKC142" s="3"/>
      <c r="QKD142" s="3"/>
      <c r="QKE142" s="3"/>
      <c r="QKF142" s="3"/>
      <c r="QKG142" s="3"/>
      <c r="QKH142" s="3"/>
      <c r="QKI142" s="3"/>
      <c r="QKJ142" s="3"/>
      <c r="QKK142" s="3"/>
      <c r="QKL142" s="3"/>
      <c r="QKM142" s="3"/>
      <c r="QKN142" s="3"/>
      <c r="QKO142" s="3"/>
      <c r="QKP142" s="3"/>
      <c r="QKQ142" s="3"/>
      <c r="QKR142" s="3"/>
      <c r="QKS142" s="3"/>
      <c r="QKT142" s="3"/>
      <c r="QKU142" s="3"/>
      <c r="QKV142" s="3"/>
      <c r="QKW142" s="3"/>
      <c r="QKX142" s="3"/>
      <c r="QKY142" s="3"/>
      <c r="QKZ142" s="3"/>
      <c r="QLA142" s="3"/>
      <c r="QLB142" s="3"/>
      <c r="QLC142" s="3"/>
      <c r="QLD142" s="3"/>
      <c r="QLE142" s="3"/>
      <c r="QLF142" s="3"/>
      <c r="QLG142" s="3"/>
      <c r="QLH142" s="3"/>
      <c r="QLI142" s="3"/>
      <c r="QLJ142" s="3"/>
      <c r="QLK142" s="3"/>
      <c r="QLL142" s="3"/>
      <c r="QLM142" s="3"/>
      <c r="QLN142" s="3"/>
      <c r="QLO142" s="3"/>
      <c r="QLP142" s="3"/>
      <c r="QLQ142" s="3"/>
      <c r="QLR142" s="3"/>
      <c r="QLS142" s="3"/>
      <c r="QLT142" s="3"/>
      <c r="QLU142" s="3"/>
      <c r="QLV142" s="3"/>
      <c r="QLW142" s="3"/>
      <c r="QLX142" s="3"/>
      <c r="QLY142" s="3"/>
      <c r="QLZ142" s="3"/>
      <c r="QMA142" s="3"/>
      <c r="QMB142" s="3"/>
      <c r="QMC142" s="3"/>
      <c r="QMD142" s="3"/>
      <c r="QME142" s="3"/>
      <c r="QMF142" s="3"/>
      <c r="QMG142" s="3"/>
      <c r="QMH142" s="3"/>
      <c r="QMI142" s="3"/>
      <c r="QMJ142" s="3"/>
      <c r="QMK142" s="3"/>
      <c r="QML142" s="3"/>
      <c r="QMM142" s="3"/>
      <c r="QMN142" s="3"/>
      <c r="QMO142" s="3"/>
      <c r="QMP142" s="3"/>
      <c r="QMQ142" s="3"/>
      <c r="QMR142" s="3"/>
      <c r="QMS142" s="3"/>
      <c r="QMT142" s="3"/>
      <c r="QMU142" s="3"/>
      <c r="QMV142" s="3"/>
      <c r="QMW142" s="3"/>
      <c r="QMX142" s="3"/>
      <c r="QMY142" s="3"/>
      <c r="QMZ142" s="3"/>
      <c r="QNA142" s="3"/>
      <c r="QNB142" s="3"/>
      <c r="QNC142" s="3"/>
      <c r="QND142" s="3"/>
      <c r="QNE142" s="3"/>
      <c r="QNF142" s="3"/>
      <c r="QNG142" s="3"/>
      <c r="QNH142" s="3"/>
      <c r="QNI142" s="3"/>
      <c r="QNJ142" s="3"/>
      <c r="QNK142" s="3"/>
      <c r="QNL142" s="3"/>
      <c r="QNM142" s="3"/>
      <c r="QNN142" s="3"/>
      <c r="QNO142" s="3"/>
      <c r="QNP142" s="3"/>
      <c r="QNQ142" s="3"/>
      <c r="QNR142" s="3"/>
      <c r="QNS142" s="3"/>
      <c r="QNT142" s="3"/>
      <c r="QNU142" s="3"/>
      <c r="QNV142" s="3"/>
      <c r="QNW142" s="3"/>
      <c r="QNX142" s="3"/>
      <c r="QNY142" s="3"/>
      <c r="QNZ142" s="3"/>
      <c r="QOA142" s="3"/>
      <c r="QOB142" s="3"/>
      <c r="QOC142" s="3"/>
      <c r="QOD142" s="3"/>
      <c r="QOE142" s="3"/>
      <c r="QOF142" s="3"/>
      <c r="QOG142" s="3"/>
      <c r="QOH142" s="3"/>
      <c r="QOI142" s="3"/>
      <c r="QOJ142" s="3"/>
      <c r="QOK142" s="3"/>
      <c r="QOL142" s="3"/>
      <c r="QOM142" s="3"/>
      <c r="QON142" s="3"/>
      <c r="QOO142" s="3"/>
      <c r="QOP142" s="3"/>
      <c r="QOQ142" s="3"/>
      <c r="QOR142" s="3"/>
      <c r="QOS142" s="3"/>
      <c r="QOT142" s="3"/>
      <c r="QOU142" s="3"/>
      <c r="QOV142" s="3"/>
      <c r="QOW142" s="3"/>
      <c r="QOX142" s="3"/>
      <c r="QOY142" s="3"/>
      <c r="QOZ142" s="3"/>
      <c r="QPA142" s="3"/>
      <c r="QPB142" s="3"/>
      <c r="QPC142" s="3"/>
      <c r="QPD142" s="3"/>
      <c r="QPE142" s="3"/>
      <c r="QPF142" s="3"/>
      <c r="QPG142" s="3"/>
      <c r="QPH142" s="3"/>
      <c r="QPI142" s="3"/>
      <c r="QPJ142" s="3"/>
      <c r="QPK142" s="3"/>
      <c r="QPL142" s="3"/>
      <c r="QPM142" s="3"/>
      <c r="QPN142" s="3"/>
      <c r="QPO142" s="3"/>
      <c r="QPP142" s="3"/>
      <c r="QPQ142" s="3"/>
      <c r="QPR142" s="3"/>
      <c r="QPS142" s="3"/>
      <c r="QPT142" s="3"/>
      <c r="QPU142" s="3"/>
      <c r="QPV142" s="3"/>
      <c r="QPW142" s="3"/>
      <c r="QPX142" s="3"/>
      <c r="QPY142" s="3"/>
      <c r="QPZ142" s="3"/>
      <c r="QQA142" s="3"/>
      <c r="QQB142" s="3"/>
      <c r="QQC142" s="3"/>
      <c r="QQD142" s="3"/>
      <c r="QQE142" s="3"/>
      <c r="QQF142" s="3"/>
      <c r="QQG142" s="3"/>
      <c r="QQH142" s="3"/>
      <c r="QQI142" s="3"/>
      <c r="QQJ142" s="3"/>
      <c r="QQK142" s="3"/>
      <c r="QQL142" s="3"/>
      <c r="QQM142" s="3"/>
      <c r="QQN142" s="3"/>
      <c r="QQO142" s="3"/>
      <c r="QQP142" s="3"/>
      <c r="QQQ142" s="3"/>
      <c r="QQR142" s="3"/>
      <c r="QQS142" s="3"/>
      <c r="QQT142" s="3"/>
      <c r="QQU142" s="3"/>
      <c r="QQV142" s="3"/>
      <c r="QQW142" s="3"/>
      <c r="QQX142" s="3"/>
      <c r="QQY142" s="3"/>
      <c r="QQZ142" s="3"/>
      <c r="QRA142" s="3"/>
      <c r="QRB142" s="3"/>
      <c r="QRC142" s="3"/>
      <c r="QRD142" s="3"/>
      <c r="QRE142" s="3"/>
      <c r="QRF142" s="3"/>
      <c r="QRG142" s="3"/>
      <c r="QRH142" s="3"/>
      <c r="QRI142" s="3"/>
      <c r="QRJ142" s="3"/>
      <c r="QRK142" s="3"/>
      <c r="QRL142" s="3"/>
      <c r="QRM142" s="3"/>
      <c r="QRN142" s="3"/>
      <c r="QRO142" s="3"/>
      <c r="QRP142" s="3"/>
      <c r="QRQ142" s="3"/>
      <c r="QRR142" s="3"/>
      <c r="QRS142" s="3"/>
      <c r="QRT142" s="3"/>
      <c r="QRU142" s="3"/>
      <c r="QRV142" s="3"/>
      <c r="QRW142" s="3"/>
      <c r="QRX142" s="3"/>
      <c r="QRY142" s="3"/>
      <c r="QRZ142" s="3"/>
      <c r="QSA142" s="3"/>
      <c r="QSB142" s="3"/>
      <c r="QSC142" s="3"/>
      <c r="QSD142" s="3"/>
      <c r="QSE142" s="3"/>
      <c r="QSF142" s="3"/>
      <c r="QSG142" s="3"/>
      <c r="QSH142" s="3"/>
      <c r="QSI142" s="3"/>
      <c r="QSJ142" s="3"/>
      <c r="QSK142" s="3"/>
      <c r="QSL142" s="3"/>
      <c r="QSM142" s="3"/>
      <c r="QSN142" s="3"/>
      <c r="QSO142" s="3"/>
      <c r="QSP142" s="3"/>
      <c r="QSQ142" s="3"/>
      <c r="QSR142" s="3"/>
      <c r="QSS142" s="3"/>
      <c r="QST142" s="3"/>
      <c r="QSU142" s="3"/>
      <c r="QSV142" s="3"/>
      <c r="QSW142" s="3"/>
      <c r="QSX142" s="3"/>
      <c r="QSY142" s="3"/>
      <c r="QSZ142" s="3"/>
      <c r="QTA142" s="3"/>
      <c r="QTB142" s="3"/>
      <c r="QTC142" s="3"/>
      <c r="QTD142" s="3"/>
      <c r="QTE142" s="3"/>
      <c r="QTF142" s="3"/>
      <c r="QTG142" s="3"/>
      <c r="QTH142" s="3"/>
      <c r="QTI142" s="3"/>
      <c r="QTJ142" s="3"/>
      <c r="QTK142" s="3"/>
      <c r="QTL142" s="3"/>
      <c r="QTM142" s="3"/>
      <c r="QTN142" s="3"/>
      <c r="QTO142" s="3"/>
      <c r="QTP142" s="3"/>
      <c r="QTQ142" s="3"/>
      <c r="QTR142" s="3"/>
      <c r="QTS142" s="3"/>
      <c r="QTT142" s="3"/>
      <c r="QTU142" s="3"/>
      <c r="QTV142" s="3"/>
      <c r="QTW142" s="3"/>
      <c r="QTX142" s="3"/>
      <c r="QTY142" s="3"/>
      <c r="QTZ142" s="3"/>
      <c r="QUA142" s="3"/>
      <c r="QUB142" s="3"/>
      <c r="QUC142" s="3"/>
      <c r="QUD142" s="3"/>
      <c r="QUE142" s="3"/>
      <c r="QUF142" s="3"/>
      <c r="QUG142" s="3"/>
      <c r="QUH142" s="3"/>
      <c r="QUI142" s="3"/>
      <c r="QUJ142" s="3"/>
      <c r="QUK142" s="3"/>
      <c r="QUL142" s="3"/>
      <c r="QUM142" s="3"/>
      <c r="QUN142" s="3"/>
      <c r="QUO142" s="3"/>
      <c r="QUP142" s="3"/>
      <c r="QUQ142" s="3"/>
      <c r="QUR142" s="3"/>
      <c r="QUS142" s="3"/>
      <c r="QUT142" s="3"/>
      <c r="QUU142" s="3"/>
      <c r="QUV142" s="3"/>
      <c r="QUW142" s="3"/>
      <c r="QUX142" s="3"/>
      <c r="QUY142" s="3"/>
      <c r="QUZ142" s="3"/>
      <c r="QVA142" s="3"/>
      <c r="QVB142" s="3"/>
      <c r="QVC142" s="3"/>
      <c r="QVD142" s="3"/>
      <c r="QVE142" s="3"/>
      <c r="QVF142" s="3"/>
      <c r="QVG142" s="3"/>
      <c r="QVH142" s="3"/>
      <c r="QVI142" s="3"/>
      <c r="QVJ142" s="3"/>
      <c r="QVK142" s="3"/>
      <c r="QVL142" s="3"/>
      <c r="QVM142" s="3"/>
      <c r="QVN142" s="3"/>
      <c r="QVO142" s="3"/>
      <c r="QVP142" s="3"/>
      <c r="QVQ142" s="3"/>
      <c r="QVR142" s="3"/>
      <c r="QVS142" s="3"/>
      <c r="QVT142" s="3"/>
      <c r="QVU142" s="3"/>
      <c r="QVV142" s="3"/>
      <c r="QVW142" s="3"/>
      <c r="QVX142" s="3"/>
      <c r="QVY142" s="3"/>
      <c r="QVZ142" s="3"/>
      <c r="QWA142" s="3"/>
      <c r="QWB142" s="3"/>
      <c r="QWC142" s="3"/>
      <c r="QWD142" s="3"/>
      <c r="QWE142" s="3"/>
      <c r="QWF142" s="3"/>
      <c r="QWG142" s="3"/>
      <c r="QWH142" s="3"/>
      <c r="QWI142" s="3"/>
      <c r="QWJ142" s="3"/>
      <c r="QWK142" s="3"/>
      <c r="QWL142" s="3"/>
      <c r="QWM142" s="3"/>
      <c r="QWN142" s="3"/>
      <c r="QWO142" s="3"/>
      <c r="QWP142" s="3"/>
      <c r="QWQ142" s="3"/>
      <c r="QWR142" s="3"/>
      <c r="QWS142" s="3"/>
      <c r="QWT142" s="3"/>
      <c r="QWU142" s="3"/>
      <c r="QWV142" s="3"/>
      <c r="QWW142" s="3"/>
      <c r="QWX142" s="3"/>
      <c r="QWY142" s="3"/>
      <c r="QWZ142" s="3"/>
      <c r="QXA142" s="3"/>
      <c r="QXB142" s="3"/>
      <c r="QXC142" s="3"/>
      <c r="QXD142" s="3"/>
      <c r="QXE142" s="3"/>
      <c r="QXF142" s="3"/>
      <c r="QXG142" s="3"/>
      <c r="QXH142" s="3"/>
      <c r="QXI142" s="3"/>
      <c r="QXJ142" s="3"/>
      <c r="QXK142" s="3"/>
      <c r="QXL142" s="3"/>
      <c r="QXM142" s="3"/>
      <c r="QXN142" s="3"/>
      <c r="QXO142" s="3"/>
      <c r="QXP142" s="3"/>
      <c r="QXQ142" s="3"/>
      <c r="QXR142" s="3"/>
      <c r="QXS142" s="3"/>
      <c r="QXT142" s="3"/>
      <c r="QXU142" s="3"/>
      <c r="QXV142" s="3"/>
      <c r="QXW142" s="3"/>
      <c r="QXX142" s="3"/>
      <c r="QXY142" s="3"/>
      <c r="QXZ142" s="3"/>
      <c r="QYA142" s="3"/>
      <c r="QYB142" s="3"/>
      <c r="QYC142" s="3"/>
      <c r="QYD142" s="3"/>
      <c r="QYE142" s="3"/>
      <c r="QYF142" s="3"/>
      <c r="QYG142" s="3"/>
      <c r="QYH142" s="3"/>
      <c r="QYI142" s="3"/>
      <c r="QYJ142" s="3"/>
      <c r="QYK142" s="3"/>
      <c r="QYL142" s="3"/>
      <c r="QYM142" s="3"/>
      <c r="QYN142" s="3"/>
      <c r="QYO142" s="3"/>
      <c r="QYP142" s="3"/>
      <c r="QYQ142" s="3"/>
      <c r="QYR142" s="3"/>
      <c r="QYS142" s="3"/>
      <c r="QYT142" s="3"/>
      <c r="QYU142" s="3"/>
      <c r="QYV142" s="3"/>
      <c r="QYW142" s="3"/>
      <c r="QYX142" s="3"/>
      <c r="QYY142" s="3"/>
      <c r="QYZ142" s="3"/>
      <c r="QZA142" s="3"/>
      <c r="QZB142" s="3"/>
      <c r="QZC142" s="3"/>
      <c r="QZD142" s="3"/>
      <c r="QZE142" s="3"/>
      <c r="QZF142" s="3"/>
      <c r="QZG142" s="3"/>
      <c r="QZH142" s="3"/>
      <c r="QZI142" s="3"/>
      <c r="QZJ142" s="3"/>
      <c r="QZK142" s="3"/>
      <c r="QZL142" s="3"/>
      <c r="QZM142" s="3"/>
      <c r="QZN142" s="3"/>
      <c r="QZO142" s="3"/>
      <c r="QZP142" s="3"/>
      <c r="QZQ142" s="3"/>
      <c r="QZR142" s="3"/>
      <c r="QZS142" s="3"/>
      <c r="QZT142" s="3"/>
      <c r="QZU142" s="3"/>
      <c r="QZV142" s="3"/>
      <c r="QZW142" s="3"/>
      <c r="QZX142" s="3"/>
      <c r="QZY142" s="3"/>
      <c r="QZZ142" s="3"/>
      <c r="RAA142" s="3"/>
      <c r="RAB142" s="3"/>
      <c r="RAC142" s="3"/>
      <c r="RAD142" s="3"/>
      <c r="RAE142" s="3"/>
      <c r="RAF142" s="3"/>
      <c r="RAG142" s="3"/>
      <c r="RAH142" s="3"/>
      <c r="RAI142" s="3"/>
      <c r="RAJ142" s="3"/>
      <c r="RAK142" s="3"/>
      <c r="RAL142" s="3"/>
      <c r="RAM142" s="3"/>
      <c r="RAN142" s="3"/>
      <c r="RAO142" s="3"/>
      <c r="RAP142" s="3"/>
      <c r="RAQ142" s="3"/>
      <c r="RAR142" s="3"/>
      <c r="RAS142" s="3"/>
      <c r="RAT142" s="3"/>
      <c r="RAU142" s="3"/>
      <c r="RAV142" s="3"/>
      <c r="RAW142" s="3"/>
      <c r="RAX142" s="3"/>
      <c r="RAY142" s="3"/>
      <c r="RAZ142" s="3"/>
      <c r="RBA142" s="3"/>
      <c r="RBB142" s="3"/>
      <c r="RBC142" s="3"/>
      <c r="RBD142" s="3"/>
      <c r="RBE142" s="3"/>
      <c r="RBF142" s="3"/>
      <c r="RBG142" s="3"/>
      <c r="RBH142" s="3"/>
      <c r="RBI142" s="3"/>
      <c r="RBJ142" s="3"/>
      <c r="RBK142" s="3"/>
      <c r="RBL142" s="3"/>
      <c r="RBM142" s="3"/>
      <c r="RBN142" s="3"/>
      <c r="RBO142" s="3"/>
      <c r="RBP142" s="3"/>
      <c r="RBQ142" s="3"/>
      <c r="RBR142" s="3"/>
      <c r="RBS142" s="3"/>
      <c r="RBT142" s="3"/>
      <c r="RBU142" s="3"/>
      <c r="RBV142" s="3"/>
      <c r="RBW142" s="3"/>
      <c r="RBX142" s="3"/>
      <c r="RBY142" s="3"/>
      <c r="RBZ142" s="3"/>
      <c r="RCA142" s="3"/>
      <c r="RCB142" s="3"/>
      <c r="RCC142" s="3"/>
      <c r="RCD142" s="3"/>
      <c r="RCE142" s="3"/>
      <c r="RCF142" s="3"/>
      <c r="RCG142" s="3"/>
      <c r="RCH142" s="3"/>
      <c r="RCI142" s="3"/>
      <c r="RCJ142" s="3"/>
      <c r="RCK142" s="3"/>
      <c r="RCL142" s="3"/>
      <c r="RCM142" s="3"/>
      <c r="RCN142" s="3"/>
      <c r="RCO142" s="3"/>
      <c r="RCP142" s="3"/>
      <c r="RCQ142" s="3"/>
      <c r="RCR142" s="3"/>
      <c r="RCS142" s="3"/>
      <c r="RCT142" s="3"/>
      <c r="RCU142" s="3"/>
      <c r="RCV142" s="3"/>
      <c r="RCW142" s="3"/>
      <c r="RCX142" s="3"/>
      <c r="RCY142" s="3"/>
      <c r="RCZ142" s="3"/>
      <c r="RDA142" s="3"/>
      <c r="RDB142" s="3"/>
      <c r="RDC142" s="3"/>
      <c r="RDD142" s="3"/>
      <c r="RDE142" s="3"/>
      <c r="RDF142" s="3"/>
      <c r="RDG142" s="3"/>
      <c r="RDH142" s="3"/>
      <c r="RDI142" s="3"/>
      <c r="RDJ142" s="3"/>
      <c r="RDK142" s="3"/>
      <c r="RDL142" s="3"/>
      <c r="RDM142" s="3"/>
      <c r="RDN142" s="3"/>
      <c r="RDO142" s="3"/>
      <c r="RDP142" s="3"/>
      <c r="RDQ142" s="3"/>
      <c r="RDR142" s="3"/>
      <c r="RDS142" s="3"/>
      <c r="RDT142" s="3"/>
      <c r="RDU142" s="3"/>
      <c r="RDV142" s="3"/>
      <c r="RDW142" s="3"/>
      <c r="RDX142" s="3"/>
      <c r="RDY142" s="3"/>
      <c r="RDZ142" s="3"/>
      <c r="REA142" s="3"/>
      <c r="REB142" s="3"/>
      <c r="REC142" s="3"/>
      <c r="RED142" s="3"/>
      <c r="REE142" s="3"/>
      <c r="REF142" s="3"/>
      <c r="REG142" s="3"/>
      <c r="REH142" s="3"/>
      <c r="REI142" s="3"/>
      <c r="REJ142" s="3"/>
      <c r="REK142" s="3"/>
      <c r="REL142" s="3"/>
      <c r="REM142" s="3"/>
      <c r="REN142" s="3"/>
      <c r="REO142" s="3"/>
      <c r="REP142" s="3"/>
      <c r="REQ142" s="3"/>
      <c r="RER142" s="3"/>
      <c r="RES142" s="3"/>
      <c r="RET142" s="3"/>
      <c r="REU142" s="3"/>
      <c r="REV142" s="3"/>
      <c r="REW142" s="3"/>
      <c r="REX142" s="3"/>
      <c r="REY142" s="3"/>
      <c r="REZ142" s="3"/>
      <c r="RFA142" s="3"/>
      <c r="RFB142" s="3"/>
      <c r="RFC142" s="3"/>
      <c r="RFD142" s="3"/>
      <c r="RFE142" s="3"/>
      <c r="RFF142" s="3"/>
      <c r="RFG142" s="3"/>
      <c r="RFH142" s="3"/>
      <c r="RFI142" s="3"/>
      <c r="RFJ142" s="3"/>
      <c r="RFK142" s="3"/>
      <c r="RFL142" s="3"/>
      <c r="RFM142" s="3"/>
      <c r="RFN142" s="3"/>
      <c r="RFO142" s="3"/>
      <c r="RFP142" s="3"/>
      <c r="RFQ142" s="3"/>
      <c r="RFR142" s="3"/>
      <c r="RFS142" s="3"/>
      <c r="RFT142" s="3"/>
      <c r="RFU142" s="3"/>
      <c r="RFV142" s="3"/>
      <c r="RFW142" s="3"/>
      <c r="RFX142" s="3"/>
      <c r="RFY142" s="3"/>
      <c r="RFZ142" s="3"/>
      <c r="RGA142" s="3"/>
      <c r="RGB142" s="3"/>
      <c r="RGC142" s="3"/>
      <c r="RGD142" s="3"/>
      <c r="RGE142" s="3"/>
      <c r="RGF142" s="3"/>
      <c r="RGG142" s="3"/>
      <c r="RGH142" s="3"/>
      <c r="RGI142" s="3"/>
      <c r="RGJ142" s="3"/>
      <c r="RGK142" s="3"/>
      <c r="RGL142" s="3"/>
      <c r="RGM142" s="3"/>
      <c r="RGN142" s="3"/>
      <c r="RGO142" s="3"/>
      <c r="RGP142" s="3"/>
      <c r="RGQ142" s="3"/>
      <c r="RGR142" s="3"/>
      <c r="RGS142" s="3"/>
      <c r="RGT142" s="3"/>
      <c r="RGU142" s="3"/>
      <c r="RGV142" s="3"/>
      <c r="RGW142" s="3"/>
      <c r="RGX142" s="3"/>
      <c r="RGY142" s="3"/>
      <c r="RGZ142" s="3"/>
      <c r="RHA142" s="3"/>
      <c r="RHB142" s="3"/>
      <c r="RHC142" s="3"/>
      <c r="RHD142" s="3"/>
      <c r="RHE142" s="3"/>
      <c r="RHF142" s="3"/>
      <c r="RHG142" s="3"/>
      <c r="RHH142" s="3"/>
      <c r="RHI142" s="3"/>
      <c r="RHJ142" s="3"/>
      <c r="RHK142" s="3"/>
      <c r="RHL142" s="3"/>
      <c r="RHM142" s="3"/>
      <c r="RHN142" s="3"/>
      <c r="RHO142" s="3"/>
      <c r="RHP142" s="3"/>
      <c r="RHQ142" s="3"/>
      <c r="RHR142" s="3"/>
      <c r="RHS142" s="3"/>
      <c r="RHT142" s="3"/>
      <c r="RHU142" s="3"/>
      <c r="RHV142" s="3"/>
      <c r="RHW142" s="3"/>
      <c r="RHX142" s="3"/>
      <c r="RHY142" s="3"/>
      <c r="RHZ142" s="3"/>
      <c r="RIA142" s="3"/>
      <c r="RIB142" s="3"/>
      <c r="RIC142" s="3"/>
      <c r="RID142" s="3"/>
      <c r="RIE142" s="3"/>
      <c r="RIF142" s="3"/>
      <c r="RIG142" s="3"/>
      <c r="RIH142" s="3"/>
      <c r="RII142" s="3"/>
      <c r="RIJ142" s="3"/>
      <c r="RIK142" s="3"/>
      <c r="RIL142" s="3"/>
      <c r="RIM142" s="3"/>
      <c r="RIN142" s="3"/>
      <c r="RIO142" s="3"/>
      <c r="RIP142" s="3"/>
      <c r="RIQ142" s="3"/>
      <c r="RIR142" s="3"/>
      <c r="RIS142" s="3"/>
      <c r="RIT142" s="3"/>
      <c r="RIU142" s="3"/>
      <c r="RIV142" s="3"/>
      <c r="RIW142" s="3"/>
      <c r="RIX142" s="3"/>
      <c r="RIY142" s="3"/>
      <c r="RIZ142" s="3"/>
      <c r="RJA142" s="3"/>
      <c r="RJB142" s="3"/>
      <c r="RJC142" s="3"/>
      <c r="RJD142" s="3"/>
      <c r="RJE142" s="3"/>
      <c r="RJF142" s="3"/>
      <c r="RJG142" s="3"/>
      <c r="RJH142" s="3"/>
      <c r="RJI142" s="3"/>
      <c r="RJJ142" s="3"/>
      <c r="RJK142" s="3"/>
      <c r="RJL142" s="3"/>
      <c r="RJM142" s="3"/>
      <c r="RJN142" s="3"/>
      <c r="RJO142" s="3"/>
      <c r="RJP142" s="3"/>
      <c r="RJQ142" s="3"/>
      <c r="RJR142" s="3"/>
      <c r="RJS142" s="3"/>
      <c r="RJT142" s="3"/>
      <c r="RJU142" s="3"/>
      <c r="RJV142" s="3"/>
      <c r="RJW142" s="3"/>
      <c r="RJX142" s="3"/>
      <c r="RJY142" s="3"/>
      <c r="RJZ142" s="3"/>
      <c r="RKA142" s="3"/>
      <c r="RKB142" s="3"/>
      <c r="RKC142" s="3"/>
      <c r="RKD142" s="3"/>
      <c r="RKE142" s="3"/>
      <c r="RKF142" s="3"/>
      <c r="RKG142" s="3"/>
      <c r="RKH142" s="3"/>
      <c r="RKI142" s="3"/>
      <c r="RKJ142" s="3"/>
      <c r="RKK142" s="3"/>
      <c r="RKL142" s="3"/>
      <c r="RKM142" s="3"/>
      <c r="RKN142" s="3"/>
      <c r="RKO142" s="3"/>
      <c r="RKP142" s="3"/>
      <c r="RKQ142" s="3"/>
      <c r="RKR142" s="3"/>
      <c r="RKS142" s="3"/>
      <c r="RKT142" s="3"/>
      <c r="RKU142" s="3"/>
      <c r="RKV142" s="3"/>
      <c r="RKW142" s="3"/>
      <c r="RKX142" s="3"/>
      <c r="RKY142" s="3"/>
      <c r="RKZ142" s="3"/>
      <c r="RLA142" s="3"/>
      <c r="RLB142" s="3"/>
      <c r="RLC142" s="3"/>
      <c r="RLD142" s="3"/>
      <c r="RLE142" s="3"/>
      <c r="RLF142" s="3"/>
      <c r="RLG142" s="3"/>
      <c r="RLH142" s="3"/>
      <c r="RLI142" s="3"/>
      <c r="RLJ142" s="3"/>
      <c r="RLK142" s="3"/>
      <c r="RLL142" s="3"/>
      <c r="RLM142" s="3"/>
      <c r="RLN142" s="3"/>
      <c r="RLO142" s="3"/>
      <c r="RLP142" s="3"/>
      <c r="RLQ142" s="3"/>
      <c r="RLR142" s="3"/>
      <c r="RLS142" s="3"/>
      <c r="RLT142" s="3"/>
      <c r="RLU142" s="3"/>
      <c r="RLV142" s="3"/>
      <c r="RLW142" s="3"/>
      <c r="RLX142" s="3"/>
      <c r="RLY142" s="3"/>
      <c r="RLZ142" s="3"/>
      <c r="RMA142" s="3"/>
      <c r="RMB142" s="3"/>
      <c r="RMC142" s="3"/>
      <c r="RMD142" s="3"/>
      <c r="RME142" s="3"/>
      <c r="RMF142" s="3"/>
      <c r="RMG142" s="3"/>
      <c r="RMH142" s="3"/>
      <c r="RMI142" s="3"/>
      <c r="RMJ142" s="3"/>
      <c r="RMK142" s="3"/>
      <c r="RML142" s="3"/>
      <c r="RMM142" s="3"/>
      <c r="RMN142" s="3"/>
      <c r="RMO142" s="3"/>
      <c r="RMP142" s="3"/>
      <c r="RMQ142" s="3"/>
      <c r="RMR142" s="3"/>
      <c r="RMS142" s="3"/>
      <c r="RMT142" s="3"/>
      <c r="RMU142" s="3"/>
      <c r="RMV142" s="3"/>
      <c r="RMW142" s="3"/>
      <c r="RMX142" s="3"/>
      <c r="RMY142" s="3"/>
      <c r="RMZ142" s="3"/>
      <c r="RNA142" s="3"/>
      <c r="RNB142" s="3"/>
      <c r="RNC142" s="3"/>
      <c r="RND142" s="3"/>
      <c r="RNE142" s="3"/>
      <c r="RNF142" s="3"/>
      <c r="RNG142" s="3"/>
      <c r="RNH142" s="3"/>
      <c r="RNI142" s="3"/>
      <c r="RNJ142" s="3"/>
      <c r="RNK142" s="3"/>
      <c r="RNL142" s="3"/>
      <c r="RNM142" s="3"/>
      <c r="RNN142" s="3"/>
      <c r="RNO142" s="3"/>
      <c r="RNP142" s="3"/>
      <c r="RNQ142" s="3"/>
      <c r="RNR142" s="3"/>
      <c r="RNS142" s="3"/>
      <c r="RNT142" s="3"/>
      <c r="RNU142" s="3"/>
      <c r="RNV142" s="3"/>
      <c r="RNW142" s="3"/>
      <c r="RNX142" s="3"/>
      <c r="RNY142" s="3"/>
      <c r="RNZ142" s="3"/>
      <c r="ROA142" s="3"/>
      <c r="ROB142" s="3"/>
      <c r="ROC142" s="3"/>
      <c r="ROD142" s="3"/>
      <c r="ROE142" s="3"/>
      <c r="ROF142" s="3"/>
      <c r="ROG142" s="3"/>
      <c r="ROH142" s="3"/>
      <c r="ROI142" s="3"/>
      <c r="ROJ142" s="3"/>
      <c r="ROK142" s="3"/>
      <c r="ROL142" s="3"/>
      <c r="ROM142" s="3"/>
      <c r="RON142" s="3"/>
      <c r="ROO142" s="3"/>
      <c r="ROP142" s="3"/>
      <c r="ROQ142" s="3"/>
      <c r="ROR142" s="3"/>
      <c r="ROS142" s="3"/>
      <c r="ROT142" s="3"/>
      <c r="ROU142" s="3"/>
      <c r="ROV142" s="3"/>
      <c r="ROW142" s="3"/>
      <c r="ROX142" s="3"/>
      <c r="ROY142" s="3"/>
      <c r="ROZ142" s="3"/>
      <c r="RPA142" s="3"/>
      <c r="RPB142" s="3"/>
      <c r="RPC142" s="3"/>
      <c r="RPD142" s="3"/>
      <c r="RPE142" s="3"/>
      <c r="RPF142" s="3"/>
      <c r="RPG142" s="3"/>
      <c r="RPH142" s="3"/>
      <c r="RPI142" s="3"/>
      <c r="RPJ142" s="3"/>
      <c r="RPK142" s="3"/>
      <c r="RPL142" s="3"/>
      <c r="RPM142" s="3"/>
      <c r="RPN142" s="3"/>
      <c r="RPO142" s="3"/>
      <c r="RPP142" s="3"/>
      <c r="RPQ142" s="3"/>
      <c r="RPR142" s="3"/>
      <c r="RPS142" s="3"/>
      <c r="RPT142" s="3"/>
      <c r="RPU142" s="3"/>
      <c r="RPV142" s="3"/>
      <c r="RPW142" s="3"/>
      <c r="RPX142" s="3"/>
      <c r="RPY142" s="3"/>
      <c r="RPZ142" s="3"/>
      <c r="RQA142" s="3"/>
      <c r="RQB142" s="3"/>
      <c r="RQC142" s="3"/>
      <c r="RQD142" s="3"/>
      <c r="RQE142" s="3"/>
      <c r="RQF142" s="3"/>
      <c r="RQG142" s="3"/>
      <c r="RQH142" s="3"/>
      <c r="RQI142" s="3"/>
      <c r="RQJ142" s="3"/>
      <c r="RQK142" s="3"/>
      <c r="RQL142" s="3"/>
      <c r="RQM142" s="3"/>
      <c r="RQN142" s="3"/>
      <c r="RQO142" s="3"/>
      <c r="RQP142" s="3"/>
      <c r="RQQ142" s="3"/>
      <c r="RQR142" s="3"/>
      <c r="RQS142" s="3"/>
      <c r="RQT142" s="3"/>
      <c r="RQU142" s="3"/>
      <c r="RQV142" s="3"/>
      <c r="RQW142" s="3"/>
      <c r="RQX142" s="3"/>
      <c r="RQY142" s="3"/>
      <c r="RQZ142" s="3"/>
      <c r="RRA142" s="3"/>
      <c r="RRB142" s="3"/>
      <c r="RRC142" s="3"/>
      <c r="RRD142" s="3"/>
      <c r="RRE142" s="3"/>
      <c r="RRF142" s="3"/>
      <c r="RRG142" s="3"/>
      <c r="RRH142" s="3"/>
      <c r="RRI142" s="3"/>
      <c r="RRJ142" s="3"/>
      <c r="RRK142" s="3"/>
      <c r="RRL142" s="3"/>
      <c r="RRM142" s="3"/>
      <c r="RRN142" s="3"/>
      <c r="RRO142" s="3"/>
      <c r="RRP142" s="3"/>
      <c r="RRQ142" s="3"/>
      <c r="RRR142" s="3"/>
      <c r="RRS142" s="3"/>
      <c r="RRT142" s="3"/>
      <c r="RRU142" s="3"/>
      <c r="RRV142" s="3"/>
      <c r="RRW142" s="3"/>
      <c r="RRX142" s="3"/>
      <c r="RRY142" s="3"/>
      <c r="RRZ142" s="3"/>
      <c r="RSA142" s="3"/>
      <c r="RSB142" s="3"/>
      <c r="RSC142" s="3"/>
      <c r="RSD142" s="3"/>
      <c r="RSE142" s="3"/>
      <c r="RSF142" s="3"/>
      <c r="RSG142" s="3"/>
      <c r="RSH142" s="3"/>
      <c r="RSI142" s="3"/>
      <c r="RSJ142" s="3"/>
      <c r="RSK142" s="3"/>
      <c r="RSL142" s="3"/>
      <c r="RSM142" s="3"/>
      <c r="RSN142" s="3"/>
      <c r="RSO142" s="3"/>
      <c r="RSP142" s="3"/>
      <c r="RSQ142" s="3"/>
      <c r="RSR142" s="3"/>
      <c r="RSS142" s="3"/>
      <c r="RST142" s="3"/>
      <c r="RSU142" s="3"/>
      <c r="RSV142" s="3"/>
      <c r="RSW142" s="3"/>
      <c r="RSX142" s="3"/>
      <c r="RSY142" s="3"/>
      <c r="RSZ142" s="3"/>
      <c r="RTA142" s="3"/>
      <c r="RTB142" s="3"/>
      <c r="RTC142" s="3"/>
      <c r="RTD142" s="3"/>
      <c r="RTE142" s="3"/>
      <c r="RTF142" s="3"/>
      <c r="RTG142" s="3"/>
      <c r="RTH142" s="3"/>
      <c r="RTI142" s="3"/>
      <c r="RTJ142" s="3"/>
      <c r="RTK142" s="3"/>
      <c r="RTL142" s="3"/>
      <c r="RTM142" s="3"/>
      <c r="RTN142" s="3"/>
      <c r="RTO142" s="3"/>
      <c r="RTP142" s="3"/>
      <c r="RTQ142" s="3"/>
      <c r="RTR142" s="3"/>
      <c r="RTS142" s="3"/>
      <c r="RTT142" s="3"/>
      <c r="RTU142" s="3"/>
      <c r="RTV142" s="3"/>
      <c r="RTW142" s="3"/>
      <c r="RTX142" s="3"/>
      <c r="RTY142" s="3"/>
      <c r="RTZ142" s="3"/>
      <c r="RUA142" s="3"/>
      <c r="RUB142" s="3"/>
      <c r="RUC142" s="3"/>
      <c r="RUD142" s="3"/>
      <c r="RUE142" s="3"/>
      <c r="RUF142" s="3"/>
      <c r="RUG142" s="3"/>
      <c r="RUH142" s="3"/>
      <c r="RUI142" s="3"/>
      <c r="RUJ142" s="3"/>
      <c r="RUK142" s="3"/>
      <c r="RUL142" s="3"/>
      <c r="RUM142" s="3"/>
      <c r="RUN142" s="3"/>
      <c r="RUO142" s="3"/>
      <c r="RUP142" s="3"/>
      <c r="RUQ142" s="3"/>
      <c r="RUR142" s="3"/>
      <c r="RUS142" s="3"/>
      <c r="RUT142" s="3"/>
      <c r="RUU142" s="3"/>
      <c r="RUV142" s="3"/>
      <c r="RUW142" s="3"/>
      <c r="RUX142" s="3"/>
      <c r="RUY142" s="3"/>
      <c r="RUZ142" s="3"/>
      <c r="RVA142" s="3"/>
      <c r="RVB142" s="3"/>
      <c r="RVC142" s="3"/>
      <c r="RVD142" s="3"/>
      <c r="RVE142" s="3"/>
      <c r="RVF142" s="3"/>
      <c r="RVG142" s="3"/>
      <c r="RVH142" s="3"/>
      <c r="RVI142" s="3"/>
      <c r="RVJ142" s="3"/>
      <c r="RVK142" s="3"/>
      <c r="RVL142" s="3"/>
      <c r="RVM142" s="3"/>
      <c r="RVN142" s="3"/>
      <c r="RVO142" s="3"/>
      <c r="RVP142" s="3"/>
      <c r="RVQ142" s="3"/>
      <c r="RVR142" s="3"/>
      <c r="RVS142" s="3"/>
      <c r="RVT142" s="3"/>
      <c r="RVU142" s="3"/>
      <c r="RVV142" s="3"/>
      <c r="RVW142" s="3"/>
      <c r="RVX142" s="3"/>
      <c r="RVY142" s="3"/>
      <c r="RVZ142" s="3"/>
      <c r="RWA142" s="3"/>
      <c r="RWB142" s="3"/>
      <c r="RWC142" s="3"/>
      <c r="RWD142" s="3"/>
      <c r="RWE142" s="3"/>
      <c r="RWF142" s="3"/>
      <c r="RWG142" s="3"/>
      <c r="RWH142" s="3"/>
      <c r="RWI142" s="3"/>
      <c r="RWJ142" s="3"/>
      <c r="RWK142" s="3"/>
      <c r="RWL142" s="3"/>
      <c r="RWM142" s="3"/>
      <c r="RWN142" s="3"/>
      <c r="RWO142" s="3"/>
      <c r="RWP142" s="3"/>
      <c r="RWQ142" s="3"/>
      <c r="RWR142" s="3"/>
      <c r="RWS142" s="3"/>
      <c r="RWT142" s="3"/>
      <c r="RWU142" s="3"/>
      <c r="RWV142" s="3"/>
      <c r="RWW142" s="3"/>
      <c r="RWX142" s="3"/>
      <c r="RWY142" s="3"/>
      <c r="RWZ142" s="3"/>
      <c r="RXA142" s="3"/>
      <c r="RXB142" s="3"/>
      <c r="RXC142" s="3"/>
      <c r="RXD142" s="3"/>
      <c r="RXE142" s="3"/>
      <c r="RXF142" s="3"/>
      <c r="RXG142" s="3"/>
      <c r="RXH142" s="3"/>
      <c r="RXI142" s="3"/>
      <c r="RXJ142" s="3"/>
      <c r="RXK142" s="3"/>
      <c r="RXL142" s="3"/>
      <c r="RXM142" s="3"/>
      <c r="RXN142" s="3"/>
      <c r="RXO142" s="3"/>
      <c r="RXP142" s="3"/>
      <c r="RXQ142" s="3"/>
      <c r="RXR142" s="3"/>
      <c r="RXS142" s="3"/>
      <c r="RXT142" s="3"/>
      <c r="RXU142" s="3"/>
      <c r="RXV142" s="3"/>
      <c r="RXW142" s="3"/>
      <c r="RXX142" s="3"/>
      <c r="RXY142" s="3"/>
      <c r="RXZ142" s="3"/>
      <c r="RYA142" s="3"/>
      <c r="RYB142" s="3"/>
      <c r="RYC142" s="3"/>
      <c r="RYD142" s="3"/>
      <c r="RYE142" s="3"/>
      <c r="RYF142" s="3"/>
      <c r="RYG142" s="3"/>
      <c r="RYH142" s="3"/>
      <c r="RYI142" s="3"/>
      <c r="RYJ142" s="3"/>
      <c r="RYK142" s="3"/>
      <c r="RYL142" s="3"/>
      <c r="RYM142" s="3"/>
      <c r="RYN142" s="3"/>
      <c r="RYO142" s="3"/>
      <c r="RYP142" s="3"/>
      <c r="RYQ142" s="3"/>
      <c r="RYR142" s="3"/>
      <c r="RYS142" s="3"/>
      <c r="RYT142" s="3"/>
      <c r="RYU142" s="3"/>
      <c r="RYV142" s="3"/>
      <c r="RYW142" s="3"/>
      <c r="RYX142" s="3"/>
      <c r="RYY142" s="3"/>
      <c r="RYZ142" s="3"/>
      <c r="RZA142" s="3"/>
      <c r="RZB142" s="3"/>
      <c r="RZC142" s="3"/>
      <c r="RZD142" s="3"/>
      <c r="RZE142" s="3"/>
      <c r="RZF142" s="3"/>
      <c r="RZG142" s="3"/>
      <c r="RZH142" s="3"/>
      <c r="RZI142" s="3"/>
      <c r="RZJ142" s="3"/>
      <c r="RZK142" s="3"/>
      <c r="RZL142" s="3"/>
      <c r="RZM142" s="3"/>
      <c r="RZN142" s="3"/>
      <c r="RZO142" s="3"/>
      <c r="RZP142" s="3"/>
      <c r="RZQ142" s="3"/>
      <c r="RZR142" s="3"/>
      <c r="RZS142" s="3"/>
      <c r="RZT142" s="3"/>
      <c r="RZU142" s="3"/>
      <c r="RZV142" s="3"/>
      <c r="RZW142" s="3"/>
      <c r="RZX142" s="3"/>
      <c r="RZY142" s="3"/>
      <c r="RZZ142" s="3"/>
      <c r="SAA142" s="3"/>
      <c r="SAB142" s="3"/>
      <c r="SAC142" s="3"/>
      <c r="SAD142" s="3"/>
      <c r="SAE142" s="3"/>
      <c r="SAF142" s="3"/>
      <c r="SAG142" s="3"/>
      <c r="SAH142" s="3"/>
      <c r="SAI142" s="3"/>
      <c r="SAJ142" s="3"/>
      <c r="SAK142" s="3"/>
      <c r="SAL142" s="3"/>
      <c r="SAM142" s="3"/>
      <c r="SAN142" s="3"/>
      <c r="SAO142" s="3"/>
      <c r="SAP142" s="3"/>
      <c r="SAQ142" s="3"/>
      <c r="SAR142" s="3"/>
      <c r="SAS142" s="3"/>
      <c r="SAT142" s="3"/>
      <c r="SAU142" s="3"/>
      <c r="SAV142" s="3"/>
      <c r="SAW142" s="3"/>
      <c r="SAX142" s="3"/>
      <c r="SAY142" s="3"/>
      <c r="SAZ142" s="3"/>
      <c r="SBA142" s="3"/>
      <c r="SBB142" s="3"/>
      <c r="SBC142" s="3"/>
      <c r="SBD142" s="3"/>
      <c r="SBE142" s="3"/>
      <c r="SBF142" s="3"/>
      <c r="SBG142" s="3"/>
      <c r="SBH142" s="3"/>
      <c r="SBI142" s="3"/>
      <c r="SBJ142" s="3"/>
      <c r="SBK142" s="3"/>
      <c r="SBL142" s="3"/>
      <c r="SBM142" s="3"/>
      <c r="SBN142" s="3"/>
      <c r="SBO142" s="3"/>
      <c r="SBP142" s="3"/>
      <c r="SBQ142" s="3"/>
      <c r="SBR142" s="3"/>
      <c r="SBS142" s="3"/>
      <c r="SBT142" s="3"/>
      <c r="SBU142" s="3"/>
      <c r="SBV142" s="3"/>
      <c r="SBW142" s="3"/>
      <c r="SBX142" s="3"/>
      <c r="SBY142" s="3"/>
      <c r="SBZ142" s="3"/>
      <c r="SCA142" s="3"/>
      <c r="SCB142" s="3"/>
      <c r="SCC142" s="3"/>
      <c r="SCD142" s="3"/>
      <c r="SCE142" s="3"/>
      <c r="SCF142" s="3"/>
      <c r="SCG142" s="3"/>
      <c r="SCH142" s="3"/>
      <c r="SCI142" s="3"/>
      <c r="SCJ142" s="3"/>
      <c r="SCK142" s="3"/>
      <c r="SCL142" s="3"/>
      <c r="SCM142" s="3"/>
      <c r="SCN142" s="3"/>
      <c r="SCO142" s="3"/>
      <c r="SCP142" s="3"/>
      <c r="SCQ142" s="3"/>
      <c r="SCR142" s="3"/>
      <c r="SCS142" s="3"/>
      <c r="SCT142" s="3"/>
      <c r="SCU142" s="3"/>
      <c r="SCV142" s="3"/>
      <c r="SCW142" s="3"/>
      <c r="SCX142" s="3"/>
      <c r="SCY142" s="3"/>
      <c r="SCZ142" s="3"/>
      <c r="SDA142" s="3"/>
      <c r="SDB142" s="3"/>
      <c r="SDC142" s="3"/>
      <c r="SDD142" s="3"/>
      <c r="SDE142" s="3"/>
      <c r="SDF142" s="3"/>
      <c r="SDG142" s="3"/>
      <c r="SDH142" s="3"/>
      <c r="SDI142" s="3"/>
      <c r="SDJ142" s="3"/>
      <c r="SDK142" s="3"/>
      <c r="SDL142" s="3"/>
      <c r="SDM142" s="3"/>
      <c r="SDN142" s="3"/>
      <c r="SDO142" s="3"/>
      <c r="SDP142" s="3"/>
      <c r="SDQ142" s="3"/>
      <c r="SDR142" s="3"/>
      <c r="SDS142" s="3"/>
      <c r="SDT142" s="3"/>
      <c r="SDU142" s="3"/>
      <c r="SDV142" s="3"/>
      <c r="SDW142" s="3"/>
      <c r="SDX142" s="3"/>
      <c r="SDY142" s="3"/>
      <c r="SDZ142" s="3"/>
      <c r="SEA142" s="3"/>
      <c r="SEB142" s="3"/>
      <c r="SEC142" s="3"/>
      <c r="SED142" s="3"/>
      <c r="SEE142" s="3"/>
      <c r="SEF142" s="3"/>
      <c r="SEG142" s="3"/>
      <c r="SEH142" s="3"/>
      <c r="SEI142" s="3"/>
      <c r="SEJ142" s="3"/>
      <c r="SEK142" s="3"/>
      <c r="SEL142" s="3"/>
      <c r="SEM142" s="3"/>
      <c r="SEN142" s="3"/>
      <c r="SEO142" s="3"/>
      <c r="SEP142" s="3"/>
      <c r="SEQ142" s="3"/>
      <c r="SER142" s="3"/>
      <c r="SES142" s="3"/>
      <c r="SET142" s="3"/>
      <c r="SEU142" s="3"/>
      <c r="SEV142" s="3"/>
      <c r="SEW142" s="3"/>
      <c r="SEX142" s="3"/>
      <c r="SEY142" s="3"/>
      <c r="SEZ142" s="3"/>
      <c r="SFA142" s="3"/>
      <c r="SFB142" s="3"/>
      <c r="SFC142" s="3"/>
      <c r="SFD142" s="3"/>
      <c r="SFE142" s="3"/>
      <c r="SFF142" s="3"/>
      <c r="SFG142" s="3"/>
      <c r="SFH142" s="3"/>
      <c r="SFI142" s="3"/>
      <c r="SFJ142" s="3"/>
      <c r="SFK142" s="3"/>
      <c r="SFL142" s="3"/>
      <c r="SFM142" s="3"/>
      <c r="SFN142" s="3"/>
      <c r="SFO142" s="3"/>
      <c r="SFP142" s="3"/>
      <c r="SFQ142" s="3"/>
      <c r="SFR142" s="3"/>
      <c r="SFS142" s="3"/>
      <c r="SFT142" s="3"/>
      <c r="SFU142" s="3"/>
      <c r="SFV142" s="3"/>
      <c r="SFW142" s="3"/>
      <c r="SFX142" s="3"/>
      <c r="SFY142" s="3"/>
      <c r="SFZ142" s="3"/>
      <c r="SGA142" s="3"/>
      <c r="SGB142" s="3"/>
      <c r="SGC142" s="3"/>
      <c r="SGD142" s="3"/>
      <c r="SGE142" s="3"/>
      <c r="SGF142" s="3"/>
      <c r="SGG142" s="3"/>
      <c r="SGH142" s="3"/>
      <c r="SGI142" s="3"/>
      <c r="SGJ142" s="3"/>
      <c r="SGK142" s="3"/>
      <c r="SGL142" s="3"/>
      <c r="SGM142" s="3"/>
      <c r="SGN142" s="3"/>
      <c r="SGO142" s="3"/>
      <c r="SGP142" s="3"/>
      <c r="SGQ142" s="3"/>
      <c r="SGR142" s="3"/>
      <c r="SGS142" s="3"/>
      <c r="SGT142" s="3"/>
      <c r="SGU142" s="3"/>
      <c r="SGV142" s="3"/>
      <c r="SGW142" s="3"/>
      <c r="SGX142" s="3"/>
      <c r="SGY142" s="3"/>
      <c r="SGZ142" s="3"/>
      <c r="SHA142" s="3"/>
      <c r="SHB142" s="3"/>
      <c r="SHC142" s="3"/>
      <c r="SHD142" s="3"/>
      <c r="SHE142" s="3"/>
      <c r="SHF142" s="3"/>
      <c r="SHG142" s="3"/>
      <c r="SHH142" s="3"/>
      <c r="SHI142" s="3"/>
      <c r="SHJ142" s="3"/>
      <c r="SHK142" s="3"/>
      <c r="SHL142" s="3"/>
      <c r="SHM142" s="3"/>
      <c r="SHN142" s="3"/>
      <c r="SHO142" s="3"/>
      <c r="SHP142" s="3"/>
      <c r="SHQ142" s="3"/>
      <c r="SHR142" s="3"/>
      <c r="SHS142" s="3"/>
      <c r="SHT142" s="3"/>
      <c r="SHU142" s="3"/>
      <c r="SHV142" s="3"/>
      <c r="SHW142" s="3"/>
      <c r="SHX142" s="3"/>
      <c r="SHY142" s="3"/>
      <c r="SHZ142" s="3"/>
      <c r="SIA142" s="3"/>
      <c r="SIB142" s="3"/>
      <c r="SIC142" s="3"/>
      <c r="SID142" s="3"/>
      <c r="SIE142" s="3"/>
      <c r="SIF142" s="3"/>
      <c r="SIG142" s="3"/>
      <c r="SIH142" s="3"/>
      <c r="SII142" s="3"/>
      <c r="SIJ142" s="3"/>
      <c r="SIK142" s="3"/>
      <c r="SIL142" s="3"/>
      <c r="SIM142" s="3"/>
      <c r="SIN142" s="3"/>
      <c r="SIO142" s="3"/>
      <c r="SIP142" s="3"/>
      <c r="SIQ142" s="3"/>
      <c r="SIR142" s="3"/>
      <c r="SIS142" s="3"/>
      <c r="SIT142" s="3"/>
      <c r="SIU142" s="3"/>
      <c r="SIV142" s="3"/>
      <c r="SIW142" s="3"/>
      <c r="SIX142" s="3"/>
      <c r="SIY142" s="3"/>
      <c r="SIZ142" s="3"/>
      <c r="SJA142" s="3"/>
      <c r="SJB142" s="3"/>
      <c r="SJC142" s="3"/>
      <c r="SJD142" s="3"/>
      <c r="SJE142" s="3"/>
      <c r="SJF142" s="3"/>
      <c r="SJG142" s="3"/>
      <c r="SJH142" s="3"/>
      <c r="SJI142" s="3"/>
      <c r="SJJ142" s="3"/>
      <c r="SJK142" s="3"/>
      <c r="SJL142" s="3"/>
      <c r="SJM142" s="3"/>
      <c r="SJN142" s="3"/>
      <c r="SJO142" s="3"/>
      <c r="SJP142" s="3"/>
      <c r="SJQ142" s="3"/>
      <c r="SJR142" s="3"/>
      <c r="SJS142" s="3"/>
      <c r="SJT142" s="3"/>
      <c r="SJU142" s="3"/>
      <c r="SJV142" s="3"/>
      <c r="SJW142" s="3"/>
      <c r="SJX142" s="3"/>
      <c r="SJY142" s="3"/>
      <c r="SJZ142" s="3"/>
      <c r="SKA142" s="3"/>
      <c r="SKB142" s="3"/>
      <c r="SKC142" s="3"/>
      <c r="SKD142" s="3"/>
      <c r="SKE142" s="3"/>
      <c r="SKF142" s="3"/>
      <c r="SKG142" s="3"/>
      <c r="SKH142" s="3"/>
      <c r="SKI142" s="3"/>
      <c r="SKJ142" s="3"/>
      <c r="SKK142" s="3"/>
      <c r="SKL142" s="3"/>
      <c r="SKM142" s="3"/>
      <c r="SKN142" s="3"/>
      <c r="SKO142" s="3"/>
      <c r="SKP142" s="3"/>
      <c r="SKQ142" s="3"/>
      <c r="SKR142" s="3"/>
      <c r="SKS142" s="3"/>
      <c r="SKT142" s="3"/>
      <c r="SKU142" s="3"/>
      <c r="SKV142" s="3"/>
      <c r="SKW142" s="3"/>
      <c r="SKX142" s="3"/>
      <c r="SKY142" s="3"/>
      <c r="SKZ142" s="3"/>
      <c r="SLA142" s="3"/>
      <c r="SLB142" s="3"/>
      <c r="SLC142" s="3"/>
      <c r="SLD142" s="3"/>
      <c r="SLE142" s="3"/>
      <c r="SLF142" s="3"/>
      <c r="SLG142" s="3"/>
      <c r="SLH142" s="3"/>
      <c r="SLI142" s="3"/>
      <c r="SLJ142" s="3"/>
      <c r="SLK142" s="3"/>
      <c r="SLL142" s="3"/>
      <c r="SLM142" s="3"/>
      <c r="SLN142" s="3"/>
      <c r="SLO142" s="3"/>
      <c r="SLP142" s="3"/>
      <c r="SLQ142" s="3"/>
      <c r="SLR142" s="3"/>
      <c r="SLS142" s="3"/>
      <c r="SLT142" s="3"/>
      <c r="SLU142" s="3"/>
      <c r="SLV142" s="3"/>
      <c r="SLW142" s="3"/>
      <c r="SLX142" s="3"/>
      <c r="SLY142" s="3"/>
      <c r="SLZ142" s="3"/>
      <c r="SMA142" s="3"/>
      <c r="SMB142" s="3"/>
      <c r="SMC142" s="3"/>
      <c r="SMD142" s="3"/>
      <c r="SME142" s="3"/>
      <c r="SMF142" s="3"/>
      <c r="SMG142" s="3"/>
      <c r="SMH142" s="3"/>
      <c r="SMI142" s="3"/>
      <c r="SMJ142" s="3"/>
      <c r="SMK142" s="3"/>
      <c r="SML142" s="3"/>
      <c r="SMM142" s="3"/>
      <c r="SMN142" s="3"/>
      <c r="SMO142" s="3"/>
      <c r="SMP142" s="3"/>
      <c r="SMQ142" s="3"/>
      <c r="SMR142" s="3"/>
      <c r="SMS142" s="3"/>
      <c r="SMT142" s="3"/>
      <c r="SMU142" s="3"/>
      <c r="SMV142" s="3"/>
      <c r="SMW142" s="3"/>
      <c r="SMX142" s="3"/>
      <c r="SMY142" s="3"/>
      <c r="SMZ142" s="3"/>
      <c r="SNA142" s="3"/>
      <c r="SNB142" s="3"/>
      <c r="SNC142" s="3"/>
      <c r="SND142" s="3"/>
      <c r="SNE142" s="3"/>
      <c r="SNF142" s="3"/>
      <c r="SNG142" s="3"/>
      <c r="SNH142" s="3"/>
      <c r="SNI142" s="3"/>
      <c r="SNJ142" s="3"/>
      <c r="SNK142" s="3"/>
      <c r="SNL142" s="3"/>
      <c r="SNM142" s="3"/>
      <c r="SNN142" s="3"/>
      <c r="SNO142" s="3"/>
      <c r="SNP142" s="3"/>
      <c r="SNQ142" s="3"/>
      <c r="SNR142" s="3"/>
      <c r="SNS142" s="3"/>
      <c r="SNT142" s="3"/>
      <c r="SNU142" s="3"/>
      <c r="SNV142" s="3"/>
      <c r="SNW142" s="3"/>
      <c r="SNX142" s="3"/>
      <c r="SNY142" s="3"/>
      <c r="SNZ142" s="3"/>
      <c r="SOA142" s="3"/>
      <c r="SOB142" s="3"/>
      <c r="SOC142" s="3"/>
      <c r="SOD142" s="3"/>
      <c r="SOE142" s="3"/>
      <c r="SOF142" s="3"/>
      <c r="SOG142" s="3"/>
      <c r="SOH142" s="3"/>
      <c r="SOI142" s="3"/>
      <c r="SOJ142" s="3"/>
      <c r="SOK142" s="3"/>
      <c r="SOL142" s="3"/>
      <c r="SOM142" s="3"/>
      <c r="SON142" s="3"/>
      <c r="SOO142" s="3"/>
      <c r="SOP142" s="3"/>
      <c r="SOQ142" s="3"/>
      <c r="SOR142" s="3"/>
      <c r="SOS142" s="3"/>
      <c r="SOT142" s="3"/>
      <c r="SOU142" s="3"/>
      <c r="SOV142" s="3"/>
      <c r="SOW142" s="3"/>
      <c r="SOX142" s="3"/>
      <c r="SOY142" s="3"/>
      <c r="SOZ142" s="3"/>
      <c r="SPA142" s="3"/>
      <c r="SPB142" s="3"/>
      <c r="SPC142" s="3"/>
      <c r="SPD142" s="3"/>
      <c r="SPE142" s="3"/>
      <c r="SPF142" s="3"/>
      <c r="SPG142" s="3"/>
      <c r="SPH142" s="3"/>
      <c r="SPI142" s="3"/>
      <c r="SPJ142" s="3"/>
      <c r="SPK142" s="3"/>
      <c r="SPL142" s="3"/>
      <c r="SPM142" s="3"/>
      <c r="SPN142" s="3"/>
      <c r="SPO142" s="3"/>
      <c r="SPP142" s="3"/>
      <c r="SPQ142" s="3"/>
      <c r="SPR142" s="3"/>
      <c r="SPS142" s="3"/>
      <c r="SPT142" s="3"/>
      <c r="SPU142" s="3"/>
      <c r="SPV142" s="3"/>
      <c r="SPW142" s="3"/>
      <c r="SPX142" s="3"/>
      <c r="SPY142" s="3"/>
      <c r="SPZ142" s="3"/>
      <c r="SQA142" s="3"/>
      <c r="SQB142" s="3"/>
      <c r="SQC142" s="3"/>
      <c r="SQD142" s="3"/>
      <c r="SQE142" s="3"/>
      <c r="SQF142" s="3"/>
      <c r="SQG142" s="3"/>
      <c r="SQH142" s="3"/>
      <c r="SQI142" s="3"/>
      <c r="SQJ142" s="3"/>
      <c r="SQK142" s="3"/>
      <c r="SQL142" s="3"/>
      <c r="SQM142" s="3"/>
      <c r="SQN142" s="3"/>
      <c r="SQO142" s="3"/>
      <c r="SQP142" s="3"/>
      <c r="SQQ142" s="3"/>
      <c r="SQR142" s="3"/>
      <c r="SQS142" s="3"/>
      <c r="SQT142" s="3"/>
      <c r="SQU142" s="3"/>
      <c r="SQV142" s="3"/>
      <c r="SQW142" s="3"/>
      <c r="SQX142" s="3"/>
      <c r="SQY142" s="3"/>
      <c r="SQZ142" s="3"/>
      <c r="SRA142" s="3"/>
      <c r="SRB142" s="3"/>
      <c r="SRC142" s="3"/>
      <c r="SRD142" s="3"/>
      <c r="SRE142" s="3"/>
      <c r="SRF142" s="3"/>
      <c r="SRG142" s="3"/>
      <c r="SRH142" s="3"/>
      <c r="SRI142" s="3"/>
      <c r="SRJ142" s="3"/>
      <c r="SRK142" s="3"/>
      <c r="SRL142" s="3"/>
      <c r="SRM142" s="3"/>
      <c r="SRN142" s="3"/>
      <c r="SRO142" s="3"/>
      <c r="SRP142" s="3"/>
      <c r="SRQ142" s="3"/>
      <c r="SRR142" s="3"/>
      <c r="SRS142" s="3"/>
      <c r="SRT142" s="3"/>
      <c r="SRU142" s="3"/>
      <c r="SRV142" s="3"/>
      <c r="SRW142" s="3"/>
      <c r="SRX142" s="3"/>
      <c r="SRY142" s="3"/>
      <c r="SRZ142" s="3"/>
      <c r="SSA142" s="3"/>
      <c r="SSB142" s="3"/>
      <c r="SSC142" s="3"/>
      <c r="SSD142" s="3"/>
      <c r="SSE142" s="3"/>
      <c r="SSF142" s="3"/>
      <c r="SSG142" s="3"/>
      <c r="SSH142" s="3"/>
      <c r="SSI142" s="3"/>
      <c r="SSJ142" s="3"/>
      <c r="SSK142" s="3"/>
      <c r="SSL142" s="3"/>
      <c r="SSM142" s="3"/>
      <c r="SSN142" s="3"/>
      <c r="SSO142" s="3"/>
      <c r="SSP142" s="3"/>
      <c r="SSQ142" s="3"/>
      <c r="SSR142" s="3"/>
      <c r="SSS142" s="3"/>
      <c r="SST142" s="3"/>
      <c r="SSU142" s="3"/>
      <c r="SSV142" s="3"/>
      <c r="SSW142" s="3"/>
      <c r="SSX142" s="3"/>
      <c r="SSY142" s="3"/>
      <c r="SSZ142" s="3"/>
      <c r="STA142" s="3"/>
      <c r="STB142" s="3"/>
      <c r="STC142" s="3"/>
      <c r="STD142" s="3"/>
      <c r="STE142" s="3"/>
      <c r="STF142" s="3"/>
      <c r="STG142" s="3"/>
      <c r="STH142" s="3"/>
      <c r="STI142" s="3"/>
      <c r="STJ142" s="3"/>
      <c r="STK142" s="3"/>
      <c r="STL142" s="3"/>
      <c r="STM142" s="3"/>
      <c r="STN142" s="3"/>
      <c r="STO142" s="3"/>
      <c r="STP142" s="3"/>
      <c r="STQ142" s="3"/>
      <c r="STR142" s="3"/>
      <c r="STS142" s="3"/>
      <c r="STT142" s="3"/>
      <c r="STU142" s="3"/>
      <c r="STV142" s="3"/>
      <c r="STW142" s="3"/>
      <c r="STX142" s="3"/>
      <c r="STY142" s="3"/>
      <c r="STZ142" s="3"/>
      <c r="SUA142" s="3"/>
      <c r="SUB142" s="3"/>
      <c r="SUC142" s="3"/>
      <c r="SUD142" s="3"/>
      <c r="SUE142" s="3"/>
      <c r="SUF142" s="3"/>
      <c r="SUG142" s="3"/>
      <c r="SUH142" s="3"/>
      <c r="SUI142" s="3"/>
      <c r="SUJ142" s="3"/>
      <c r="SUK142" s="3"/>
      <c r="SUL142" s="3"/>
      <c r="SUM142" s="3"/>
      <c r="SUN142" s="3"/>
      <c r="SUO142" s="3"/>
      <c r="SUP142" s="3"/>
      <c r="SUQ142" s="3"/>
      <c r="SUR142" s="3"/>
      <c r="SUS142" s="3"/>
      <c r="SUT142" s="3"/>
      <c r="SUU142" s="3"/>
      <c r="SUV142" s="3"/>
      <c r="SUW142" s="3"/>
      <c r="SUX142" s="3"/>
      <c r="SUY142" s="3"/>
      <c r="SUZ142" s="3"/>
      <c r="SVA142" s="3"/>
      <c r="SVB142" s="3"/>
      <c r="SVC142" s="3"/>
      <c r="SVD142" s="3"/>
      <c r="SVE142" s="3"/>
      <c r="SVF142" s="3"/>
      <c r="SVG142" s="3"/>
      <c r="SVH142" s="3"/>
      <c r="SVI142" s="3"/>
      <c r="SVJ142" s="3"/>
      <c r="SVK142" s="3"/>
      <c r="SVL142" s="3"/>
      <c r="SVM142" s="3"/>
      <c r="SVN142" s="3"/>
      <c r="SVO142" s="3"/>
      <c r="SVP142" s="3"/>
      <c r="SVQ142" s="3"/>
      <c r="SVR142" s="3"/>
      <c r="SVS142" s="3"/>
      <c r="SVT142" s="3"/>
      <c r="SVU142" s="3"/>
      <c r="SVV142" s="3"/>
      <c r="SVW142" s="3"/>
      <c r="SVX142" s="3"/>
      <c r="SVY142" s="3"/>
      <c r="SVZ142" s="3"/>
      <c r="SWA142" s="3"/>
      <c r="SWB142" s="3"/>
      <c r="SWC142" s="3"/>
      <c r="SWD142" s="3"/>
      <c r="SWE142" s="3"/>
      <c r="SWF142" s="3"/>
      <c r="SWG142" s="3"/>
      <c r="SWH142" s="3"/>
      <c r="SWI142" s="3"/>
      <c r="SWJ142" s="3"/>
      <c r="SWK142" s="3"/>
      <c r="SWL142" s="3"/>
      <c r="SWM142" s="3"/>
      <c r="SWN142" s="3"/>
      <c r="SWO142" s="3"/>
      <c r="SWP142" s="3"/>
      <c r="SWQ142" s="3"/>
      <c r="SWR142" s="3"/>
      <c r="SWS142" s="3"/>
      <c r="SWT142" s="3"/>
      <c r="SWU142" s="3"/>
      <c r="SWV142" s="3"/>
      <c r="SWW142" s="3"/>
      <c r="SWX142" s="3"/>
      <c r="SWY142" s="3"/>
      <c r="SWZ142" s="3"/>
      <c r="SXA142" s="3"/>
      <c r="SXB142" s="3"/>
      <c r="SXC142" s="3"/>
      <c r="SXD142" s="3"/>
      <c r="SXE142" s="3"/>
      <c r="SXF142" s="3"/>
      <c r="SXG142" s="3"/>
      <c r="SXH142" s="3"/>
      <c r="SXI142" s="3"/>
      <c r="SXJ142" s="3"/>
      <c r="SXK142" s="3"/>
      <c r="SXL142" s="3"/>
      <c r="SXM142" s="3"/>
      <c r="SXN142" s="3"/>
      <c r="SXO142" s="3"/>
      <c r="SXP142" s="3"/>
      <c r="SXQ142" s="3"/>
      <c r="SXR142" s="3"/>
      <c r="SXS142" s="3"/>
      <c r="SXT142" s="3"/>
      <c r="SXU142" s="3"/>
      <c r="SXV142" s="3"/>
      <c r="SXW142" s="3"/>
      <c r="SXX142" s="3"/>
      <c r="SXY142" s="3"/>
      <c r="SXZ142" s="3"/>
      <c r="SYA142" s="3"/>
      <c r="SYB142" s="3"/>
      <c r="SYC142" s="3"/>
      <c r="SYD142" s="3"/>
      <c r="SYE142" s="3"/>
      <c r="SYF142" s="3"/>
      <c r="SYG142" s="3"/>
      <c r="SYH142" s="3"/>
      <c r="SYI142" s="3"/>
      <c r="SYJ142" s="3"/>
      <c r="SYK142" s="3"/>
      <c r="SYL142" s="3"/>
      <c r="SYM142" s="3"/>
      <c r="SYN142" s="3"/>
      <c r="SYO142" s="3"/>
      <c r="SYP142" s="3"/>
      <c r="SYQ142" s="3"/>
      <c r="SYR142" s="3"/>
      <c r="SYS142" s="3"/>
      <c r="SYT142" s="3"/>
      <c r="SYU142" s="3"/>
      <c r="SYV142" s="3"/>
      <c r="SYW142" s="3"/>
      <c r="SYX142" s="3"/>
      <c r="SYY142" s="3"/>
      <c r="SYZ142" s="3"/>
      <c r="SZA142" s="3"/>
      <c r="SZB142" s="3"/>
      <c r="SZC142" s="3"/>
      <c r="SZD142" s="3"/>
      <c r="SZE142" s="3"/>
      <c r="SZF142" s="3"/>
      <c r="SZG142" s="3"/>
      <c r="SZH142" s="3"/>
      <c r="SZI142" s="3"/>
      <c r="SZJ142" s="3"/>
      <c r="SZK142" s="3"/>
      <c r="SZL142" s="3"/>
      <c r="SZM142" s="3"/>
      <c r="SZN142" s="3"/>
      <c r="SZO142" s="3"/>
      <c r="SZP142" s="3"/>
      <c r="SZQ142" s="3"/>
      <c r="SZR142" s="3"/>
      <c r="SZS142" s="3"/>
      <c r="SZT142" s="3"/>
      <c r="SZU142" s="3"/>
      <c r="SZV142" s="3"/>
      <c r="SZW142" s="3"/>
      <c r="SZX142" s="3"/>
      <c r="SZY142" s="3"/>
      <c r="SZZ142" s="3"/>
      <c r="TAA142" s="3"/>
      <c r="TAB142" s="3"/>
      <c r="TAC142" s="3"/>
      <c r="TAD142" s="3"/>
      <c r="TAE142" s="3"/>
      <c r="TAF142" s="3"/>
      <c r="TAG142" s="3"/>
      <c r="TAH142" s="3"/>
      <c r="TAI142" s="3"/>
      <c r="TAJ142" s="3"/>
      <c r="TAK142" s="3"/>
      <c r="TAL142" s="3"/>
      <c r="TAM142" s="3"/>
      <c r="TAN142" s="3"/>
      <c r="TAO142" s="3"/>
      <c r="TAP142" s="3"/>
      <c r="TAQ142" s="3"/>
      <c r="TAR142" s="3"/>
      <c r="TAS142" s="3"/>
      <c r="TAT142" s="3"/>
      <c r="TAU142" s="3"/>
      <c r="TAV142" s="3"/>
      <c r="TAW142" s="3"/>
      <c r="TAX142" s="3"/>
      <c r="TAY142" s="3"/>
      <c r="TAZ142" s="3"/>
      <c r="TBA142" s="3"/>
      <c r="TBB142" s="3"/>
      <c r="TBC142" s="3"/>
      <c r="TBD142" s="3"/>
      <c r="TBE142" s="3"/>
      <c r="TBF142" s="3"/>
      <c r="TBG142" s="3"/>
      <c r="TBH142" s="3"/>
      <c r="TBI142" s="3"/>
      <c r="TBJ142" s="3"/>
      <c r="TBK142" s="3"/>
      <c r="TBL142" s="3"/>
      <c r="TBM142" s="3"/>
      <c r="TBN142" s="3"/>
      <c r="TBO142" s="3"/>
      <c r="TBP142" s="3"/>
      <c r="TBQ142" s="3"/>
      <c r="TBR142" s="3"/>
      <c r="TBS142" s="3"/>
      <c r="TBT142" s="3"/>
      <c r="TBU142" s="3"/>
      <c r="TBV142" s="3"/>
      <c r="TBW142" s="3"/>
      <c r="TBX142" s="3"/>
      <c r="TBY142" s="3"/>
      <c r="TBZ142" s="3"/>
      <c r="TCA142" s="3"/>
      <c r="TCB142" s="3"/>
      <c r="TCC142" s="3"/>
      <c r="TCD142" s="3"/>
      <c r="TCE142" s="3"/>
      <c r="TCF142" s="3"/>
      <c r="TCG142" s="3"/>
      <c r="TCH142" s="3"/>
      <c r="TCI142" s="3"/>
      <c r="TCJ142" s="3"/>
      <c r="TCK142" s="3"/>
      <c r="TCL142" s="3"/>
      <c r="TCM142" s="3"/>
      <c r="TCN142" s="3"/>
      <c r="TCO142" s="3"/>
      <c r="TCP142" s="3"/>
      <c r="TCQ142" s="3"/>
      <c r="TCR142" s="3"/>
      <c r="TCS142" s="3"/>
      <c r="TCT142" s="3"/>
      <c r="TCU142" s="3"/>
      <c r="TCV142" s="3"/>
      <c r="TCW142" s="3"/>
      <c r="TCX142" s="3"/>
      <c r="TCY142" s="3"/>
      <c r="TCZ142" s="3"/>
      <c r="TDA142" s="3"/>
      <c r="TDB142" s="3"/>
      <c r="TDC142" s="3"/>
      <c r="TDD142" s="3"/>
      <c r="TDE142" s="3"/>
      <c r="TDF142" s="3"/>
      <c r="TDG142" s="3"/>
      <c r="TDH142" s="3"/>
      <c r="TDI142" s="3"/>
      <c r="TDJ142" s="3"/>
      <c r="TDK142" s="3"/>
      <c r="TDL142" s="3"/>
      <c r="TDM142" s="3"/>
      <c r="TDN142" s="3"/>
      <c r="TDO142" s="3"/>
      <c r="TDP142" s="3"/>
      <c r="TDQ142" s="3"/>
      <c r="TDR142" s="3"/>
      <c r="TDS142" s="3"/>
      <c r="TDT142" s="3"/>
      <c r="TDU142" s="3"/>
      <c r="TDV142" s="3"/>
      <c r="TDW142" s="3"/>
      <c r="TDX142" s="3"/>
      <c r="TDY142" s="3"/>
      <c r="TDZ142" s="3"/>
      <c r="TEA142" s="3"/>
      <c r="TEB142" s="3"/>
      <c r="TEC142" s="3"/>
      <c r="TED142" s="3"/>
      <c r="TEE142" s="3"/>
      <c r="TEF142" s="3"/>
      <c r="TEG142" s="3"/>
      <c r="TEH142" s="3"/>
      <c r="TEI142" s="3"/>
      <c r="TEJ142" s="3"/>
      <c r="TEK142" s="3"/>
      <c r="TEL142" s="3"/>
      <c r="TEM142" s="3"/>
      <c r="TEN142" s="3"/>
      <c r="TEO142" s="3"/>
      <c r="TEP142" s="3"/>
      <c r="TEQ142" s="3"/>
      <c r="TER142" s="3"/>
      <c r="TES142" s="3"/>
      <c r="TET142" s="3"/>
      <c r="TEU142" s="3"/>
      <c r="TEV142" s="3"/>
      <c r="TEW142" s="3"/>
      <c r="TEX142" s="3"/>
      <c r="TEY142" s="3"/>
      <c r="TEZ142" s="3"/>
      <c r="TFA142" s="3"/>
      <c r="TFB142" s="3"/>
      <c r="TFC142" s="3"/>
      <c r="TFD142" s="3"/>
      <c r="TFE142" s="3"/>
      <c r="TFF142" s="3"/>
      <c r="TFG142" s="3"/>
      <c r="TFH142" s="3"/>
      <c r="TFI142" s="3"/>
      <c r="TFJ142" s="3"/>
      <c r="TFK142" s="3"/>
      <c r="TFL142" s="3"/>
      <c r="TFM142" s="3"/>
      <c r="TFN142" s="3"/>
      <c r="TFO142" s="3"/>
      <c r="TFP142" s="3"/>
      <c r="TFQ142" s="3"/>
      <c r="TFR142" s="3"/>
      <c r="TFS142" s="3"/>
      <c r="TFT142" s="3"/>
      <c r="TFU142" s="3"/>
      <c r="TFV142" s="3"/>
      <c r="TFW142" s="3"/>
      <c r="TFX142" s="3"/>
      <c r="TFY142" s="3"/>
      <c r="TFZ142" s="3"/>
      <c r="TGA142" s="3"/>
      <c r="TGB142" s="3"/>
      <c r="TGC142" s="3"/>
      <c r="TGD142" s="3"/>
      <c r="TGE142" s="3"/>
      <c r="TGF142" s="3"/>
      <c r="TGG142" s="3"/>
      <c r="TGH142" s="3"/>
      <c r="TGI142" s="3"/>
      <c r="TGJ142" s="3"/>
      <c r="TGK142" s="3"/>
      <c r="TGL142" s="3"/>
      <c r="TGM142" s="3"/>
      <c r="TGN142" s="3"/>
      <c r="TGO142" s="3"/>
      <c r="TGP142" s="3"/>
      <c r="TGQ142" s="3"/>
      <c r="TGR142" s="3"/>
      <c r="TGS142" s="3"/>
      <c r="TGT142" s="3"/>
      <c r="TGU142" s="3"/>
      <c r="TGV142" s="3"/>
      <c r="TGW142" s="3"/>
      <c r="TGX142" s="3"/>
      <c r="TGY142" s="3"/>
      <c r="TGZ142" s="3"/>
      <c r="THA142" s="3"/>
      <c r="THB142" s="3"/>
      <c r="THC142" s="3"/>
      <c r="THD142" s="3"/>
      <c r="THE142" s="3"/>
      <c r="THF142" s="3"/>
      <c r="THG142" s="3"/>
      <c r="THH142" s="3"/>
      <c r="THI142" s="3"/>
      <c r="THJ142" s="3"/>
      <c r="THK142" s="3"/>
      <c r="THL142" s="3"/>
      <c r="THM142" s="3"/>
      <c r="THN142" s="3"/>
      <c r="THO142" s="3"/>
      <c r="THP142" s="3"/>
      <c r="THQ142" s="3"/>
      <c r="THR142" s="3"/>
      <c r="THS142" s="3"/>
      <c r="THT142" s="3"/>
      <c r="THU142" s="3"/>
      <c r="THV142" s="3"/>
      <c r="THW142" s="3"/>
      <c r="THX142" s="3"/>
      <c r="THY142" s="3"/>
      <c r="THZ142" s="3"/>
      <c r="TIA142" s="3"/>
      <c r="TIB142" s="3"/>
      <c r="TIC142" s="3"/>
      <c r="TID142" s="3"/>
      <c r="TIE142" s="3"/>
      <c r="TIF142" s="3"/>
      <c r="TIG142" s="3"/>
      <c r="TIH142" s="3"/>
      <c r="TII142" s="3"/>
      <c r="TIJ142" s="3"/>
      <c r="TIK142" s="3"/>
      <c r="TIL142" s="3"/>
      <c r="TIM142" s="3"/>
      <c r="TIN142" s="3"/>
      <c r="TIO142" s="3"/>
      <c r="TIP142" s="3"/>
      <c r="TIQ142" s="3"/>
      <c r="TIR142" s="3"/>
      <c r="TIS142" s="3"/>
      <c r="TIT142" s="3"/>
      <c r="TIU142" s="3"/>
      <c r="TIV142" s="3"/>
      <c r="TIW142" s="3"/>
      <c r="TIX142" s="3"/>
      <c r="TIY142" s="3"/>
      <c r="TIZ142" s="3"/>
      <c r="TJA142" s="3"/>
      <c r="TJB142" s="3"/>
      <c r="TJC142" s="3"/>
      <c r="TJD142" s="3"/>
      <c r="TJE142" s="3"/>
      <c r="TJF142" s="3"/>
      <c r="TJG142" s="3"/>
      <c r="TJH142" s="3"/>
      <c r="TJI142" s="3"/>
      <c r="TJJ142" s="3"/>
      <c r="TJK142" s="3"/>
      <c r="TJL142" s="3"/>
      <c r="TJM142" s="3"/>
      <c r="TJN142" s="3"/>
      <c r="TJO142" s="3"/>
      <c r="TJP142" s="3"/>
      <c r="TJQ142" s="3"/>
      <c r="TJR142" s="3"/>
      <c r="TJS142" s="3"/>
      <c r="TJT142" s="3"/>
      <c r="TJU142" s="3"/>
      <c r="TJV142" s="3"/>
      <c r="TJW142" s="3"/>
      <c r="TJX142" s="3"/>
      <c r="TJY142" s="3"/>
      <c r="TJZ142" s="3"/>
      <c r="TKA142" s="3"/>
      <c r="TKB142" s="3"/>
      <c r="TKC142" s="3"/>
      <c r="TKD142" s="3"/>
      <c r="TKE142" s="3"/>
      <c r="TKF142" s="3"/>
      <c r="TKG142" s="3"/>
      <c r="TKH142" s="3"/>
      <c r="TKI142" s="3"/>
      <c r="TKJ142" s="3"/>
      <c r="TKK142" s="3"/>
      <c r="TKL142" s="3"/>
      <c r="TKM142" s="3"/>
      <c r="TKN142" s="3"/>
      <c r="TKO142" s="3"/>
      <c r="TKP142" s="3"/>
      <c r="TKQ142" s="3"/>
      <c r="TKR142" s="3"/>
      <c r="TKS142" s="3"/>
      <c r="TKT142" s="3"/>
      <c r="TKU142" s="3"/>
      <c r="TKV142" s="3"/>
      <c r="TKW142" s="3"/>
      <c r="TKX142" s="3"/>
      <c r="TKY142" s="3"/>
      <c r="TKZ142" s="3"/>
      <c r="TLA142" s="3"/>
      <c r="TLB142" s="3"/>
      <c r="TLC142" s="3"/>
      <c r="TLD142" s="3"/>
      <c r="TLE142" s="3"/>
      <c r="TLF142" s="3"/>
      <c r="TLG142" s="3"/>
      <c r="TLH142" s="3"/>
      <c r="TLI142" s="3"/>
      <c r="TLJ142" s="3"/>
      <c r="TLK142" s="3"/>
      <c r="TLL142" s="3"/>
      <c r="TLM142" s="3"/>
      <c r="TLN142" s="3"/>
      <c r="TLO142" s="3"/>
      <c r="TLP142" s="3"/>
      <c r="TLQ142" s="3"/>
      <c r="TLR142" s="3"/>
      <c r="TLS142" s="3"/>
      <c r="TLT142" s="3"/>
      <c r="TLU142" s="3"/>
      <c r="TLV142" s="3"/>
      <c r="TLW142" s="3"/>
      <c r="TLX142" s="3"/>
      <c r="TLY142" s="3"/>
      <c r="TLZ142" s="3"/>
      <c r="TMA142" s="3"/>
      <c r="TMB142" s="3"/>
      <c r="TMC142" s="3"/>
      <c r="TMD142" s="3"/>
      <c r="TME142" s="3"/>
      <c r="TMF142" s="3"/>
      <c r="TMG142" s="3"/>
      <c r="TMH142" s="3"/>
      <c r="TMI142" s="3"/>
      <c r="TMJ142" s="3"/>
      <c r="TMK142" s="3"/>
      <c r="TML142" s="3"/>
      <c r="TMM142" s="3"/>
      <c r="TMN142" s="3"/>
      <c r="TMO142" s="3"/>
      <c r="TMP142" s="3"/>
      <c r="TMQ142" s="3"/>
      <c r="TMR142" s="3"/>
      <c r="TMS142" s="3"/>
      <c r="TMT142" s="3"/>
      <c r="TMU142" s="3"/>
      <c r="TMV142" s="3"/>
      <c r="TMW142" s="3"/>
      <c r="TMX142" s="3"/>
      <c r="TMY142" s="3"/>
      <c r="TMZ142" s="3"/>
      <c r="TNA142" s="3"/>
      <c r="TNB142" s="3"/>
      <c r="TNC142" s="3"/>
      <c r="TND142" s="3"/>
      <c r="TNE142" s="3"/>
      <c r="TNF142" s="3"/>
      <c r="TNG142" s="3"/>
      <c r="TNH142" s="3"/>
      <c r="TNI142" s="3"/>
      <c r="TNJ142" s="3"/>
      <c r="TNK142" s="3"/>
      <c r="TNL142" s="3"/>
      <c r="TNM142" s="3"/>
      <c r="TNN142" s="3"/>
      <c r="TNO142" s="3"/>
      <c r="TNP142" s="3"/>
      <c r="TNQ142" s="3"/>
      <c r="TNR142" s="3"/>
      <c r="TNS142" s="3"/>
      <c r="TNT142" s="3"/>
      <c r="TNU142" s="3"/>
      <c r="TNV142" s="3"/>
      <c r="TNW142" s="3"/>
      <c r="TNX142" s="3"/>
      <c r="TNY142" s="3"/>
      <c r="TNZ142" s="3"/>
      <c r="TOA142" s="3"/>
      <c r="TOB142" s="3"/>
      <c r="TOC142" s="3"/>
      <c r="TOD142" s="3"/>
      <c r="TOE142" s="3"/>
      <c r="TOF142" s="3"/>
      <c r="TOG142" s="3"/>
      <c r="TOH142" s="3"/>
      <c r="TOI142" s="3"/>
      <c r="TOJ142" s="3"/>
      <c r="TOK142" s="3"/>
      <c r="TOL142" s="3"/>
      <c r="TOM142" s="3"/>
      <c r="TON142" s="3"/>
      <c r="TOO142" s="3"/>
      <c r="TOP142" s="3"/>
      <c r="TOQ142" s="3"/>
      <c r="TOR142" s="3"/>
      <c r="TOS142" s="3"/>
      <c r="TOT142" s="3"/>
      <c r="TOU142" s="3"/>
      <c r="TOV142" s="3"/>
      <c r="TOW142" s="3"/>
      <c r="TOX142" s="3"/>
      <c r="TOY142" s="3"/>
      <c r="TOZ142" s="3"/>
      <c r="TPA142" s="3"/>
      <c r="TPB142" s="3"/>
      <c r="TPC142" s="3"/>
      <c r="TPD142" s="3"/>
      <c r="TPE142" s="3"/>
      <c r="TPF142" s="3"/>
      <c r="TPG142" s="3"/>
      <c r="TPH142" s="3"/>
      <c r="TPI142" s="3"/>
      <c r="TPJ142" s="3"/>
      <c r="TPK142" s="3"/>
      <c r="TPL142" s="3"/>
      <c r="TPM142" s="3"/>
      <c r="TPN142" s="3"/>
      <c r="TPO142" s="3"/>
      <c r="TPP142" s="3"/>
      <c r="TPQ142" s="3"/>
      <c r="TPR142" s="3"/>
      <c r="TPS142" s="3"/>
      <c r="TPT142" s="3"/>
      <c r="TPU142" s="3"/>
      <c r="TPV142" s="3"/>
      <c r="TPW142" s="3"/>
      <c r="TPX142" s="3"/>
      <c r="TPY142" s="3"/>
      <c r="TPZ142" s="3"/>
      <c r="TQA142" s="3"/>
      <c r="TQB142" s="3"/>
      <c r="TQC142" s="3"/>
      <c r="TQD142" s="3"/>
      <c r="TQE142" s="3"/>
      <c r="TQF142" s="3"/>
      <c r="TQG142" s="3"/>
      <c r="TQH142" s="3"/>
      <c r="TQI142" s="3"/>
      <c r="TQJ142" s="3"/>
      <c r="TQK142" s="3"/>
      <c r="TQL142" s="3"/>
      <c r="TQM142" s="3"/>
      <c r="TQN142" s="3"/>
      <c r="TQO142" s="3"/>
      <c r="TQP142" s="3"/>
      <c r="TQQ142" s="3"/>
      <c r="TQR142" s="3"/>
      <c r="TQS142" s="3"/>
      <c r="TQT142" s="3"/>
      <c r="TQU142" s="3"/>
      <c r="TQV142" s="3"/>
      <c r="TQW142" s="3"/>
      <c r="TQX142" s="3"/>
      <c r="TQY142" s="3"/>
      <c r="TQZ142" s="3"/>
      <c r="TRA142" s="3"/>
      <c r="TRB142" s="3"/>
      <c r="TRC142" s="3"/>
      <c r="TRD142" s="3"/>
      <c r="TRE142" s="3"/>
      <c r="TRF142" s="3"/>
      <c r="TRG142" s="3"/>
      <c r="TRH142" s="3"/>
      <c r="TRI142" s="3"/>
      <c r="TRJ142" s="3"/>
      <c r="TRK142" s="3"/>
      <c r="TRL142" s="3"/>
      <c r="TRM142" s="3"/>
      <c r="TRN142" s="3"/>
      <c r="TRO142" s="3"/>
      <c r="TRP142" s="3"/>
      <c r="TRQ142" s="3"/>
      <c r="TRR142" s="3"/>
      <c r="TRS142" s="3"/>
      <c r="TRT142" s="3"/>
      <c r="TRU142" s="3"/>
      <c r="TRV142" s="3"/>
      <c r="TRW142" s="3"/>
      <c r="TRX142" s="3"/>
      <c r="TRY142" s="3"/>
      <c r="TRZ142" s="3"/>
      <c r="TSA142" s="3"/>
      <c r="TSB142" s="3"/>
      <c r="TSC142" s="3"/>
      <c r="TSD142" s="3"/>
      <c r="TSE142" s="3"/>
      <c r="TSF142" s="3"/>
      <c r="TSG142" s="3"/>
      <c r="TSH142" s="3"/>
      <c r="TSI142" s="3"/>
      <c r="TSJ142" s="3"/>
      <c r="TSK142" s="3"/>
      <c r="TSL142" s="3"/>
      <c r="TSM142" s="3"/>
      <c r="TSN142" s="3"/>
      <c r="TSO142" s="3"/>
      <c r="TSP142" s="3"/>
      <c r="TSQ142" s="3"/>
      <c r="TSR142" s="3"/>
      <c r="TSS142" s="3"/>
      <c r="TST142" s="3"/>
      <c r="TSU142" s="3"/>
      <c r="TSV142" s="3"/>
      <c r="TSW142" s="3"/>
      <c r="TSX142" s="3"/>
      <c r="TSY142" s="3"/>
      <c r="TSZ142" s="3"/>
      <c r="TTA142" s="3"/>
      <c r="TTB142" s="3"/>
      <c r="TTC142" s="3"/>
      <c r="TTD142" s="3"/>
      <c r="TTE142" s="3"/>
      <c r="TTF142" s="3"/>
      <c r="TTG142" s="3"/>
      <c r="TTH142" s="3"/>
      <c r="TTI142" s="3"/>
      <c r="TTJ142" s="3"/>
      <c r="TTK142" s="3"/>
      <c r="TTL142" s="3"/>
      <c r="TTM142" s="3"/>
      <c r="TTN142" s="3"/>
      <c r="TTO142" s="3"/>
      <c r="TTP142" s="3"/>
      <c r="TTQ142" s="3"/>
      <c r="TTR142" s="3"/>
      <c r="TTS142" s="3"/>
      <c r="TTT142" s="3"/>
      <c r="TTU142" s="3"/>
      <c r="TTV142" s="3"/>
      <c r="TTW142" s="3"/>
      <c r="TTX142" s="3"/>
      <c r="TTY142" s="3"/>
      <c r="TTZ142" s="3"/>
      <c r="TUA142" s="3"/>
      <c r="TUB142" s="3"/>
      <c r="TUC142" s="3"/>
      <c r="TUD142" s="3"/>
      <c r="TUE142" s="3"/>
      <c r="TUF142" s="3"/>
      <c r="TUG142" s="3"/>
      <c r="TUH142" s="3"/>
      <c r="TUI142" s="3"/>
      <c r="TUJ142" s="3"/>
      <c r="TUK142" s="3"/>
      <c r="TUL142" s="3"/>
      <c r="TUM142" s="3"/>
      <c r="TUN142" s="3"/>
      <c r="TUO142" s="3"/>
      <c r="TUP142" s="3"/>
      <c r="TUQ142" s="3"/>
      <c r="TUR142" s="3"/>
      <c r="TUS142" s="3"/>
      <c r="TUT142" s="3"/>
      <c r="TUU142" s="3"/>
      <c r="TUV142" s="3"/>
      <c r="TUW142" s="3"/>
      <c r="TUX142" s="3"/>
      <c r="TUY142" s="3"/>
      <c r="TUZ142" s="3"/>
      <c r="TVA142" s="3"/>
      <c r="TVB142" s="3"/>
      <c r="TVC142" s="3"/>
      <c r="TVD142" s="3"/>
      <c r="TVE142" s="3"/>
      <c r="TVF142" s="3"/>
      <c r="TVG142" s="3"/>
      <c r="TVH142" s="3"/>
      <c r="TVI142" s="3"/>
      <c r="TVJ142" s="3"/>
      <c r="TVK142" s="3"/>
      <c r="TVL142" s="3"/>
      <c r="TVM142" s="3"/>
      <c r="TVN142" s="3"/>
      <c r="TVO142" s="3"/>
      <c r="TVP142" s="3"/>
      <c r="TVQ142" s="3"/>
      <c r="TVR142" s="3"/>
      <c r="TVS142" s="3"/>
      <c r="TVT142" s="3"/>
      <c r="TVU142" s="3"/>
      <c r="TVV142" s="3"/>
      <c r="TVW142" s="3"/>
      <c r="TVX142" s="3"/>
      <c r="TVY142" s="3"/>
      <c r="TVZ142" s="3"/>
      <c r="TWA142" s="3"/>
      <c r="TWB142" s="3"/>
      <c r="TWC142" s="3"/>
      <c r="TWD142" s="3"/>
      <c r="TWE142" s="3"/>
      <c r="TWF142" s="3"/>
      <c r="TWG142" s="3"/>
      <c r="TWH142" s="3"/>
      <c r="TWI142" s="3"/>
      <c r="TWJ142" s="3"/>
      <c r="TWK142" s="3"/>
      <c r="TWL142" s="3"/>
      <c r="TWM142" s="3"/>
      <c r="TWN142" s="3"/>
      <c r="TWO142" s="3"/>
      <c r="TWP142" s="3"/>
      <c r="TWQ142" s="3"/>
      <c r="TWR142" s="3"/>
      <c r="TWS142" s="3"/>
      <c r="TWT142" s="3"/>
      <c r="TWU142" s="3"/>
      <c r="TWV142" s="3"/>
      <c r="TWW142" s="3"/>
      <c r="TWX142" s="3"/>
      <c r="TWY142" s="3"/>
      <c r="TWZ142" s="3"/>
      <c r="TXA142" s="3"/>
      <c r="TXB142" s="3"/>
      <c r="TXC142" s="3"/>
      <c r="TXD142" s="3"/>
      <c r="TXE142" s="3"/>
      <c r="TXF142" s="3"/>
      <c r="TXG142" s="3"/>
      <c r="TXH142" s="3"/>
      <c r="TXI142" s="3"/>
      <c r="TXJ142" s="3"/>
      <c r="TXK142" s="3"/>
      <c r="TXL142" s="3"/>
      <c r="TXM142" s="3"/>
      <c r="TXN142" s="3"/>
      <c r="TXO142" s="3"/>
      <c r="TXP142" s="3"/>
      <c r="TXQ142" s="3"/>
      <c r="TXR142" s="3"/>
      <c r="TXS142" s="3"/>
      <c r="TXT142" s="3"/>
      <c r="TXU142" s="3"/>
      <c r="TXV142" s="3"/>
      <c r="TXW142" s="3"/>
      <c r="TXX142" s="3"/>
      <c r="TXY142" s="3"/>
      <c r="TXZ142" s="3"/>
      <c r="TYA142" s="3"/>
      <c r="TYB142" s="3"/>
      <c r="TYC142" s="3"/>
      <c r="TYD142" s="3"/>
      <c r="TYE142" s="3"/>
      <c r="TYF142" s="3"/>
      <c r="TYG142" s="3"/>
      <c r="TYH142" s="3"/>
      <c r="TYI142" s="3"/>
      <c r="TYJ142" s="3"/>
      <c r="TYK142" s="3"/>
      <c r="TYL142" s="3"/>
      <c r="TYM142" s="3"/>
      <c r="TYN142" s="3"/>
      <c r="TYO142" s="3"/>
      <c r="TYP142" s="3"/>
      <c r="TYQ142" s="3"/>
      <c r="TYR142" s="3"/>
      <c r="TYS142" s="3"/>
      <c r="TYT142" s="3"/>
      <c r="TYU142" s="3"/>
      <c r="TYV142" s="3"/>
      <c r="TYW142" s="3"/>
      <c r="TYX142" s="3"/>
      <c r="TYY142" s="3"/>
      <c r="TYZ142" s="3"/>
      <c r="TZA142" s="3"/>
      <c r="TZB142" s="3"/>
      <c r="TZC142" s="3"/>
      <c r="TZD142" s="3"/>
      <c r="TZE142" s="3"/>
      <c r="TZF142" s="3"/>
      <c r="TZG142" s="3"/>
      <c r="TZH142" s="3"/>
      <c r="TZI142" s="3"/>
      <c r="TZJ142" s="3"/>
      <c r="TZK142" s="3"/>
      <c r="TZL142" s="3"/>
      <c r="TZM142" s="3"/>
      <c r="TZN142" s="3"/>
      <c r="TZO142" s="3"/>
      <c r="TZP142" s="3"/>
      <c r="TZQ142" s="3"/>
      <c r="TZR142" s="3"/>
      <c r="TZS142" s="3"/>
      <c r="TZT142" s="3"/>
      <c r="TZU142" s="3"/>
      <c r="TZV142" s="3"/>
      <c r="TZW142" s="3"/>
      <c r="TZX142" s="3"/>
      <c r="TZY142" s="3"/>
      <c r="TZZ142" s="3"/>
      <c r="UAA142" s="3"/>
      <c r="UAB142" s="3"/>
      <c r="UAC142" s="3"/>
      <c r="UAD142" s="3"/>
      <c r="UAE142" s="3"/>
      <c r="UAF142" s="3"/>
      <c r="UAG142" s="3"/>
      <c r="UAH142" s="3"/>
      <c r="UAI142" s="3"/>
      <c r="UAJ142" s="3"/>
      <c r="UAK142" s="3"/>
      <c r="UAL142" s="3"/>
      <c r="UAM142" s="3"/>
      <c r="UAN142" s="3"/>
      <c r="UAO142" s="3"/>
      <c r="UAP142" s="3"/>
      <c r="UAQ142" s="3"/>
      <c r="UAR142" s="3"/>
      <c r="UAS142" s="3"/>
      <c r="UAT142" s="3"/>
      <c r="UAU142" s="3"/>
      <c r="UAV142" s="3"/>
      <c r="UAW142" s="3"/>
      <c r="UAX142" s="3"/>
      <c r="UAY142" s="3"/>
      <c r="UAZ142" s="3"/>
      <c r="UBA142" s="3"/>
      <c r="UBB142" s="3"/>
      <c r="UBC142" s="3"/>
      <c r="UBD142" s="3"/>
      <c r="UBE142" s="3"/>
      <c r="UBF142" s="3"/>
      <c r="UBG142" s="3"/>
      <c r="UBH142" s="3"/>
      <c r="UBI142" s="3"/>
      <c r="UBJ142" s="3"/>
      <c r="UBK142" s="3"/>
      <c r="UBL142" s="3"/>
      <c r="UBM142" s="3"/>
      <c r="UBN142" s="3"/>
      <c r="UBO142" s="3"/>
      <c r="UBP142" s="3"/>
      <c r="UBQ142" s="3"/>
      <c r="UBR142" s="3"/>
      <c r="UBS142" s="3"/>
      <c r="UBT142" s="3"/>
      <c r="UBU142" s="3"/>
      <c r="UBV142" s="3"/>
      <c r="UBW142" s="3"/>
      <c r="UBX142" s="3"/>
      <c r="UBY142" s="3"/>
      <c r="UBZ142" s="3"/>
      <c r="UCA142" s="3"/>
      <c r="UCB142" s="3"/>
      <c r="UCC142" s="3"/>
      <c r="UCD142" s="3"/>
      <c r="UCE142" s="3"/>
      <c r="UCF142" s="3"/>
      <c r="UCG142" s="3"/>
      <c r="UCH142" s="3"/>
      <c r="UCI142" s="3"/>
      <c r="UCJ142" s="3"/>
      <c r="UCK142" s="3"/>
      <c r="UCL142" s="3"/>
      <c r="UCM142" s="3"/>
      <c r="UCN142" s="3"/>
      <c r="UCO142" s="3"/>
      <c r="UCP142" s="3"/>
      <c r="UCQ142" s="3"/>
      <c r="UCR142" s="3"/>
      <c r="UCS142" s="3"/>
      <c r="UCT142" s="3"/>
      <c r="UCU142" s="3"/>
      <c r="UCV142" s="3"/>
      <c r="UCW142" s="3"/>
      <c r="UCX142" s="3"/>
      <c r="UCY142" s="3"/>
      <c r="UCZ142" s="3"/>
      <c r="UDA142" s="3"/>
      <c r="UDB142" s="3"/>
      <c r="UDC142" s="3"/>
      <c r="UDD142" s="3"/>
      <c r="UDE142" s="3"/>
      <c r="UDF142" s="3"/>
      <c r="UDG142" s="3"/>
      <c r="UDH142" s="3"/>
      <c r="UDI142" s="3"/>
      <c r="UDJ142" s="3"/>
      <c r="UDK142" s="3"/>
      <c r="UDL142" s="3"/>
      <c r="UDM142" s="3"/>
      <c r="UDN142" s="3"/>
      <c r="UDO142" s="3"/>
      <c r="UDP142" s="3"/>
      <c r="UDQ142" s="3"/>
      <c r="UDR142" s="3"/>
      <c r="UDS142" s="3"/>
      <c r="UDT142" s="3"/>
      <c r="UDU142" s="3"/>
      <c r="UDV142" s="3"/>
      <c r="UDW142" s="3"/>
      <c r="UDX142" s="3"/>
      <c r="UDY142" s="3"/>
      <c r="UDZ142" s="3"/>
      <c r="UEA142" s="3"/>
      <c r="UEB142" s="3"/>
      <c r="UEC142" s="3"/>
      <c r="UED142" s="3"/>
      <c r="UEE142" s="3"/>
      <c r="UEF142" s="3"/>
      <c r="UEG142" s="3"/>
      <c r="UEH142" s="3"/>
      <c r="UEI142" s="3"/>
      <c r="UEJ142" s="3"/>
      <c r="UEK142" s="3"/>
      <c r="UEL142" s="3"/>
      <c r="UEM142" s="3"/>
      <c r="UEN142" s="3"/>
      <c r="UEO142" s="3"/>
      <c r="UEP142" s="3"/>
      <c r="UEQ142" s="3"/>
      <c r="UER142" s="3"/>
      <c r="UES142" s="3"/>
      <c r="UET142" s="3"/>
      <c r="UEU142" s="3"/>
      <c r="UEV142" s="3"/>
      <c r="UEW142" s="3"/>
      <c r="UEX142" s="3"/>
      <c r="UEY142" s="3"/>
      <c r="UEZ142" s="3"/>
      <c r="UFA142" s="3"/>
      <c r="UFB142" s="3"/>
      <c r="UFC142" s="3"/>
      <c r="UFD142" s="3"/>
      <c r="UFE142" s="3"/>
      <c r="UFF142" s="3"/>
      <c r="UFG142" s="3"/>
      <c r="UFH142" s="3"/>
      <c r="UFI142" s="3"/>
      <c r="UFJ142" s="3"/>
      <c r="UFK142" s="3"/>
      <c r="UFL142" s="3"/>
      <c r="UFM142" s="3"/>
      <c r="UFN142" s="3"/>
      <c r="UFO142" s="3"/>
      <c r="UFP142" s="3"/>
      <c r="UFQ142" s="3"/>
      <c r="UFR142" s="3"/>
      <c r="UFS142" s="3"/>
      <c r="UFT142" s="3"/>
      <c r="UFU142" s="3"/>
      <c r="UFV142" s="3"/>
      <c r="UFW142" s="3"/>
      <c r="UFX142" s="3"/>
      <c r="UFY142" s="3"/>
      <c r="UFZ142" s="3"/>
      <c r="UGA142" s="3"/>
      <c r="UGB142" s="3"/>
      <c r="UGC142" s="3"/>
      <c r="UGD142" s="3"/>
      <c r="UGE142" s="3"/>
      <c r="UGF142" s="3"/>
      <c r="UGG142" s="3"/>
      <c r="UGH142" s="3"/>
      <c r="UGI142" s="3"/>
      <c r="UGJ142" s="3"/>
      <c r="UGK142" s="3"/>
      <c r="UGL142" s="3"/>
      <c r="UGM142" s="3"/>
      <c r="UGN142" s="3"/>
      <c r="UGO142" s="3"/>
      <c r="UGP142" s="3"/>
      <c r="UGQ142" s="3"/>
      <c r="UGR142" s="3"/>
      <c r="UGS142" s="3"/>
      <c r="UGT142" s="3"/>
      <c r="UGU142" s="3"/>
      <c r="UGV142" s="3"/>
      <c r="UGW142" s="3"/>
      <c r="UGX142" s="3"/>
      <c r="UGY142" s="3"/>
      <c r="UGZ142" s="3"/>
      <c r="UHA142" s="3"/>
      <c r="UHB142" s="3"/>
      <c r="UHC142" s="3"/>
      <c r="UHD142" s="3"/>
      <c r="UHE142" s="3"/>
      <c r="UHF142" s="3"/>
      <c r="UHG142" s="3"/>
      <c r="UHH142" s="3"/>
      <c r="UHI142" s="3"/>
      <c r="UHJ142" s="3"/>
      <c r="UHK142" s="3"/>
      <c r="UHL142" s="3"/>
      <c r="UHM142" s="3"/>
      <c r="UHN142" s="3"/>
      <c r="UHO142" s="3"/>
      <c r="UHP142" s="3"/>
      <c r="UHQ142" s="3"/>
      <c r="UHR142" s="3"/>
      <c r="UHS142" s="3"/>
      <c r="UHT142" s="3"/>
      <c r="UHU142" s="3"/>
      <c r="UHV142" s="3"/>
      <c r="UHW142" s="3"/>
      <c r="UHX142" s="3"/>
      <c r="UHY142" s="3"/>
      <c r="UHZ142" s="3"/>
      <c r="UIA142" s="3"/>
      <c r="UIB142" s="3"/>
      <c r="UIC142" s="3"/>
      <c r="UID142" s="3"/>
      <c r="UIE142" s="3"/>
      <c r="UIF142" s="3"/>
      <c r="UIG142" s="3"/>
      <c r="UIH142" s="3"/>
      <c r="UII142" s="3"/>
      <c r="UIJ142" s="3"/>
      <c r="UIK142" s="3"/>
      <c r="UIL142" s="3"/>
      <c r="UIM142" s="3"/>
      <c r="UIN142" s="3"/>
      <c r="UIO142" s="3"/>
      <c r="UIP142" s="3"/>
      <c r="UIQ142" s="3"/>
      <c r="UIR142" s="3"/>
      <c r="UIS142" s="3"/>
      <c r="UIT142" s="3"/>
      <c r="UIU142" s="3"/>
      <c r="UIV142" s="3"/>
      <c r="UIW142" s="3"/>
      <c r="UIX142" s="3"/>
      <c r="UIY142" s="3"/>
      <c r="UIZ142" s="3"/>
      <c r="UJA142" s="3"/>
      <c r="UJB142" s="3"/>
      <c r="UJC142" s="3"/>
      <c r="UJD142" s="3"/>
      <c r="UJE142" s="3"/>
      <c r="UJF142" s="3"/>
      <c r="UJG142" s="3"/>
      <c r="UJH142" s="3"/>
      <c r="UJI142" s="3"/>
      <c r="UJJ142" s="3"/>
      <c r="UJK142" s="3"/>
      <c r="UJL142" s="3"/>
      <c r="UJM142" s="3"/>
      <c r="UJN142" s="3"/>
      <c r="UJO142" s="3"/>
      <c r="UJP142" s="3"/>
      <c r="UJQ142" s="3"/>
      <c r="UJR142" s="3"/>
      <c r="UJS142" s="3"/>
      <c r="UJT142" s="3"/>
      <c r="UJU142" s="3"/>
      <c r="UJV142" s="3"/>
      <c r="UJW142" s="3"/>
      <c r="UJX142" s="3"/>
      <c r="UJY142" s="3"/>
      <c r="UJZ142" s="3"/>
      <c r="UKA142" s="3"/>
      <c r="UKB142" s="3"/>
      <c r="UKC142" s="3"/>
      <c r="UKD142" s="3"/>
      <c r="UKE142" s="3"/>
      <c r="UKF142" s="3"/>
      <c r="UKG142" s="3"/>
      <c r="UKH142" s="3"/>
      <c r="UKI142" s="3"/>
      <c r="UKJ142" s="3"/>
      <c r="UKK142" s="3"/>
      <c r="UKL142" s="3"/>
      <c r="UKM142" s="3"/>
      <c r="UKN142" s="3"/>
      <c r="UKO142" s="3"/>
      <c r="UKP142" s="3"/>
      <c r="UKQ142" s="3"/>
      <c r="UKR142" s="3"/>
      <c r="UKS142" s="3"/>
      <c r="UKT142" s="3"/>
      <c r="UKU142" s="3"/>
      <c r="UKV142" s="3"/>
      <c r="UKW142" s="3"/>
      <c r="UKX142" s="3"/>
      <c r="UKY142" s="3"/>
      <c r="UKZ142" s="3"/>
      <c r="ULA142" s="3"/>
      <c r="ULB142" s="3"/>
      <c r="ULC142" s="3"/>
      <c r="ULD142" s="3"/>
      <c r="ULE142" s="3"/>
      <c r="ULF142" s="3"/>
      <c r="ULG142" s="3"/>
      <c r="ULH142" s="3"/>
      <c r="ULI142" s="3"/>
      <c r="ULJ142" s="3"/>
      <c r="ULK142" s="3"/>
      <c r="ULL142" s="3"/>
      <c r="ULM142" s="3"/>
      <c r="ULN142" s="3"/>
      <c r="ULO142" s="3"/>
      <c r="ULP142" s="3"/>
      <c r="ULQ142" s="3"/>
      <c r="ULR142" s="3"/>
      <c r="ULS142" s="3"/>
      <c r="ULT142" s="3"/>
      <c r="ULU142" s="3"/>
      <c r="ULV142" s="3"/>
      <c r="ULW142" s="3"/>
      <c r="ULX142" s="3"/>
      <c r="ULY142" s="3"/>
      <c r="ULZ142" s="3"/>
      <c r="UMA142" s="3"/>
      <c r="UMB142" s="3"/>
      <c r="UMC142" s="3"/>
      <c r="UMD142" s="3"/>
      <c r="UME142" s="3"/>
      <c r="UMF142" s="3"/>
      <c r="UMG142" s="3"/>
      <c r="UMH142" s="3"/>
      <c r="UMI142" s="3"/>
      <c r="UMJ142" s="3"/>
      <c r="UMK142" s="3"/>
      <c r="UML142" s="3"/>
      <c r="UMM142" s="3"/>
      <c r="UMN142" s="3"/>
      <c r="UMO142" s="3"/>
      <c r="UMP142" s="3"/>
      <c r="UMQ142" s="3"/>
      <c r="UMR142" s="3"/>
      <c r="UMS142" s="3"/>
      <c r="UMT142" s="3"/>
      <c r="UMU142" s="3"/>
      <c r="UMV142" s="3"/>
      <c r="UMW142" s="3"/>
      <c r="UMX142" s="3"/>
      <c r="UMY142" s="3"/>
      <c r="UMZ142" s="3"/>
      <c r="UNA142" s="3"/>
      <c r="UNB142" s="3"/>
      <c r="UNC142" s="3"/>
      <c r="UND142" s="3"/>
      <c r="UNE142" s="3"/>
      <c r="UNF142" s="3"/>
      <c r="UNG142" s="3"/>
      <c r="UNH142" s="3"/>
      <c r="UNI142" s="3"/>
      <c r="UNJ142" s="3"/>
      <c r="UNK142" s="3"/>
      <c r="UNL142" s="3"/>
      <c r="UNM142" s="3"/>
      <c r="UNN142" s="3"/>
      <c r="UNO142" s="3"/>
      <c r="UNP142" s="3"/>
      <c r="UNQ142" s="3"/>
      <c r="UNR142" s="3"/>
      <c r="UNS142" s="3"/>
      <c r="UNT142" s="3"/>
      <c r="UNU142" s="3"/>
      <c r="UNV142" s="3"/>
      <c r="UNW142" s="3"/>
      <c r="UNX142" s="3"/>
      <c r="UNY142" s="3"/>
      <c r="UNZ142" s="3"/>
      <c r="UOA142" s="3"/>
      <c r="UOB142" s="3"/>
      <c r="UOC142" s="3"/>
      <c r="UOD142" s="3"/>
      <c r="UOE142" s="3"/>
      <c r="UOF142" s="3"/>
      <c r="UOG142" s="3"/>
      <c r="UOH142" s="3"/>
      <c r="UOI142" s="3"/>
      <c r="UOJ142" s="3"/>
      <c r="UOK142" s="3"/>
      <c r="UOL142" s="3"/>
      <c r="UOM142" s="3"/>
      <c r="UON142" s="3"/>
      <c r="UOO142" s="3"/>
      <c r="UOP142" s="3"/>
      <c r="UOQ142" s="3"/>
      <c r="UOR142" s="3"/>
      <c r="UOS142" s="3"/>
      <c r="UOT142" s="3"/>
      <c r="UOU142" s="3"/>
      <c r="UOV142" s="3"/>
      <c r="UOW142" s="3"/>
      <c r="UOX142" s="3"/>
      <c r="UOY142" s="3"/>
      <c r="UOZ142" s="3"/>
      <c r="UPA142" s="3"/>
      <c r="UPB142" s="3"/>
      <c r="UPC142" s="3"/>
      <c r="UPD142" s="3"/>
      <c r="UPE142" s="3"/>
      <c r="UPF142" s="3"/>
      <c r="UPG142" s="3"/>
      <c r="UPH142" s="3"/>
      <c r="UPI142" s="3"/>
      <c r="UPJ142" s="3"/>
      <c r="UPK142" s="3"/>
      <c r="UPL142" s="3"/>
      <c r="UPM142" s="3"/>
      <c r="UPN142" s="3"/>
      <c r="UPO142" s="3"/>
      <c r="UPP142" s="3"/>
      <c r="UPQ142" s="3"/>
      <c r="UPR142" s="3"/>
      <c r="UPS142" s="3"/>
      <c r="UPT142" s="3"/>
      <c r="UPU142" s="3"/>
      <c r="UPV142" s="3"/>
      <c r="UPW142" s="3"/>
      <c r="UPX142" s="3"/>
      <c r="UPY142" s="3"/>
      <c r="UPZ142" s="3"/>
      <c r="UQA142" s="3"/>
      <c r="UQB142" s="3"/>
      <c r="UQC142" s="3"/>
      <c r="UQD142" s="3"/>
      <c r="UQE142" s="3"/>
      <c r="UQF142" s="3"/>
      <c r="UQG142" s="3"/>
      <c r="UQH142" s="3"/>
      <c r="UQI142" s="3"/>
      <c r="UQJ142" s="3"/>
      <c r="UQK142" s="3"/>
      <c r="UQL142" s="3"/>
      <c r="UQM142" s="3"/>
      <c r="UQN142" s="3"/>
      <c r="UQO142" s="3"/>
      <c r="UQP142" s="3"/>
      <c r="UQQ142" s="3"/>
      <c r="UQR142" s="3"/>
      <c r="UQS142" s="3"/>
      <c r="UQT142" s="3"/>
      <c r="UQU142" s="3"/>
      <c r="UQV142" s="3"/>
      <c r="UQW142" s="3"/>
      <c r="UQX142" s="3"/>
      <c r="UQY142" s="3"/>
      <c r="UQZ142" s="3"/>
      <c r="URA142" s="3"/>
      <c r="URB142" s="3"/>
      <c r="URC142" s="3"/>
      <c r="URD142" s="3"/>
      <c r="URE142" s="3"/>
      <c r="URF142" s="3"/>
      <c r="URG142" s="3"/>
      <c r="URH142" s="3"/>
      <c r="URI142" s="3"/>
      <c r="URJ142" s="3"/>
      <c r="URK142" s="3"/>
      <c r="URL142" s="3"/>
      <c r="URM142" s="3"/>
      <c r="URN142" s="3"/>
      <c r="URO142" s="3"/>
      <c r="URP142" s="3"/>
      <c r="URQ142" s="3"/>
      <c r="URR142" s="3"/>
      <c r="URS142" s="3"/>
      <c r="URT142" s="3"/>
      <c r="URU142" s="3"/>
      <c r="URV142" s="3"/>
      <c r="URW142" s="3"/>
      <c r="URX142" s="3"/>
      <c r="URY142" s="3"/>
      <c r="URZ142" s="3"/>
      <c r="USA142" s="3"/>
      <c r="USB142" s="3"/>
      <c r="USC142" s="3"/>
      <c r="USD142" s="3"/>
      <c r="USE142" s="3"/>
      <c r="USF142" s="3"/>
      <c r="USG142" s="3"/>
      <c r="USH142" s="3"/>
      <c r="USI142" s="3"/>
      <c r="USJ142" s="3"/>
      <c r="USK142" s="3"/>
      <c r="USL142" s="3"/>
      <c r="USM142" s="3"/>
      <c r="USN142" s="3"/>
      <c r="USO142" s="3"/>
      <c r="USP142" s="3"/>
      <c r="USQ142" s="3"/>
      <c r="USR142" s="3"/>
      <c r="USS142" s="3"/>
      <c r="UST142" s="3"/>
      <c r="USU142" s="3"/>
      <c r="USV142" s="3"/>
      <c r="USW142" s="3"/>
      <c r="USX142" s="3"/>
      <c r="USY142" s="3"/>
      <c r="USZ142" s="3"/>
      <c r="UTA142" s="3"/>
      <c r="UTB142" s="3"/>
      <c r="UTC142" s="3"/>
      <c r="UTD142" s="3"/>
      <c r="UTE142" s="3"/>
      <c r="UTF142" s="3"/>
      <c r="UTG142" s="3"/>
      <c r="UTH142" s="3"/>
      <c r="UTI142" s="3"/>
      <c r="UTJ142" s="3"/>
      <c r="UTK142" s="3"/>
      <c r="UTL142" s="3"/>
      <c r="UTM142" s="3"/>
      <c r="UTN142" s="3"/>
      <c r="UTO142" s="3"/>
      <c r="UTP142" s="3"/>
      <c r="UTQ142" s="3"/>
      <c r="UTR142" s="3"/>
      <c r="UTS142" s="3"/>
      <c r="UTT142" s="3"/>
      <c r="UTU142" s="3"/>
      <c r="UTV142" s="3"/>
      <c r="UTW142" s="3"/>
      <c r="UTX142" s="3"/>
      <c r="UTY142" s="3"/>
      <c r="UTZ142" s="3"/>
      <c r="UUA142" s="3"/>
      <c r="UUB142" s="3"/>
      <c r="UUC142" s="3"/>
      <c r="UUD142" s="3"/>
      <c r="UUE142" s="3"/>
      <c r="UUF142" s="3"/>
      <c r="UUG142" s="3"/>
      <c r="UUH142" s="3"/>
      <c r="UUI142" s="3"/>
      <c r="UUJ142" s="3"/>
      <c r="UUK142" s="3"/>
      <c r="UUL142" s="3"/>
      <c r="UUM142" s="3"/>
      <c r="UUN142" s="3"/>
      <c r="UUO142" s="3"/>
      <c r="UUP142" s="3"/>
      <c r="UUQ142" s="3"/>
      <c r="UUR142" s="3"/>
      <c r="UUS142" s="3"/>
      <c r="UUT142" s="3"/>
      <c r="UUU142" s="3"/>
      <c r="UUV142" s="3"/>
      <c r="UUW142" s="3"/>
      <c r="UUX142" s="3"/>
      <c r="UUY142" s="3"/>
      <c r="UUZ142" s="3"/>
      <c r="UVA142" s="3"/>
      <c r="UVB142" s="3"/>
      <c r="UVC142" s="3"/>
      <c r="UVD142" s="3"/>
      <c r="UVE142" s="3"/>
      <c r="UVF142" s="3"/>
      <c r="UVG142" s="3"/>
      <c r="UVH142" s="3"/>
      <c r="UVI142" s="3"/>
      <c r="UVJ142" s="3"/>
      <c r="UVK142" s="3"/>
      <c r="UVL142" s="3"/>
      <c r="UVM142" s="3"/>
      <c r="UVN142" s="3"/>
      <c r="UVO142" s="3"/>
      <c r="UVP142" s="3"/>
      <c r="UVQ142" s="3"/>
      <c r="UVR142" s="3"/>
      <c r="UVS142" s="3"/>
      <c r="UVT142" s="3"/>
      <c r="UVU142" s="3"/>
      <c r="UVV142" s="3"/>
      <c r="UVW142" s="3"/>
      <c r="UVX142" s="3"/>
      <c r="UVY142" s="3"/>
      <c r="UVZ142" s="3"/>
      <c r="UWA142" s="3"/>
      <c r="UWB142" s="3"/>
      <c r="UWC142" s="3"/>
      <c r="UWD142" s="3"/>
      <c r="UWE142" s="3"/>
      <c r="UWF142" s="3"/>
      <c r="UWG142" s="3"/>
      <c r="UWH142" s="3"/>
      <c r="UWI142" s="3"/>
      <c r="UWJ142" s="3"/>
      <c r="UWK142" s="3"/>
      <c r="UWL142" s="3"/>
      <c r="UWM142" s="3"/>
      <c r="UWN142" s="3"/>
      <c r="UWO142" s="3"/>
      <c r="UWP142" s="3"/>
      <c r="UWQ142" s="3"/>
      <c r="UWR142" s="3"/>
      <c r="UWS142" s="3"/>
      <c r="UWT142" s="3"/>
      <c r="UWU142" s="3"/>
      <c r="UWV142" s="3"/>
      <c r="UWW142" s="3"/>
      <c r="UWX142" s="3"/>
      <c r="UWY142" s="3"/>
      <c r="UWZ142" s="3"/>
      <c r="UXA142" s="3"/>
      <c r="UXB142" s="3"/>
      <c r="UXC142" s="3"/>
      <c r="UXD142" s="3"/>
      <c r="UXE142" s="3"/>
      <c r="UXF142" s="3"/>
      <c r="UXG142" s="3"/>
      <c r="UXH142" s="3"/>
      <c r="UXI142" s="3"/>
      <c r="UXJ142" s="3"/>
      <c r="UXK142" s="3"/>
      <c r="UXL142" s="3"/>
      <c r="UXM142" s="3"/>
      <c r="UXN142" s="3"/>
      <c r="UXO142" s="3"/>
      <c r="UXP142" s="3"/>
      <c r="UXQ142" s="3"/>
      <c r="UXR142" s="3"/>
      <c r="UXS142" s="3"/>
      <c r="UXT142" s="3"/>
      <c r="UXU142" s="3"/>
      <c r="UXV142" s="3"/>
      <c r="UXW142" s="3"/>
      <c r="UXX142" s="3"/>
      <c r="UXY142" s="3"/>
      <c r="UXZ142" s="3"/>
      <c r="UYA142" s="3"/>
      <c r="UYB142" s="3"/>
      <c r="UYC142" s="3"/>
      <c r="UYD142" s="3"/>
      <c r="UYE142" s="3"/>
      <c r="UYF142" s="3"/>
      <c r="UYG142" s="3"/>
      <c r="UYH142" s="3"/>
      <c r="UYI142" s="3"/>
      <c r="UYJ142" s="3"/>
      <c r="UYK142" s="3"/>
      <c r="UYL142" s="3"/>
      <c r="UYM142" s="3"/>
      <c r="UYN142" s="3"/>
      <c r="UYO142" s="3"/>
      <c r="UYP142" s="3"/>
      <c r="UYQ142" s="3"/>
      <c r="UYR142" s="3"/>
      <c r="UYS142" s="3"/>
      <c r="UYT142" s="3"/>
      <c r="UYU142" s="3"/>
      <c r="UYV142" s="3"/>
      <c r="UYW142" s="3"/>
      <c r="UYX142" s="3"/>
      <c r="UYY142" s="3"/>
      <c r="UYZ142" s="3"/>
      <c r="UZA142" s="3"/>
      <c r="UZB142" s="3"/>
      <c r="UZC142" s="3"/>
      <c r="UZD142" s="3"/>
      <c r="UZE142" s="3"/>
      <c r="UZF142" s="3"/>
      <c r="UZG142" s="3"/>
      <c r="UZH142" s="3"/>
      <c r="UZI142" s="3"/>
      <c r="UZJ142" s="3"/>
      <c r="UZK142" s="3"/>
      <c r="UZL142" s="3"/>
      <c r="UZM142" s="3"/>
      <c r="UZN142" s="3"/>
      <c r="UZO142" s="3"/>
      <c r="UZP142" s="3"/>
      <c r="UZQ142" s="3"/>
      <c r="UZR142" s="3"/>
      <c r="UZS142" s="3"/>
      <c r="UZT142" s="3"/>
      <c r="UZU142" s="3"/>
      <c r="UZV142" s="3"/>
      <c r="UZW142" s="3"/>
      <c r="UZX142" s="3"/>
      <c r="UZY142" s="3"/>
      <c r="UZZ142" s="3"/>
      <c r="VAA142" s="3"/>
      <c r="VAB142" s="3"/>
      <c r="VAC142" s="3"/>
      <c r="VAD142" s="3"/>
      <c r="VAE142" s="3"/>
      <c r="VAF142" s="3"/>
      <c r="VAG142" s="3"/>
      <c r="VAH142" s="3"/>
      <c r="VAI142" s="3"/>
      <c r="VAJ142" s="3"/>
      <c r="VAK142" s="3"/>
      <c r="VAL142" s="3"/>
      <c r="VAM142" s="3"/>
      <c r="VAN142" s="3"/>
      <c r="VAO142" s="3"/>
      <c r="VAP142" s="3"/>
      <c r="VAQ142" s="3"/>
      <c r="VAR142" s="3"/>
      <c r="VAS142" s="3"/>
      <c r="VAT142" s="3"/>
      <c r="VAU142" s="3"/>
      <c r="VAV142" s="3"/>
      <c r="VAW142" s="3"/>
      <c r="VAX142" s="3"/>
      <c r="VAY142" s="3"/>
      <c r="VAZ142" s="3"/>
      <c r="VBA142" s="3"/>
      <c r="VBB142" s="3"/>
      <c r="VBC142" s="3"/>
      <c r="VBD142" s="3"/>
      <c r="VBE142" s="3"/>
      <c r="VBF142" s="3"/>
      <c r="VBG142" s="3"/>
      <c r="VBH142" s="3"/>
      <c r="VBI142" s="3"/>
      <c r="VBJ142" s="3"/>
      <c r="VBK142" s="3"/>
      <c r="VBL142" s="3"/>
      <c r="VBM142" s="3"/>
      <c r="VBN142" s="3"/>
      <c r="VBO142" s="3"/>
      <c r="VBP142" s="3"/>
      <c r="VBQ142" s="3"/>
      <c r="VBR142" s="3"/>
      <c r="VBS142" s="3"/>
      <c r="VBT142" s="3"/>
      <c r="VBU142" s="3"/>
      <c r="VBV142" s="3"/>
      <c r="VBW142" s="3"/>
      <c r="VBX142" s="3"/>
      <c r="VBY142" s="3"/>
      <c r="VBZ142" s="3"/>
      <c r="VCA142" s="3"/>
      <c r="VCB142" s="3"/>
      <c r="VCC142" s="3"/>
      <c r="VCD142" s="3"/>
      <c r="VCE142" s="3"/>
      <c r="VCF142" s="3"/>
      <c r="VCG142" s="3"/>
      <c r="VCH142" s="3"/>
      <c r="VCI142" s="3"/>
      <c r="VCJ142" s="3"/>
      <c r="VCK142" s="3"/>
      <c r="VCL142" s="3"/>
      <c r="VCM142" s="3"/>
      <c r="VCN142" s="3"/>
      <c r="VCO142" s="3"/>
      <c r="VCP142" s="3"/>
      <c r="VCQ142" s="3"/>
      <c r="VCR142" s="3"/>
      <c r="VCS142" s="3"/>
      <c r="VCT142" s="3"/>
      <c r="VCU142" s="3"/>
      <c r="VCV142" s="3"/>
      <c r="VCW142" s="3"/>
      <c r="VCX142" s="3"/>
      <c r="VCY142" s="3"/>
      <c r="VCZ142" s="3"/>
      <c r="VDA142" s="3"/>
      <c r="VDB142" s="3"/>
      <c r="VDC142" s="3"/>
      <c r="VDD142" s="3"/>
      <c r="VDE142" s="3"/>
      <c r="VDF142" s="3"/>
      <c r="VDG142" s="3"/>
      <c r="VDH142" s="3"/>
      <c r="VDI142" s="3"/>
      <c r="VDJ142" s="3"/>
      <c r="VDK142" s="3"/>
      <c r="VDL142" s="3"/>
      <c r="VDM142" s="3"/>
      <c r="VDN142" s="3"/>
      <c r="VDO142" s="3"/>
      <c r="VDP142" s="3"/>
      <c r="VDQ142" s="3"/>
      <c r="VDR142" s="3"/>
      <c r="VDS142" s="3"/>
      <c r="VDT142" s="3"/>
      <c r="VDU142" s="3"/>
      <c r="VDV142" s="3"/>
      <c r="VDW142" s="3"/>
      <c r="VDX142" s="3"/>
      <c r="VDY142" s="3"/>
      <c r="VDZ142" s="3"/>
      <c r="VEA142" s="3"/>
      <c r="VEB142" s="3"/>
      <c r="VEC142" s="3"/>
      <c r="VED142" s="3"/>
      <c r="VEE142" s="3"/>
      <c r="VEF142" s="3"/>
      <c r="VEG142" s="3"/>
      <c r="VEH142" s="3"/>
      <c r="VEI142" s="3"/>
      <c r="VEJ142" s="3"/>
      <c r="VEK142" s="3"/>
      <c r="VEL142" s="3"/>
      <c r="VEM142" s="3"/>
      <c r="VEN142" s="3"/>
      <c r="VEO142" s="3"/>
      <c r="VEP142" s="3"/>
      <c r="VEQ142" s="3"/>
      <c r="VER142" s="3"/>
      <c r="VES142" s="3"/>
      <c r="VET142" s="3"/>
      <c r="VEU142" s="3"/>
      <c r="VEV142" s="3"/>
      <c r="VEW142" s="3"/>
      <c r="VEX142" s="3"/>
      <c r="VEY142" s="3"/>
      <c r="VEZ142" s="3"/>
      <c r="VFA142" s="3"/>
      <c r="VFB142" s="3"/>
      <c r="VFC142" s="3"/>
      <c r="VFD142" s="3"/>
      <c r="VFE142" s="3"/>
      <c r="VFF142" s="3"/>
      <c r="VFG142" s="3"/>
      <c r="VFH142" s="3"/>
      <c r="VFI142" s="3"/>
      <c r="VFJ142" s="3"/>
      <c r="VFK142" s="3"/>
      <c r="VFL142" s="3"/>
      <c r="VFM142" s="3"/>
      <c r="VFN142" s="3"/>
      <c r="VFO142" s="3"/>
      <c r="VFP142" s="3"/>
      <c r="VFQ142" s="3"/>
      <c r="VFR142" s="3"/>
      <c r="VFS142" s="3"/>
      <c r="VFT142" s="3"/>
      <c r="VFU142" s="3"/>
      <c r="VFV142" s="3"/>
      <c r="VFW142" s="3"/>
      <c r="VFX142" s="3"/>
      <c r="VFY142" s="3"/>
      <c r="VFZ142" s="3"/>
      <c r="VGA142" s="3"/>
      <c r="VGB142" s="3"/>
      <c r="VGC142" s="3"/>
      <c r="VGD142" s="3"/>
      <c r="VGE142" s="3"/>
      <c r="VGF142" s="3"/>
      <c r="VGG142" s="3"/>
      <c r="VGH142" s="3"/>
      <c r="VGI142" s="3"/>
      <c r="VGJ142" s="3"/>
      <c r="VGK142" s="3"/>
      <c r="VGL142" s="3"/>
      <c r="VGM142" s="3"/>
      <c r="VGN142" s="3"/>
      <c r="VGO142" s="3"/>
      <c r="VGP142" s="3"/>
      <c r="VGQ142" s="3"/>
      <c r="VGR142" s="3"/>
      <c r="VGS142" s="3"/>
      <c r="VGT142" s="3"/>
      <c r="VGU142" s="3"/>
      <c r="VGV142" s="3"/>
      <c r="VGW142" s="3"/>
      <c r="VGX142" s="3"/>
      <c r="VGY142" s="3"/>
      <c r="VGZ142" s="3"/>
      <c r="VHA142" s="3"/>
      <c r="VHB142" s="3"/>
      <c r="VHC142" s="3"/>
      <c r="VHD142" s="3"/>
      <c r="VHE142" s="3"/>
      <c r="VHF142" s="3"/>
      <c r="VHG142" s="3"/>
      <c r="VHH142" s="3"/>
      <c r="VHI142" s="3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  <c r="VVH142"/>
      <c r="VVI142"/>
      <c r="VVJ142"/>
      <c r="VVK142"/>
      <c r="VVL142"/>
      <c r="VVM142"/>
      <c r="VVN142"/>
      <c r="VVO142"/>
      <c r="VVP142"/>
      <c r="VVQ142"/>
      <c r="VVR142"/>
      <c r="VVS142"/>
      <c r="VVT142"/>
      <c r="VVU142"/>
      <c r="VVV142"/>
      <c r="VVW142"/>
      <c r="VVX142"/>
      <c r="VVY142"/>
      <c r="VVZ142"/>
      <c r="VWA142"/>
      <c r="VWB142"/>
      <c r="VWC142"/>
      <c r="VWD142"/>
      <c r="VWE142"/>
      <c r="VWF142"/>
      <c r="VWG142"/>
      <c r="VWH142"/>
      <c r="VWI142"/>
      <c r="VWJ142"/>
      <c r="VWK142"/>
      <c r="VWL142"/>
    </row>
    <row r="143" spans="1:15482" s="1" customFormat="1" ht="14.25" hidden="1">
      <c r="B143" s="328"/>
      <c r="C143" s="238" t="s">
        <v>68</v>
      </c>
      <c r="D143" s="79"/>
      <c r="E143" s="75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322"/>
      <c r="AH143" s="125"/>
      <c r="AI143" s="173" t="s">
        <v>68</v>
      </c>
      <c r="AK143" s="126"/>
      <c r="DT143" s="253"/>
    </row>
    <row r="144" spans="1:15482" s="1" customFormat="1" ht="14.25" hidden="1">
      <c r="B144" s="328"/>
      <c r="C144" s="157" t="s">
        <v>136</v>
      </c>
      <c r="D144" s="79"/>
      <c r="E144" s="239" t="s">
        <v>70</v>
      </c>
      <c r="F144" s="64">
        <v>0</v>
      </c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322"/>
      <c r="AH144" s="125"/>
      <c r="AI144" s="175">
        <f>SUM(F144:AG144)</f>
        <v>0</v>
      </c>
      <c r="AK144" s="126"/>
      <c r="DT144" s="253"/>
    </row>
    <row r="145" spans="1:15482" s="1" customFormat="1" ht="14.25" hidden="1">
      <c r="B145" s="328"/>
      <c r="C145" s="157" t="s">
        <v>137</v>
      </c>
      <c r="D145" s="79"/>
      <c r="E145" s="239" t="s">
        <v>70</v>
      </c>
      <c r="F145" s="64">
        <v>0</v>
      </c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322"/>
      <c r="AH145" s="125"/>
      <c r="AI145" s="175">
        <f>SUM(F145:AG145)</f>
        <v>0</v>
      </c>
      <c r="AK145" s="126"/>
      <c r="DT145" s="253"/>
    </row>
    <row r="146" spans="1:15482" s="1" customFormat="1" ht="14.25" hidden="1">
      <c r="B146" s="328"/>
      <c r="C146" s="238" t="s">
        <v>72</v>
      </c>
      <c r="D146" s="79"/>
      <c r="E146" s="75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322"/>
      <c r="AH146" s="125"/>
      <c r="AI146" s="173" t="s">
        <v>72</v>
      </c>
      <c r="AK146" s="126"/>
      <c r="DT146" s="253"/>
    </row>
    <row r="147" spans="1:15482" s="1" customFormat="1" ht="14.25" hidden="1">
      <c r="B147" s="328"/>
      <c r="C147" s="157" t="s">
        <v>136</v>
      </c>
      <c r="D147" s="79"/>
      <c r="E147" s="239" t="s">
        <v>72</v>
      </c>
      <c r="F147" s="64">
        <v>0</v>
      </c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322"/>
      <c r="AH147" s="125"/>
      <c r="AI147" s="175">
        <f>SUM(F147:AG147)</f>
        <v>0</v>
      </c>
      <c r="AK147" s="126"/>
      <c r="DT147" s="253"/>
    </row>
    <row r="148" spans="1:15482" s="1" customFormat="1" ht="14.25" hidden="1">
      <c r="B148" s="328"/>
      <c r="C148" s="157" t="s">
        <v>137</v>
      </c>
      <c r="D148" s="79"/>
      <c r="E148" s="239" t="s">
        <v>72</v>
      </c>
      <c r="F148" s="64">
        <v>0</v>
      </c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322"/>
      <c r="AH148" s="125"/>
      <c r="AI148" s="175">
        <f>SUM(F148:AG148)</f>
        <v>0</v>
      </c>
      <c r="AK148" s="126"/>
      <c r="DT148" s="253"/>
    </row>
    <row r="149" spans="1:15482" s="1" customFormat="1" hidden="1">
      <c r="A149" s="3"/>
      <c r="B149" s="320"/>
      <c r="C149" s="40" t="s">
        <v>79</v>
      </c>
      <c r="D149" s="59"/>
      <c r="E149" s="59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111"/>
      <c r="AD149" s="60"/>
      <c r="AE149" s="60"/>
      <c r="AF149" s="60"/>
      <c r="AG149" s="319"/>
      <c r="AH149" s="115"/>
      <c r="AI149" s="223" t="s">
        <v>78</v>
      </c>
      <c r="AJ149" s="3"/>
      <c r="AK149" s="3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279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  <c r="RKM149" s="3"/>
      <c r="RKN149" s="3"/>
      <c r="RKO149" s="3"/>
      <c r="RKP149" s="3"/>
      <c r="RKQ149" s="3"/>
      <c r="RKR149" s="3"/>
      <c r="RKS149" s="3"/>
      <c r="RKT149" s="3"/>
      <c r="RKU149" s="3"/>
      <c r="RKV149" s="3"/>
      <c r="RKW149" s="3"/>
      <c r="RKX149" s="3"/>
      <c r="RKY149" s="3"/>
      <c r="RKZ149" s="3"/>
      <c r="RLA149" s="3"/>
      <c r="RLB149" s="3"/>
      <c r="RLC149" s="3"/>
      <c r="RLD149" s="3"/>
      <c r="RLE149" s="3"/>
      <c r="RLF149" s="3"/>
      <c r="RLG149" s="3"/>
      <c r="RLH149" s="3"/>
      <c r="RLI149" s="3"/>
      <c r="RLJ149" s="3"/>
      <c r="RLK149" s="3"/>
      <c r="RLL149" s="3"/>
      <c r="RLM149" s="3"/>
      <c r="RLN149" s="3"/>
      <c r="RLO149" s="3"/>
      <c r="RLP149" s="3"/>
      <c r="RLQ149" s="3"/>
      <c r="RLR149" s="3"/>
      <c r="RLS149" s="3"/>
      <c r="RLT149" s="3"/>
      <c r="RLU149" s="3"/>
      <c r="RLV149" s="3"/>
      <c r="RLW149" s="3"/>
      <c r="RLX149" s="3"/>
      <c r="RLY149" s="3"/>
      <c r="RLZ149" s="3"/>
      <c r="RMA149" s="3"/>
      <c r="RMB149" s="3"/>
      <c r="RMC149" s="3"/>
      <c r="RMD149" s="3"/>
      <c r="RME149" s="3"/>
      <c r="RMF149" s="3"/>
      <c r="RMG149" s="3"/>
      <c r="RMH149" s="3"/>
      <c r="RMI149" s="3"/>
      <c r="RMJ149" s="3"/>
      <c r="RMK149" s="3"/>
      <c r="RML149" s="3"/>
      <c r="RMM149" s="3"/>
      <c r="RMN149" s="3"/>
      <c r="RMO149" s="3"/>
      <c r="RMP149" s="3"/>
      <c r="RMQ149" s="3"/>
      <c r="RMR149" s="3"/>
      <c r="RMS149" s="3"/>
      <c r="RMT149" s="3"/>
      <c r="RMU149" s="3"/>
      <c r="RMV149" s="3"/>
      <c r="RMW149" s="3"/>
      <c r="RMX149" s="3"/>
      <c r="RMY149" s="3"/>
      <c r="RMZ149" s="3"/>
      <c r="RNA149" s="3"/>
      <c r="RNB149" s="3"/>
      <c r="RNC149" s="3"/>
      <c r="RND149" s="3"/>
      <c r="RNE149" s="3"/>
      <c r="RNF149" s="3"/>
      <c r="RNG149" s="3"/>
      <c r="RNH149" s="3"/>
      <c r="RNI149" s="3"/>
      <c r="RNJ149" s="3"/>
      <c r="RNK149" s="3"/>
      <c r="RNL149" s="3"/>
      <c r="RNM149" s="3"/>
      <c r="RNN149" s="3"/>
      <c r="RNO149" s="3"/>
      <c r="RNP149" s="3"/>
      <c r="RNQ149" s="3"/>
      <c r="RNR149" s="3"/>
      <c r="RNS149" s="3"/>
      <c r="RNT149" s="3"/>
      <c r="RNU149" s="3"/>
      <c r="RNV149" s="3"/>
      <c r="RNW149" s="3"/>
      <c r="RNX149" s="3"/>
      <c r="RNY149" s="3"/>
      <c r="RNZ149" s="3"/>
      <c r="ROA149" s="3"/>
      <c r="ROB149" s="3"/>
      <c r="ROC149" s="3"/>
      <c r="ROD149" s="3"/>
      <c r="ROE149" s="3"/>
      <c r="ROF149" s="3"/>
      <c r="ROG149" s="3"/>
      <c r="ROH149" s="3"/>
      <c r="ROI149" s="3"/>
      <c r="ROJ149" s="3"/>
      <c r="ROK149" s="3"/>
      <c r="ROL149" s="3"/>
      <c r="ROM149" s="3"/>
      <c r="RON149" s="3"/>
      <c r="ROO149" s="3"/>
      <c r="ROP149" s="3"/>
      <c r="ROQ149" s="3"/>
      <c r="ROR149" s="3"/>
      <c r="ROS149" s="3"/>
      <c r="ROT149" s="3"/>
      <c r="ROU149" s="3"/>
      <c r="ROV149" s="3"/>
      <c r="ROW149" s="3"/>
      <c r="ROX149" s="3"/>
      <c r="ROY149" s="3"/>
      <c r="ROZ149" s="3"/>
      <c r="RPA149" s="3"/>
      <c r="RPB149" s="3"/>
      <c r="RPC149" s="3"/>
      <c r="RPD149" s="3"/>
      <c r="RPE149" s="3"/>
      <c r="RPF149" s="3"/>
      <c r="RPG149" s="3"/>
      <c r="RPH149" s="3"/>
      <c r="RPI149" s="3"/>
      <c r="RPJ149" s="3"/>
      <c r="RPK149" s="3"/>
      <c r="RPL149" s="3"/>
      <c r="RPM149" s="3"/>
      <c r="RPN149" s="3"/>
      <c r="RPO149" s="3"/>
      <c r="RPP149" s="3"/>
      <c r="RPQ149" s="3"/>
      <c r="RPR149" s="3"/>
      <c r="RPS149" s="3"/>
      <c r="RPT149" s="3"/>
      <c r="RPU149" s="3"/>
      <c r="RPV149" s="3"/>
      <c r="RPW149" s="3"/>
      <c r="RPX149" s="3"/>
      <c r="RPY149" s="3"/>
      <c r="RPZ149" s="3"/>
      <c r="RQA149" s="3"/>
      <c r="RQB149" s="3"/>
      <c r="RQC149" s="3"/>
      <c r="RQD149" s="3"/>
      <c r="RQE149" s="3"/>
      <c r="RQF149" s="3"/>
      <c r="RQG149" s="3"/>
      <c r="RQH149" s="3"/>
      <c r="RQI149" s="3"/>
      <c r="RQJ149" s="3"/>
      <c r="RQK149" s="3"/>
      <c r="RQL149" s="3"/>
      <c r="RQM149" s="3"/>
      <c r="RQN149" s="3"/>
      <c r="RQO149" s="3"/>
      <c r="RQP149" s="3"/>
      <c r="RQQ149" s="3"/>
      <c r="RQR149" s="3"/>
      <c r="RQS149" s="3"/>
      <c r="RQT149" s="3"/>
      <c r="RQU149" s="3"/>
      <c r="RQV149" s="3"/>
      <c r="RQW149" s="3"/>
      <c r="RQX149" s="3"/>
      <c r="RQY149" s="3"/>
      <c r="RQZ149" s="3"/>
      <c r="RRA149" s="3"/>
      <c r="RRB149" s="3"/>
      <c r="RRC149" s="3"/>
      <c r="RRD149" s="3"/>
      <c r="RRE149" s="3"/>
      <c r="RRF149" s="3"/>
      <c r="RRG149" s="3"/>
      <c r="RRH149" s="3"/>
      <c r="RRI149" s="3"/>
      <c r="RRJ149" s="3"/>
      <c r="RRK149" s="3"/>
      <c r="RRL149" s="3"/>
      <c r="RRM149" s="3"/>
      <c r="RRN149" s="3"/>
      <c r="RRO149" s="3"/>
      <c r="RRP149" s="3"/>
      <c r="RRQ149" s="3"/>
      <c r="RRR149" s="3"/>
      <c r="RRS149" s="3"/>
      <c r="RRT149" s="3"/>
      <c r="RRU149" s="3"/>
      <c r="RRV149" s="3"/>
      <c r="RRW149" s="3"/>
      <c r="RRX149" s="3"/>
      <c r="RRY149" s="3"/>
      <c r="RRZ149" s="3"/>
      <c r="RSA149" s="3"/>
      <c r="RSB149" s="3"/>
      <c r="RSC149" s="3"/>
      <c r="RSD149" s="3"/>
      <c r="RSE149" s="3"/>
      <c r="RSF149" s="3"/>
      <c r="RSG149" s="3"/>
      <c r="RSH149" s="3"/>
      <c r="RSI149" s="3"/>
      <c r="RSJ149" s="3"/>
      <c r="RSK149" s="3"/>
      <c r="RSL149" s="3"/>
      <c r="RSM149" s="3"/>
      <c r="RSN149" s="3"/>
      <c r="RSO149" s="3"/>
      <c r="RSP149" s="3"/>
      <c r="RSQ149" s="3"/>
      <c r="RSR149" s="3"/>
      <c r="RSS149" s="3"/>
      <c r="RST149" s="3"/>
      <c r="RSU149" s="3"/>
      <c r="RSV149" s="3"/>
      <c r="RSW149" s="3"/>
      <c r="RSX149" s="3"/>
      <c r="RSY149" s="3"/>
      <c r="RSZ149" s="3"/>
      <c r="RTA149" s="3"/>
      <c r="RTB149" s="3"/>
      <c r="RTC149" s="3"/>
      <c r="RTD149" s="3"/>
      <c r="RTE149" s="3"/>
      <c r="RTF149" s="3"/>
      <c r="RTG149" s="3"/>
      <c r="RTH149" s="3"/>
      <c r="RTI149" s="3"/>
      <c r="RTJ149" s="3"/>
      <c r="RTK149" s="3"/>
      <c r="RTL149" s="3"/>
      <c r="RTM149" s="3"/>
      <c r="RTN149" s="3"/>
      <c r="RTO149" s="3"/>
      <c r="RTP149" s="3"/>
      <c r="RTQ149" s="3"/>
      <c r="RTR149" s="3"/>
      <c r="RTS149" s="3"/>
      <c r="RTT149" s="3"/>
      <c r="RTU149" s="3"/>
      <c r="RTV149" s="3"/>
      <c r="RTW149" s="3"/>
      <c r="RTX149" s="3"/>
      <c r="RTY149" s="3"/>
      <c r="RTZ149" s="3"/>
      <c r="RUA149" s="3"/>
      <c r="RUB149" s="3"/>
      <c r="RUC149" s="3"/>
      <c r="RUD149" s="3"/>
      <c r="RUE149" s="3"/>
      <c r="RUF149" s="3"/>
      <c r="RUG149" s="3"/>
      <c r="RUH149" s="3"/>
      <c r="RUI149" s="3"/>
      <c r="RUJ149" s="3"/>
      <c r="RUK149" s="3"/>
      <c r="RUL149" s="3"/>
      <c r="RUM149" s="3"/>
      <c r="RUN149" s="3"/>
      <c r="RUO149" s="3"/>
      <c r="RUP149" s="3"/>
      <c r="RUQ149" s="3"/>
      <c r="RUR149" s="3"/>
      <c r="RUS149" s="3"/>
      <c r="RUT149" s="3"/>
      <c r="RUU149" s="3"/>
      <c r="RUV149" s="3"/>
      <c r="RUW149" s="3"/>
      <c r="RUX149" s="3"/>
      <c r="RUY149" s="3"/>
      <c r="RUZ149" s="3"/>
      <c r="RVA149" s="3"/>
      <c r="RVB149" s="3"/>
      <c r="RVC149" s="3"/>
      <c r="RVD149" s="3"/>
      <c r="RVE149" s="3"/>
      <c r="RVF149" s="3"/>
      <c r="RVG149" s="3"/>
      <c r="RVH149" s="3"/>
      <c r="RVI149" s="3"/>
      <c r="RVJ149" s="3"/>
      <c r="RVK149" s="3"/>
      <c r="RVL149" s="3"/>
      <c r="RVM149" s="3"/>
      <c r="RVN149" s="3"/>
      <c r="RVO149" s="3"/>
      <c r="RVP149" s="3"/>
      <c r="RVQ149" s="3"/>
      <c r="RVR149" s="3"/>
      <c r="RVS149" s="3"/>
      <c r="RVT149" s="3"/>
      <c r="RVU149" s="3"/>
      <c r="RVV149" s="3"/>
      <c r="RVW149" s="3"/>
      <c r="RVX149" s="3"/>
      <c r="RVY149" s="3"/>
      <c r="RVZ149" s="3"/>
      <c r="RWA149" s="3"/>
      <c r="RWB149" s="3"/>
      <c r="RWC149" s="3"/>
      <c r="RWD149" s="3"/>
      <c r="RWE149" s="3"/>
      <c r="RWF149" s="3"/>
      <c r="RWG149" s="3"/>
      <c r="RWH149" s="3"/>
      <c r="RWI149" s="3"/>
      <c r="RWJ149" s="3"/>
      <c r="RWK149" s="3"/>
      <c r="RWL149" s="3"/>
      <c r="RWM149" s="3"/>
      <c r="RWN149" s="3"/>
      <c r="RWO149" s="3"/>
      <c r="RWP149" s="3"/>
      <c r="RWQ149" s="3"/>
      <c r="RWR149" s="3"/>
      <c r="RWS149" s="3"/>
      <c r="RWT149" s="3"/>
      <c r="RWU149" s="3"/>
      <c r="RWV149" s="3"/>
      <c r="RWW149" s="3"/>
      <c r="RWX149" s="3"/>
      <c r="RWY149" s="3"/>
      <c r="RWZ149" s="3"/>
      <c r="RXA149" s="3"/>
      <c r="RXB149" s="3"/>
      <c r="RXC149" s="3"/>
      <c r="RXD149" s="3"/>
      <c r="RXE149" s="3"/>
      <c r="RXF149" s="3"/>
      <c r="RXG149" s="3"/>
      <c r="RXH149" s="3"/>
      <c r="RXI149" s="3"/>
      <c r="RXJ149" s="3"/>
      <c r="RXK149" s="3"/>
      <c r="RXL149" s="3"/>
      <c r="RXM149" s="3"/>
      <c r="RXN149" s="3"/>
      <c r="RXO149" s="3"/>
      <c r="RXP149" s="3"/>
      <c r="RXQ149" s="3"/>
      <c r="RXR149" s="3"/>
      <c r="RXS149" s="3"/>
      <c r="RXT149" s="3"/>
      <c r="RXU149" s="3"/>
      <c r="RXV149" s="3"/>
      <c r="RXW149" s="3"/>
      <c r="RXX149" s="3"/>
      <c r="RXY149" s="3"/>
      <c r="RXZ149" s="3"/>
      <c r="RYA149" s="3"/>
      <c r="RYB149" s="3"/>
      <c r="RYC149" s="3"/>
      <c r="RYD149" s="3"/>
      <c r="RYE149" s="3"/>
      <c r="RYF149" s="3"/>
      <c r="RYG149" s="3"/>
      <c r="RYH149" s="3"/>
      <c r="RYI149" s="3"/>
      <c r="RYJ149" s="3"/>
      <c r="RYK149" s="3"/>
      <c r="RYL149" s="3"/>
      <c r="RYM149" s="3"/>
      <c r="RYN149" s="3"/>
      <c r="RYO149" s="3"/>
      <c r="RYP149" s="3"/>
      <c r="RYQ149" s="3"/>
      <c r="RYR149" s="3"/>
      <c r="RYS149" s="3"/>
      <c r="RYT149" s="3"/>
      <c r="RYU149" s="3"/>
      <c r="RYV149" s="3"/>
      <c r="RYW149" s="3"/>
      <c r="RYX149" s="3"/>
      <c r="RYY149" s="3"/>
      <c r="RYZ149" s="3"/>
      <c r="RZA149" s="3"/>
      <c r="RZB149" s="3"/>
      <c r="RZC149" s="3"/>
      <c r="RZD149" s="3"/>
      <c r="RZE149" s="3"/>
      <c r="RZF149" s="3"/>
      <c r="RZG149" s="3"/>
      <c r="RZH149" s="3"/>
      <c r="RZI149" s="3"/>
      <c r="RZJ149" s="3"/>
      <c r="RZK149" s="3"/>
      <c r="RZL149" s="3"/>
      <c r="RZM149" s="3"/>
      <c r="RZN149" s="3"/>
      <c r="RZO149" s="3"/>
      <c r="RZP149" s="3"/>
      <c r="RZQ149" s="3"/>
      <c r="RZR149" s="3"/>
      <c r="RZS149" s="3"/>
      <c r="RZT149" s="3"/>
      <c r="RZU149" s="3"/>
      <c r="RZV149" s="3"/>
      <c r="RZW149" s="3"/>
      <c r="RZX149" s="3"/>
      <c r="RZY149" s="3"/>
      <c r="RZZ149" s="3"/>
      <c r="SAA149" s="3"/>
      <c r="SAB149" s="3"/>
      <c r="SAC149" s="3"/>
      <c r="SAD149" s="3"/>
      <c r="SAE149" s="3"/>
      <c r="SAF149" s="3"/>
      <c r="SAG149" s="3"/>
      <c r="SAH149" s="3"/>
      <c r="SAI149" s="3"/>
      <c r="SAJ149" s="3"/>
      <c r="SAK149" s="3"/>
      <c r="SAL149" s="3"/>
      <c r="SAM149" s="3"/>
      <c r="SAN149" s="3"/>
      <c r="SAO149" s="3"/>
      <c r="SAP149" s="3"/>
      <c r="SAQ149" s="3"/>
      <c r="SAR149" s="3"/>
      <c r="SAS149" s="3"/>
      <c r="SAT149" s="3"/>
      <c r="SAU149" s="3"/>
      <c r="SAV149" s="3"/>
      <c r="SAW149" s="3"/>
      <c r="SAX149" s="3"/>
      <c r="SAY149" s="3"/>
      <c r="SAZ149" s="3"/>
      <c r="SBA149" s="3"/>
      <c r="SBB149" s="3"/>
      <c r="SBC149" s="3"/>
      <c r="SBD149" s="3"/>
      <c r="SBE149" s="3"/>
      <c r="SBF149" s="3"/>
      <c r="SBG149" s="3"/>
      <c r="SBH149" s="3"/>
      <c r="SBI149" s="3"/>
      <c r="SBJ149" s="3"/>
      <c r="SBK149" s="3"/>
      <c r="SBL149" s="3"/>
      <c r="SBM149" s="3"/>
      <c r="SBN149" s="3"/>
      <c r="SBO149" s="3"/>
      <c r="SBP149" s="3"/>
      <c r="SBQ149" s="3"/>
      <c r="SBR149" s="3"/>
      <c r="SBS149" s="3"/>
      <c r="SBT149" s="3"/>
      <c r="SBU149" s="3"/>
      <c r="SBV149" s="3"/>
      <c r="SBW149" s="3"/>
      <c r="SBX149" s="3"/>
      <c r="SBY149" s="3"/>
      <c r="SBZ149" s="3"/>
      <c r="SCA149" s="3"/>
      <c r="SCB149" s="3"/>
      <c r="SCC149" s="3"/>
      <c r="SCD149" s="3"/>
      <c r="SCE149" s="3"/>
      <c r="SCF149" s="3"/>
      <c r="SCG149" s="3"/>
      <c r="SCH149" s="3"/>
      <c r="SCI149" s="3"/>
      <c r="SCJ149" s="3"/>
      <c r="SCK149" s="3"/>
      <c r="SCL149" s="3"/>
      <c r="SCM149" s="3"/>
      <c r="SCN149" s="3"/>
      <c r="SCO149" s="3"/>
      <c r="SCP149" s="3"/>
      <c r="SCQ149" s="3"/>
      <c r="SCR149" s="3"/>
      <c r="SCS149" s="3"/>
      <c r="SCT149" s="3"/>
      <c r="SCU149" s="3"/>
      <c r="SCV149" s="3"/>
      <c r="SCW149" s="3"/>
      <c r="SCX149" s="3"/>
      <c r="SCY149" s="3"/>
      <c r="SCZ149" s="3"/>
      <c r="SDA149" s="3"/>
      <c r="SDB149" s="3"/>
      <c r="SDC149" s="3"/>
      <c r="SDD149" s="3"/>
      <c r="SDE149" s="3"/>
      <c r="SDF149" s="3"/>
      <c r="SDG149" s="3"/>
      <c r="SDH149" s="3"/>
      <c r="SDI149" s="3"/>
      <c r="SDJ149" s="3"/>
      <c r="SDK149" s="3"/>
      <c r="SDL149" s="3"/>
      <c r="SDM149" s="3"/>
      <c r="SDN149" s="3"/>
      <c r="SDO149" s="3"/>
      <c r="SDP149" s="3"/>
      <c r="SDQ149" s="3"/>
      <c r="SDR149" s="3"/>
      <c r="SDS149" s="3"/>
      <c r="SDT149" s="3"/>
      <c r="SDU149" s="3"/>
      <c r="SDV149" s="3"/>
      <c r="SDW149" s="3"/>
      <c r="SDX149" s="3"/>
      <c r="SDY149" s="3"/>
      <c r="SDZ149" s="3"/>
      <c r="SEA149" s="3"/>
      <c r="SEB149" s="3"/>
      <c r="SEC149" s="3"/>
      <c r="SED149" s="3"/>
      <c r="SEE149" s="3"/>
      <c r="SEF149" s="3"/>
      <c r="SEG149" s="3"/>
      <c r="SEH149" s="3"/>
      <c r="SEI149" s="3"/>
      <c r="SEJ149" s="3"/>
      <c r="SEK149" s="3"/>
      <c r="SEL149" s="3"/>
      <c r="SEM149" s="3"/>
      <c r="SEN149" s="3"/>
      <c r="SEO149" s="3"/>
      <c r="SEP149" s="3"/>
      <c r="SEQ149" s="3"/>
      <c r="SER149" s="3"/>
      <c r="SES149" s="3"/>
      <c r="SET149" s="3"/>
      <c r="SEU149" s="3"/>
      <c r="SEV149" s="3"/>
      <c r="SEW149" s="3"/>
      <c r="SEX149" s="3"/>
      <c r="SEY149" s="3"/>
      <c r="SEZ149" s="3"/>
      <c r="SFA149" s="3"/>
      <c r="SFB149" s="3"/>
      <c r="SFC149" s="3"/>
      <c r="SFD149" s="3"/>
      <c r="SFE149" s="3"/>
      <c r="SFF149" s="3"/>
      <c r="SFG149" s="3"/>
      <c r="SFH149" s="3"/>
      <c r="SFI149" s="3"/>
      <c r="SFJ149" s="3"/>
      <c r="SFK149" s="3"/>
      <c r="SFL149" s="3"/>
      <c r="SFM149" s="3"/>
      <c r="SFN149" s="3"/>
      <c r="SFO149" s="3"/>
      <c r="SFP149" s="3"/>
      <c r="SFQ149" s="3"/>
      <c r="SFR149" s="3"/>
      <c r="SFS149" s="3"/>
      <c r="SFT149" s="3"/>
      <c r="SFU149" s="3"/>
      <c r="SFV149" s="3"/>
      <c r="SFW149" s="3"/>
      <c r="SFX149" s="3"/>
      <c r="SFY149" s="3"/>
      <c r="SFZ149" s="3"/>
      <c r="SGA149" s="3"/>
      <c r="SGB149" s="3"/>
      <c r="SGC149" s="3"/>
      <c r="SGD149" s="3"/>
      <c r="SGE149" s="3"/>
      <c r="SGF149" s="3"/>
      <c r="SGG149" s="3"/>
      <c r="SGH149" s="3"/>
      <c r="SGI149" s="3"/>
      <c r="SGJ149" s="3"/>
      <c r="SGK149" s="3"/>
      <c r="SGL149" s="3"/>
      <c r="SGM149" s="3"/>
      <c r="SGN149" s="3"/>
      <c r="SGO149" s="3"/>
      <c r="SGP149" s="3"/>
      <c r="SGQ149" s="3"/>
      <c r="SGR149" s="3"/>
      <c r="SGS149" s="3"/>
      <c r="SGT149" s="3"/>
      <c r="SGU149" s="3"/>
      <c r="SGV149" s="3"/>
      <c r="SGW149" s="3"/>
      <c r="SGX149" s="3"/>
      <c r="SGY149" s="3"/>
      <c r="SGZ149" s="3"/>
      <c r="SHA149" s="3"/>
      <c r="SHB149" s="3"/>
      <c r="SHC149" s="3"/>
      <c r="SHD149" s="3"/>
      <c r="SHE149" s="3"/>
      <c r="SHF149" s="3"/>
      <c r="SHG149" s="3"/>
      <c r="SHH149" s="3"/>
      <c r="SHI149" s="3"/>
      <c r="SHJ149" s="3"/>
      <c r="SHK149" s="3"/>
      <c r="SHL149" s="3"/>
      <c r="SHM149" s="3"/>
      <c r="SHN149" s="3"/>
      <c r="SHO149" s="3"/>
      <c r="SHP149" s="3"/>
      <c r="SHQ149" s="3"/>
      <c r="SHR149" s="3"/>
      <c r="SHS149" s="3"/>
      <c r="SHT149" s="3"/>
      <c r="SHU149" s="3"/>
      <c r="SHV149" s="3"/>
      <c r="SHW149" s="3"/>
      <c r="SHX149" s="3"/>
      <c r="SHY149" s="3"/>
      <c r="SHZ149" s="3"/>
      <c r="SIA149" s="3"/>
      <c r="SIB149" s="3"/>
      <c r="SIC149" s="3"/>
      <c r="SID149" s="3"/>
      <c r="SIE149" s="3"/>
      <c r="SIF149" s="3"/>
      <c r="SIG149" s="3"/>
      <c r="SIH149" s="3"/>
      <c r="SII149" s="3"/>
      <c r="SIJ149" s="3"/>
      <c r="SIK149" s="3"/>
      <c r="SIL149" s="3"/>
      <c r="SIM149" s="3"/>
      <c r="SIN149" s="3"/>
      <c r="SIO149" s="3"/>
      <c r="SIP149" s="3"/>
      <c r="SIQ149" s="3"/>
      <c r="SIR149" s="3"/>
      <c r="SIS149" s="3"/>
      <c r="SIT149" s="3"/>
      <c r="SIU149" s="3"/>
      <c r="SIV149" s="3"/>
      <c r="SIW149" s="3"/>
      <c r="SIX149" s="3"/>
      <c r="SIY149" s="3"/>
      <c r="SIZ149" s="3"/>
      <c r="SJA149" s="3"/>
      <c r="SJB149" s="3"/>
      <c r="SJC149" s="3"/>
      <c r="SJD149" s="3"/>
      <c r="SJE149" s="3"/>
      <c r="SJF149" s="3"/>
      <c r="SJG149" s="3"/>
      <c r="SJH149" s="3"/>
      <c r="SJI149" s="3"/>
      <c r="SJJ149" s="3"/>
      <c r="SJK149" s="3"/>
      <c r="SJL149" s="3"/>
      <c r="SJM149" s="3"/>
      <c r="SJN149" s="3"/>
      <c r="SJO149" s="3"/>
      <c r="SJP149" s="3"/>
      <c r="SJQ149" s="3"/>
      <c r="SJR149" s="3"/>
      <c r="SJS149" s="3"/>
      <c r="SJT149" s="3"/>
      <c r="SJU149" s="3"/>
      <c r="SJV149" s="3"/>
      <c r="SJW149" s="3"/>
      <c r="SJX149" s="3"/>
      <c r="SJY149" s="3"/>
      <c r="SJZ149" s="3"/>
      <c r="SKA149" s="3"/>
      <c r="SKB149" s="3"/>
      <c r="SKC149" s="3"/>
      <c r="SKD149" s="3"/>
      <c r="SKE149" s="3"/>
      <c r="SKF149" s="3"/>
      <c r="SKG149" s="3"/>
      <c r="SKH149" s="3"/>
      <c r="SKI149" s="3"/>
      <c r="SKJ149" s="3"/>
      <c r="SKK149" s="3"/>
      <c r="SKL149" s="3"/>
      <c r="SKM149" s="3"/>
      <c r="SKN149" s="3"/>
      <c r="SKO149" s="3"/>
      <c r="SKP149" s="3"/>
      <c r="SKQ149" s="3"/>
      <c r="SKR149" s="3"/>
      <c r="SKS149" s="3"/>
      <c r="SKT149" s="3"/>
      <c r="SKU149" s="3"/>
      <c r="SKV149" s="3"/>
      <c r="SKW149" s="3"/>
      <c r="SKX149" s="3"/>
      <c r="SKY149" s="3"/>
      <c r="SKZ149" s="3"/>
      <c r="SLA149" s="3"/>
      <c r="SLB149" s="3"/>
      <c r="SLC149" s="3"/>
      <c r="SLD149" s="3"/>
      <c r="SLE149" s="3"/>
      <c r="SLF149" s="3"/>
      <c r="SLG149" s="3"/>
      <c r="SLH149" s="3"/>
      <c r="SLI149" s="3"/>
      <c r="SLJ149" s="3"/>
      <c r="SLK149" s="3"/>
      <c r="SLL149" s="3"/>
      <c r="SLM149" s="3"/>
      <c r="SLN149" s="3"/>
      <c r="SLO149" s="3"/>
      <c r="SLP149" s="3"/>
      <c r="SLQ149" s="3"/>
      <c r="SLR149" s="3"/>
      <c r="SLS149" s="3"/>
      <c r="SLT149" s="3"/>
      <c r="SLU149" s="3"/>
      <c r="SLV149" s="3"/>
      <c r="SLW149" s="3"/>
      <c r="SLX149" s="3"/>
      <c r="SLY149" s="3"/>
      <c r="SLZ149" s="3"/>
      <c r="SMA149" s="3"/>
      <c r="SMB149" s="3"/>
      <c r="SMC149" s="3"/>
      <c r="SMD149" s="3"/>
      <c r="SME149" s="3"/>
      <c r="SMF149" s="3"/>
      <c r="SMG149" s="3"/>
      <c r="SMH149" s="3"/>
      <c r="SMI149" s="3"/>
      <c r="SMJ149" s="3"/>
      <c r="SMK149" s="3"/>
      <c r="SML149" s="3"/>
      <c r="SMM149" s="3"/>
      <c r="SMN149" s="3"/>
      <c r="SMO149" s="3"/>
      <c r="SMP149" s="3"/>
      <c r="SMQ149" s="3"/>
      <c r="SMR149" s="3"/>
      <c r="SMS149" s="3"/>
      <c r="SMT149" s="3"/>
      <c r="SMU149" s="3"/>
      <c r="SMV149" s="3"/>
      <c r="SMW149" s="3"/>
      <c r="SMX149" s="3"/>
      <c r="SMY149" s="3"/>
      <c r="SMZ149" s="3"/>
      <c r="SNA149" s="3"/>
      <c r="SNB149" s="3"/>
      <c r="SNC149" s="3"/>
      <c r="SND149" s="3"/>
      <c r="SNE149" s="3"/>
      <c r="SNF149" s="3"/>
      <c r="SNG149" s="3"/>
      <c r="SNH149" s="3"/>
      <c r="SNI149" s="3"/>
      <c r="SNJ149" s="3"/>
      <c r="SNK149" s="3"/>
      <c r="SNL149" s="3"/>
      <c r="SNM149" s="3"/>
      <c r="SNN149" s="3"/>
      <c r="SNO149" s="3"/>
      <c r="SNP149" s="3"/>
      <c r="SNQ149" s="3"/>
      <c r="SNR149" s="3"/>
      <c r="SNS149" s="3"/>
      <c r="SNT149" s="3"/>
      <c r="SNU149" s="3"/>
      <c r="SNV149" s="3"/>
      <c r="SNW149" s="3"/>
      <c r="SNX149" s="3"/>
      <c r="SNY149" s="3"/>
      <c r="SNZ149" s="3"/>
      <c r="SOA149" s="3"/>
      <c r="SOB149" s="3"/>
      <c r="SOC149" s="3"/>
      <c r="SOD149" s="3"/>
      <c r="SOE149" s="3"/>
      <c r="SOF149" s="3"/>
      <c r="SOG149" s="3"/>
      <c r="SOH149" s="3"/>
      <c r="SOI149" s="3"/>
      <c r="SOJ149" s="3"/>
      <c r="SOK149" s="3"/>
      <c r="SOL149" s="3"/>
      <c r="SOM149" s="3"/>
      <c r="SON149" s="3"/>
      <c r="SOO149" s="3"/>
      <c r="SOP149" s="3"/>
      <c r="SOQ149" s="3"/>
      <c r="SOR149" s="3"/>
      <c r="SOS149" s="3"/>
      <c r="SOT149" s="3"/>
      <c r="SOU149" s="3"/>
      <c r="SOV149" s="3"/>
      <c r="SOW149" s="3"/>
      <c r="SOX149" s="3"/>
      <c r="SOY149" s="3"/>
      <c r="SOZ149" s="3"/>
      <c r="SPA149" s="3"/>
      <c r="SPB149" s="3"/>
      <c r="SPC149" s="3"/>
      <c r="SPD149" s="3"/>
      <c r="SPE149" s="3"/>
      <c r="SPF149" s="3"/>
      <c r="SPG149" s="3"/>
      <c r="SPH149" s="3"/>
      <c r="SPI149" s="3"/>
      <c r="SPJ149" s="3"/>
      <c r="SPK149" s="3"/>
      <c r="SPL149" s="3"/>
      <c r="SPM149" s="3"/>
      <c r="SPN149" s="3"/>
      <c r="SPO149" s="3"/>
      <c r="SPP149" s="3"/>
      <c r="SPQ149" s="3"/>
      <c r="SPR149" s="3"/>
      <c r="SPS149" s="3"/>
      <c r="SPT149" s="3"/>
      <c r="SPU149" s="3"/>
      <c r="SPV149" s="3"/>
      <c r="SPW149" s="3"/>
      <c r="SPX149" s="3"/>
      <c r="SPY149" s="3"/>
      <c r="SPZ149" s="3"/>
      <c r="SQA149" s="3"/>
      <c r="SQB149" s="3"/>
      <c r="SQC149" s="3"/>
      <c r="SQD149" s="3"/>
      <c r="SQE149" s="3"/>
      <c r="SQF149" s="3"/>
      <c r="SQG149" s="3"/>
      <c r="SQH149" s="3"/>
      <c r="SQI149" s="3"/>
      <c r="SQJ149" s="3"/>
      <c r="SQK149" s="3"/>
      <c r="SQL149" s="3"/>
      <c r="SQM149" s="3"/>
      <c r="SQN149" s="3"/>
      <c r="SQO149" s="3"/>
      <c r="SQP149" s="3"/>
      <c r="SQQ149" s="3"/>
      <c r="SQR149" s="3"/>
      <c r="SQS149" s="3"/>
      <c r="SQT149" s="3"/>
      <c r="SQU149" s="3"/>
      <c r="SQV149" s="3"/>
      <c r="SQW149" s="3"/>
      <c r="SQX149" s="3"/>
      <c r="SQY149" s="3"/>
      <c r="SQZ149" s="3"/>
      <c r="SRA149" s="3"/>
      <c r="SRB149" s="3"/>
      <c r="SRC149" s="3"/>
      <c r="SRD149" s="3"/>
      <c r="SRE149" s="3"/>
      <c r="SRF149" s="3"/>
      <c r="SRG149" s="3"/>
      <c r="SRH149" s="3"/>
      <c r="SRI149" s="3"/>
      <c r="SRJ149" s="3"/>
      <c r="SRK149" s="3"/>
      <c r="SRL149" s="3"/>
      <c r="SRM149" s="3"/>
      <c r="SRN149" s="3"/>
      <c r="SRO149" s="3"/>
      <c r="SRP149" s="3"/>
      <c r="SRQ149" s="3"/>
      <c r="SRR149" s="3"/>
      <c r="SRS149" s="3"/>
      <c r="SRT149" s="3"/>
      <c r="SRU149" s="3"/>
      <c r="SRV149" s="3"/>
      <c r="SRW149" s="3"/>
      <c r="SRX149" s="3"/>
      <c r="SRY149" s="3"/>
      <c r="SRZ149" s="3"/>
      <c r="SSA149" s="3"/>
      <c r="SSB149" s="3"/>
      <c r="SSC149" s="3"/>
      <c r="SSD149" s="3"/>
      <c r="SSE149" s="3"/>
      <c r="SSF149" s="3"/>
      <c r="SSG149" s="3"/>
      <c r="SSH149" s="3"/>
      <c r="SSI149" s="3"/>
      <c r="SSJ149" s="3"/>
      <c r="SSK149" s="3"/>
      <c r="SSL149" s="3"/>
      <c r="SSM149" s="3"/>
      <c r="SSN149" s="3"/>
      <c r="SSO149" s="3"/>
      <c r="SSP149" s="3"/>
      <c r="SSQ149" s="3"/>
      <c r="SSR149" s="3"/>
      <c r="SSS149" s="3"/>
      <c r="SST149" s="3"/>
      <c r="SSU149" s="3"/>
      <c r="SSV149" s="3"/>
      <c r="SSW149" s="3"/>
      <c r="SSX149" s="3"/>
      <c r="SSY149" s="3"/>
      <c r="SSZ149" s="3"/>
      <c r="STA149" s="3"/>
      <c r="STB149" s="3"/>
      <c r="STC149" s="3"/>
      <c r="STD149" s="3"/>
      <c r="STE149" s="3"/>
      <c r="STF149" s="3"/>
      <c r="STG149" s="3"/>
      <c r="STH149" s="3"/>
      <c r="STI149" s="3"/>
      <c r="STJ149" s="3"/>
      <c r="STK149" s="3"/>
      <c r="STL149" s="3"/>
      <c r="STM149" s="3"/>
      <c r="STN149" s="3"/>
      <c r="STO149" s="3"/>
      <c r="STP149" s="3"/>
      <c r="STQ149" s="3"/>
      <c r="STR149" s="3"/>
      <c r="STS149" s="3"/>
      <c r="STT149" s="3"/>
      <c r="STU149" s="3"/>
      <c r="STV149" s="3"/>
      <c r="STW149" s="3"/>
      <c r="STX149" s="3"/>
      <c r="STY149" s="3"/>
      <c r="STZ149" s="3"/>
      <c r="SUA149" s="3"/>
      <c r="SUB149" s="3"/>
      <c r="SUC149" s="3"/>
      <c r="SUD149" s="3"/>
      <c r="SUE149" s="3"/>
      <c r="SUF149" s="3"/>
      <c r="SUG149" s="3"/>
      <c r="SUH149" s="3"/>
      <c r="SUI149" s="3"/>
      <c r="SUJ149" s="3"/>
      <c r="SUK149" s="3"/>
      <c r="SUL149" s="3"/>
      <c r="SUM149" s="3"/>
      <c r="SUN149" s="3"/>
      <c r="SUO149" s="3"/>
      <c r="SUP149" s="3"/>
      <c r="SUQ149" s="3"/>
      <c r="SUR149" s="3"/>
      <c r="SUS149" s="3"/>
      <c r="SUT149" s="3"/>
      <c r="SUU149" s="3"/>
      <c r="SUV149" s="3"/>
      <c r="SUW149" s="3"/>
      <c r="SUX149" s="3"/>
      <c r="SUY149" s="3"/>
      <c r="SUZ149" s="3"/>
      <c r="SVA149" s="3"/>
      <c r="SVB149" s="3"/>
      <c r="SVC149" s="3"/>
      <c r="SVD149" s="3"/>
      <c r="SVE149" s="3"/>
      <c r="SVF149" s="3"/>
      <c r="SVG149" s="3"/>
      <c r="SVH149" s="3"/>
      <c r="SVI149" s="3"/>
      <c r="SVJ149" s="3"/>
      <c r="SVK149" s="3"/>
      <c r="SVL149" s="3"/>
      <c r="SVM149" s="3"/>
      <c r="SVN149" s="3"/>
      <c r="SVO149" s="3"/>
      <c r="SVP149" s="3"/>
      <c r="SVQ149" s="3"/>
      <c r="SVR149" s="3"/>
      <c r="SVS149" s="3"/>
      <c r="SVT149" s="3"/>
      <c r="SVU149" s="3"/>
      <c r="SVV149" s="3"/>
      <c r="SVW149" s="3"/>
      <c r="SVX149" s="3"/>
      <c r="SVY149" s="3"/>
      <c r="SVZ149" s="3"/>
      <c r="SWA149" s="3"/>
      <c r="SWB149" s="3"/>
      <c r="SWC149" s="3"/>
      <c r="SWD149" s="3"/>
      <c r="SWE149" s="3"/>
      <c r="SWF149" s="3"/>
      <c r="SWG149" s="3"/>
      <c r="SWH149" s="3"/>
      <c r="SWI149" s="3"/>
      <c r="SWJ149" s="3"/>
      <c r="SWK149" s="3"/>
      <c r="SWL149" s="3"/>
      <c r="SWM149" s="3"/>
      <c r="SWN149" s="3"/>
      <c r="SWO149" s="3"/>
      <c r="SWP149" s="3"/>
      <c r="SWQ149" s="3"/>
      <c r="SWR149" s="3"/>
      <c r="SWS149" s="3"/>
      <c r="SWT149" s="3"/>
      <c r="SWU149" s="3"/>
      <c r="SWV149" s="3"/>
      <c r="SWW149" s="3"/>
      <c r="SWX149" s="3"/>
      <c r="SWY149" s="3"/>
      <c r="SWZ149" s="3"/>
      <c r="SXA149" s="3"/>
      <c r="SXB149" s="3"/>
      <c r="SXC149" s="3"/>
      <c r="SXD149" s="3"/>
      <c r="SXE149" s="3"/>
      <c r="SXF149" s="3"/>
      <c r="SXG149" s="3"/>
      <c r="SXH149" s="3"/>
      <c r="SXI149" s="3"/>
      <c r="SXJ149" s="3"/>
      <c r="SXK149" s="3"/>
      <c r="SXL149" s="3"/>
      <c r="SXM149" s="3"/>
      <c r="SXN149" s="3"/>
      <c r="SXO149" s="3"/>
      <c r="SXP149" s="3"/>
      <c r="SXQ149" s="3"/>
      <c r="SXR149" s="3"/>
      <c r="SXS149" s="3"/>
      <c r="SXT149" s="3"/>
      <c r="SXU149" s="3"/>
      <c r="SXV149" s="3"/>
      <c r="SXW149" s="3"/>
      <c r="SXX149" s="3"/>
      <c r="SXY149" s="3"/>
      <c r="SXZ149" s="3"/>
      <c r="SYA149" s="3"/>
      <c r="SYB149" s="3"/>
      <c r="SYC149" s="3"/>
      <c r="SYD149" s="3"/>
      <c r="SYE149" s="3"/>
      <c r="SYF149" s="3"/>
      <c r="SYG149" s="3"/>
      <c r="SYH149" s="3"/>
      <c r="SYI149" s="3"/>
      <c r="SYJ149" s="3"/>
      <c r="SYK149" s="3"/>
      <c r="SYL149" s="3"/>
      <c r="SYM149" s="3"/>
      <c r="SYN149" s="3"/>
      <c r="SYO149" s="3"/>
      <c r="SYP149" s="3"/>
      <c r="SYQ149" s="3"/>
      <c r="SYR149" s="3"/>
      <c r="SYS149" s="3"/>
      <c r="SYT149" s="3"/>
      <c r="SYU149" s="3"/>
      <c r="SYV149" s="3"/>
      <c r="SYW149" s="3"/>
      <c r="SYX149" s="3"/>
      <c r="SYY149" s="3"/>
      <c r="SYZ149" s="3"/>
      <c r="SZA149" s="3"/>
      <c r="SZB149" s="3"/>
      <c r="SZC149" s="3"/>
      <c r="SZD149" s="3"/>
      <c r="SZE149" s="3"/>
      <c r="SZF149" s="3"/>
      <c r="SZG149" s="3"/>
      <c r="SZH149" s="3"/>
      <c r="SZI149" s="3"/>
      <c r="SZJ149" s="3"/>
      <c r="SZK149" s="3"/>
      <c r="SZL149" s="3"/>
      <c r="SZM149" s="3"/>
      <c r="SZN149" s="3"/>
      <c r="SZO149" s="3"/>
      <c r="SZP149" s="3"/>
      <c r="SZQ149" s="3"/>
      <c r="SZR149" s="3"/>
      <c r="SZS149" s="3"/>
      <c r="SZT149" s="3"/>
      <c r="SZU149" s="3"/>
      <c r="SZV149" s="3"/>
      <c r="SZW149" s="3"/>
      <c r="SZX149" s="3"/>
      <c r="SZY149" s="3"/>
      <c r="SZZ149" s="3"/>
      <c r="TAA149" s="3"/>
      <c r="TAB149" s="3"/>
      <c r="TAC149" s="3"/>
      <c r="TAD149" s="3"/>
      <c r="TAE149" s="3"/>
      <c r="TAF149" s="3"/>
      <c r="TAG149" s="3"/>
      <c r="TAH149" s="3"/>
      <c r="TAI149" s="3"/>
      <c r="TAJ149" s="3"/>
      <c r="TAK149" s="3"/>
      <c r="TAL149" s="3"/>
      <c r="TAM149" s="3"/>
      <c r="TAN149" s="3"/>
      <c r="TAO149" s="3"/>
      <c r="TAP149" s="3"/>
      <c r="TAQ149" s="3"/>
      <c r="TAR149" s="3"/>
      <c r="TAS149" s="3"/>
      <c r="TAT149" s="3"/>
      <c r="TAU149" s="3"/>
      <c r="TAV149" s="3"/>
      <c r="TAW149" s="3"/>
      <c r="TAX149" s="3"/>
      <c r="TAY149" s="3"/>
      <c r="TAZ149" s="3"/>
      <c r="TBA149" s="3"/>
      <c r="TBB149" s="3"/>
      <c r="TBC149" s="3"/>
      <c r="TBD149" s="3"/>
      <c r="TBE149" s="3"/>
      <c r="TBF149" s="3"/>
      <c r="TBG149" s="3"/>
      <c r="TBH149" s="3"/>
      <c r="TBI149" s="3"/>
      <c r="TBJ149" s="3"/>
      <c r="TBK149" s="3"/>
      <c r="TBL149" s="3"/>
      <c r="TBM149" s="3"/>
      <c r="TBN149" s="3"/>
      <c r="TBO149" s="3"/>
      <c r="TBP149" s="3"/>
      <c r="TBQ149" s="3"/>
      <c r="TBR149" s="3"/>
      <c r="TBS149" s="3"/>
      <c r="TBT149" s="3"/>
      <c r="TBU149" s="3"/>
      <c r="TBV149" s="3"/>
      <c r="TBW149" s="3"/>
      <c r="TBX149" s="3"/>
      <c r="TBY149" s="3"/>
      <c r="TBZ149" s="3"/>
      <c r="TCA149" s="3"/>
      <c r="TCB149" s="3"/>
      <c r="TCC149" s="3"/>
      <c r="TCD149" s="3"/>
      <c r="TCE149" s="3"/>
      <c r="TCF149" s="3"/>
      <c r="TCG149" s="3"/>
      <c r="TCH149" s="3"/>
      <c r="TCI149" s="3"/>
      <c r="TCJ149" s="3"/>
      <c r="TCK149" s="3"/>
      <c r="TCL149" s="3"/>
      <c r="TCM149" s="3"/>
      <c r="TCN149" s="3"/>
      <c r="TCO149" s="3"/>
      <c r="TCP149" s="3"/>
      <c r="TCQ149" s="3"/>
      <c r="TCR149" s="3"/>
      <c r="TCS149" s="3"/>
      <c r="TCT149" s="3"/>
      <c r="TCU149" s="3"/>
      <c r="TCV149" s="3"/>
      <c r="TCW149" s="3"/>
      <c r="TCX149" s="3"/>
      <c r="TCY149" s="3"/>
      <c r="TCZ149" s="3"/>
      <c r="TDA149" s="3"/>
      <c r="TDB149" s="3"/>
      <c r="TDC149" s="3"/>
      <c r="TDD149" s="3"/>
      <c r="TDE149" s="3"/>
      <c r="TDF149" s="3"/>
      <c r="TDG149" s="3"/>
      <c r="TDH149" s="3"/>
      <c r="TDI149" s="3"/>
      <c r="TDJ149" s="3"/>
      <c r="TDK149" s="3"/>
      <c r="TDL149" s="3"/>
      <c r="TDM149" s="3"/>
      <c r="TDN149" s="3"/>
      <c r="TDO149" s="3"/>
      <c r="TDP149" s="3"/>
      <c r="TDQ149" s="3"/>
      <c r="TDR149" s="3"/>
      <c r="TDS149" s="3"/>
      <c r="TDT149" s="3"/>
      <c r="TDU149" s="3"/>
      <c r="TDV149" s="3"/>
      <c r="TDW149" s="3"/>
      <c r="TDX149" s="3"/>
      <c r="TDY149" s="3"/>
      <c r="TDZ149" s="3"/>
      <c r="TEA149" s="3"/>
      <c r="TEB149" s="3"/>
      <c r="TEC149" s="3"/>
      <c r="TED149" s="3"/>
      <c r="TEE149" s="3"/>
      <c r="TEF149" s="3"/>
      <c r="TEG149" s="3"/>
      <c r="TEH149" s="3"/>
      <c r="TEI149" s="3"/>
      <c r="TEJ149" s="3"/>
      <c r="TEK149" s="3"/>
      <c r="TEL149" s="3"/>
      <c r="TEM149" s="3"/>
      <c r="TEN149" s="3"/>
      <c r="TEO149" s="3"/>
      <c r="TEP149" s="3"/>
      <c r="TEQ149" s="3"/>
      <c r="TER149" s="3"/>
      <c r="TES149" s="3"/>
      <c r="TET149" s="3"/>
      <c r="TEU149" s="3"/>
      <c r="TEV149" s="3"/>
      <c r="TEW149" s="3"/>
      <c r="TEX149" s="3"/>
      <c r="TEY149" s="3"/>
      <c r="TEZ149" s="3"/>
      <c r="TFA149" s="3"/>
      <c r="TFB149" s="3"/>
      <c r="TFC149" s="3"/>
      <c r="TFD149" s="3"/>
      <c r="TFE149" s="3"/>
      <c r="TFF149" s="3"/>
      <c r="TFG149" s="3"/>
      <c r="TFH149" s="3"/>
      <c r="TFI149" s="3"/>
      <c r="TFJ149" s="3"/>
      <c r="TFK149" s="3"/>
      <c r="TFL149" s="3"/>
      <c r="TFM149" s="3"/>
      <c r="TFN149" s="3"/>
      <c r="TFO149" s="3"/>
      <c r="TFP149" s="3"/>
      <c r="TFQ149" s="3"/>
      <c r="TFR149" s="3"/>
      <c r="TFS149" s="3"/>
      <c r="TFT149" s="3"/>
      <c r="TFU149" s="3"/>
      <c r="TFV149" s="3"/>
      <c r="TFW149" s="3"/>
      <c r="TFX149" s="3"/>
      <c r="TFY149" s="3"/>
      <c r="TFZ149" s="3"/>
      <c r="TGA149" s="3"/>
      <c r="TGB149" s="3"/>
      <c r="TGC149" s="3"/>
      <c r="TGD149" s="3"/>
      <c r="TGE149" s="3"/>
      <c r="TGF149" s="3"/>
      <c r="TGG149" s="3"/>
      <c r="TGH149" s="3"/>
      <c r="TGI149" s="3"/>
      <c r="TGJ149" s="3"/>
      <c r="TGK149" s="3"/>
      <c r="TGL149" s="3"/>
      <c r="TGM149" s="3"/>
      <c r="TGN149" s="3"/>
      <c r="TGO149" s="3"/>
      <c r="TGP149" s="3"/>
      <c r="TGQ149" s="3"/>
      <c r="TGR149" s="3"/>
      <c r="TGS149" s="3"/>
      <c r="TGT149" s="3"/>
      <c r="TGU149" s="3"/>
      <c r="TGV149" s="3"/>
      <c r="TGW149" s="3"/>
      <c r="TGX149" s="3"/>
      <c r="TGY149" s="3"/>
      <c r="TGZ149" s="3"/>
      <c r="THA149" s="3"/>
      <c r="THB149" s="3"/>
      <c r="THC149" s="3"/>
      <c r="THD149" s="3"/>
      <c r="THE149" s="3"/>
      <c r="THF149" s="3"/>
      <c r="THG149" s="3"/>
      <c r="THH149" s="3"/>
      <c r="THI149" s="3"/>
      <c r="THJ149" s="3"/>
      <c r="THK149" s="3"/>
      <c r="THL149" s="3"/>
      <c r="THM149" s="3"/>
      <c r="THN149" s="3"/>
      <c r="THO149" s="3"/>
      <c r="THP149" s="3"/>
      <c r="THQ149" s="3"/>
      <c r="THR149" s="3"/>
      <c r="THS149" s="3"/>
      <c r="THT149" s="3"/>
      <c r="THU149" s="3"/>
      <c r="THV149" s="3"/>
      <c r="THW149" s="3"/>
      <c r="THX149" s="3"/>
      <c r="THY149" s="3"/>
      <c r="THZ149" s="3"/>
      <c r="TIA149" s="3"/>
      <c r="TIB149" s="3"/>
      <c r="TIC149" s="3"/>
      <c r="TID149" s="3"/>
      <c r="TIE149" s="3"/>
      <c r="TIF149" s="3"/>
      <c r="TIG149" s="3"/>
      <c r="TIH149" s="3"/>
      <c r="TII149" s="3"/>
      <c r="TIJ149" s="3"/>
      <c r="TIK149" s="3"/>
      <c r="TIL149" s="3"/>
      <c r="TIM149" s="3"/>
      <c r="TIN149" s="3"/>
      <c r="TIO149" s="3"/>
      <c r="TIP149" s="3"/>
      <c r="TIQ149" s="3"/>
      <c r="TIR149" s="3"/>
      <c r="TIS149" s="3"/>
      <c r="TIT149" s="3"/>
      <c r="TIU149" s="3"/>
      <c r="TIV149" s="3"/>
      <c r="TIW149" s="3"/>
      <c r="TIX149" s="3"/>
      <c r="TIY149" s="3"/>
      <c r="TIZ149" s="3"/>
      <c r="TJA149" s="3"/>
      <c r="TJB149" s="3"/>
      <c r="TJC149" s="3"/>
      <c r="TJD149" s="3"/>
      <c r="TJE149" s="3"/>
      <c r="TJF149" s="3"/>
      <c r="TJG149" s="3"/>
      <c r="TJH149" s="3"/>
      <c r="TJI149" s="3"/>
      <c r="TJJ149" s="3"/>
      <c r="TJK149" s="3"/>
      <c r="TJL149" s="3"/>
      <c r="TJM149" s="3"/>
      <c r="TJN149" s="3"/>
      <c r="TJO149" s="3"/>
      <c r="TJP149" s="3"/>
      <c r="TJQ149" s="3"/>
      <c r="TJR149" s="3"/>
      <c r="TJS149" s="3"/>
      <c r="TJT149" s="3"/>
      <c r="TJU149" s="3"/>
      <c r="TJV149" s="3"/>
      <c r="TJW149" s="3"/>
      <c r="TJX149" s="3"/>
      <c r="TJY149" s="3"/>
      <c r="TJZ149" s="3"/>
      <c r="TKA149" s="3"/>
      <c r="TKB149" s="3"/>
      <c r="TKC149" s="3"/>
      <c r="TKD149" s="3"/>
      <c r="TKE149" s="3"/>
      <c r="TKF149" s="3"/>
      <c r="TKG149" s="3"/>
      <c r="TKH149" s="3"/>
      <c r="TKI149" s="3"/>
      <c r="TKJ149" s="3"/>
      <c r="TKK149" s="3"/>
      <c r="TKL149" s="3"/>
      <c r="TKM149" s="3"/>
      <c r="TKN149" s="3"/>
      <c r="TKO149" s="3"/>
      <c r="TKP149" s="3"/>
      <c r="TKQ149" s="3"/>
      <c r="TKR149" s="3"/>
      <c r="TKS149" s="3"/>
      <c r="TKT149" s="3"/>
      <c r="TKU149" s="3"/>
      <c r="TKV149" s="3"/>
      <c r="TKW149" s="3"/>
      <c r="TKX149" s="3"/>
      <c r="TKY149" s="3"/>
      <c r="TKZ149" s="3"/>
      <c r="TLA149" s="3"/>
      <c r="TLB149" s="3"/>
      <c r="TLC149" s="3"/>
      <c r="TLD149" s="3"/>
      <c r="TLE149" s="3"/>
      <c r="TLF149" s="3"/>
      <c r="TLG149" s="3"/>
      <c r="TLH149" s="3"/>
      <c r="TLI149" s="3"/>
      <c r="TLJ149" s="3"/>
      <c r="TLK149" s="3"/>
      <c r="TLL149" s="3"/>
      <c r="TLM149" s="3"/>
      <c r="TLN149" s="3"/>
      <c r="TLO149" s="3"/>
      <c r="TLP149" s="3"/>
      <c r="TLQ149" s="3"/>
      <c r="TLR149" s="3"/>
      <c r="TLS149" s="3"/>
      <c r="TLT149" s="3"/>
      <c r="TLU149" s="3"/>
      <c r="TLV149" s="3"/>
      <c r="TLW149" s="3"/>
      <c r="TLX149" s="3"/>
      <c r="TLY149" s="3"/>
      <c r="TLZ149" s="3"/>
      <c r="TMA149" s="3"/>
      <c r="TMB149" s="3"/>
      <c r="TMC149" s="3"/>
      <c r="TMD149" s="3"/>
      <c r="TME149" s="3"/>
      <c r="TMF149" s="3"/>
      <c r="TMG149" s="3"/>
      <c r="TMH149" s="3"/>
      <c r="TMI149" s="3"/>
      <c r="TMJ149" s="3"/>
      <c r="TMK149" s="3"/>
      <c r="TML149" s="3"/>
      <c r="TMM149" s="3"/>
      <c r="TMN149" s="3"/>
      <c r="TMO149" s="3"/>
      <c r="TMP149" s="3"/>
      <c r="TMQ149" s="3"/>
      <c r="TMR149" s="3"/>
      <c r="TMS149" s="3"/>
      <c r="TMT149" s="3"/>
      <c r="TMU149" s="3"/>
      <c r="TMV149" s="3"/>
      <c r="TMW149" s="3"/>
      <c r="TMX149" s="3"/>
      <c r="TMY149" s="3"/>
      <c r="TMZ149" s="3"/>
      <c r="TNA149" s="3"/>
      <c r="TNB149" s="3"/>
      <c r="TNC149" s="3"/>
      <c r="TND149" s="3"/>
      <c r="TNE149" s="3"/>
      <c r="TNF149" s="3"/>
      <c r="TNG149" s="3"/>
      <c r="TNH149" s="3"/>
      <c r="TNI149" s="3"/>
      <c r="TNJ149" s="3"/>
      <c r="TNK149" s="3"/>
      <c r="TNL149" s="3"/>
      <c r="TNM149" s="3"/>
      <c r="TNN149" s="3"/>
      <c r="TNO149" s="3"/>
      <c r="TNP149" s="3"/>
      <c r="TNQ149" s="3"/>
      <c r="TNR149" s="3"/>
      <c r="TNS149" s="3"/>
      <c r="TNT149" s="3"/>
      <c r="TNU149" s="3"/>
      <c r="TNV149" s="3"/>
      <c r="TNW149" s="3"/>
      <c r="TNX149" s="3"/>
      <c r="TNY149" s="3"/>
      <c r="TNZ149" s="3"/>
      <c r="TOA149" s="3"/>
      <c r="TOB149" s="3"/>
      <c r="TOC149" s="3"/>
      <c r="TOD149" s="3"/>
      <c r="TOE149" s="3"/>
      <c r="TOF149" s="3"/>
      <c r="TOG149" s="3"/>
      <c r="TOH149" s="3"/>
      <c r="TOI149" s="3"/>
      <c r="TOJ149" s="3"/>
      <c r="TOK149" s="3"/>
      <c r="TOL149" s="3"/>
      <c r="TOM149" s="3"/>
      <c r="TON149" s="3"/>
      <c r="TOO149" s="3"/>
      <c r="TOP149" s="3"/>
      <c r="TOQ149" s="3"/>
      <c r="TOR149" s="3"/>
      <c r="TOS149" s="3"/>
      <c r="TOT149" s="3"/>
      <c r="TOU149" s="3"/>
      <c r="TOV149" s="3"/>
      <c r="TOW149" s="3"/>
      <c r="TOX149" s="3"/>
      <c r="TOY149" s="3"/>
      <c r="TOZ149" s="3"/>
      <c r="TPA149" s="3"/>
      <c r="TPB149" s="3"/>
      <c r="TPC149" s="3"/>
      <c r="TPD149" s="3"/>
      <c r="TPE149" s="3"/>
      <c r="TPF149" s="3"/>
      <c r="TPG149" s="3"/>
      <c r="TPH149" s="3"/>
      <c r="TPI149" s="3"/>
      <c r="TPJ149" s="3"/>
      <c r="TPK149" s="3"/>
      <c r="TPL149" s="3"/>
      <c r="TPM149" s="3"/>
      <c r="TPN149" s="3"/>
      <c r="TPO149" s="3"/>
      <c r="TPP149" s="3"/>
      <c r="TPQ149" s="3"/>
      <c r="TPR149" s="3"/>
      <c r="TPS149" s="3"/>
      <c r="TPT149" s="3"/>
      <c r="TPU149" s="3"/>
      <c r="TPV149" s="3"/>
      <c r="TPW149" s="3"/>
      <c r="TPX149" s="3"/>
      <c r="TPY149" s="3"/>
      <c r="TPZ149" s="3"/>
      <c r="TQA149" s="3"/>
      <c r="TQB149" s="3"/>
      <c r="TQC149" s="3"/>
      <c r="TQD149" s="3"/>
      <c r="TQE149" s="3"/>
      <c r="TQF149" s="3"/>
      <c r="TQG149" s="3"/>
      <c r="TQH149" s="3"/>
      <c r="TQI149" s="3"/>
      <c r="TQJ149" s="3"/>
      <c r="TQK149" s="3"/>
      <c r="TQL149" s="3"/>
      <c r="TQM149" s="3"/>
      <c r="TQN149" s="3"/>
      <c r="TQO149" s="3"/>
      <c r="TQP149" s="3"/>
      <c r="TQQ149" s="3"/>
      <c r="TQR149" s="3"/>
      <c r="TQS149" s="3"/>
      <c r="TQT149" s="3"/>
      <c r="TQU149" s="3"/>
      <c r="TQV149" s="3"/>
      <c r="TQW149" s="3"/>
      <c r="TQX149" s="3"/>
      <c r="TQY149" s="3"/>
      <c r="TQZ149" s="3"/>
      <c r="TRA149" s="3"/>
      <c r="TRB149" s="3"/>
      <c r="TRC149" s="3"/>
      <c r="TRD149" s="3"/>
      <c r="TRE149" s="3"/>
      <c r="TRF149" s="3"/>
      <c r="TRG149" s="3"/>
      <c r="TRH149" s="3"/>
      <c r="TRI149" s="3"/>
      <c r="TRJ149" s="3"/>
      <c r="TRK149" s="3"/>
      <c r="TRL149" s="3"/>
      <c r="TRM149" s="3"/>
      <c r="TRN149" s="3"/>
      <c r="TRO149" s="3"/>
      <c r="TRP149" s="3"/>
      <c r="TRQ149" s="3"/>
      <c r="TRR149" s="3"/>
      <c r="TRS149" s="3"/>
      <c r="TRT149" s="3"/>
      <c r="TRU149" s="3"/>
      <c r="TRV149" s="3"/>
      <c r="TRW149" s="3"/>
      <c r="TRX149" s="3"/>
      <c r="TRY149" s="3"/>
      <c r="TRZ149" s="3"/>
      <c r="TSA149" s="3"/>
      <c r="TSB149" s="3"/>
      <c r="TSC149" s="3"/>
      <c r="TSD149" s="3"/>
      <c r="TSE149" s="3"/>
      <c r="TSF149" s="3"/>
      <c r="TSG149" s="3"/>
      <c r="TSH149" s="3"/>
      <c r="TSI149" s="3"/>
      <c r="TSJ149" s="3"/>
      <c r="TSK149" s="3"/>
      <c r="TSL149" s="3"/>
      <c r="TSM149" s="3"/>
      <c r="TSN149" s="3"/>
      <c r="TSO149" s="3"/>
      <c r="TSP149" s="3"/>
      <c r="TSQ149" s="3"/>
      <c r="TSR149" s="3"/>
      <c r="TSS149" s="3"/>
      <c r="TST149" s="3"/>
      <c r="TSU149" s="3"/>
      <c r="TSV149" s="3"/>
      <c r="TSW149" s="3"/>
      <c r="TSX149" s="3"/>
      <c r="TSY149" s="3"/>
      <c r="TSZ149" s="3"/>
      <c r="TTA149" s="3"/>
      <c r="TTB149" s="3"/>
      <c r="TTC149" s="3"/>
      <c r="TTD149" s="3"/>
      <c r="TTE149" s="3"/>
      <c r="TTF149" s="3"/>
      <c r="TTG149" s="3"/>
      <c r="TTH149" s="3"/>
      <c r="TTI149" s="3"/>
      <c r="TTJ149" s="3"/>
      <c r="TTK149" s="3"/>
      <c r="TTL149" s="3"/>
      <c r="TTM149" s="3"/>
      <c r="TTN149" s="3"/>
      <c r="TTO149" s="3"/>
      <c r="TTP149" s="3"/>
      <c r="TTQ149" s="3"/>
      <c r="TTR149" s="3"/>
      <c r="TTS149" s="3"/>
      <c r="TTT149" s="3"/>
      <c r="TTU149" s="3"/>
      <c r="TTV149" s="3"/>
      <c r="TTW149" s="3"/>
      <c r="TTX149" s="3"/>
      <c r="TTY149" s="3"/>
      <c r="TTZ149" s="3"/>
      <c r="TUA149" s="3"/>
      <c r="TUB149" s="3"/>
      <c r="TUC149" s="3"/>
      <c r="TUD149" s="3"/>
      <c r="TUE149" s="3"/>
      <c r="TUF149" s="3"/>
      <c r="TUG149" s="3"/>
      <c r="TUH149" s="3"/>
      <c r="TUI149" s="3"/>
      <c r="TUJ149" s="3"/>
      <c r="TUK149" s="3"/>
      <c r="TUL149" s="3"/>
      <c r="TUM149" s="3"/>
      <c r="TUN149" s="3"/>
      <c r="TUO149" s="3"/>
      <c r="TUP149" s="3"/>
      <c r="TUQ149" s="3"/>
      <c r="TUR149" s="3"/>
      <c r="TUS149" s="3"/>
      <c r="TUT149" s="3"/>
      <c r="TUU149" s="3"/>
      <c r="TUV149" s="3"/>
      <c r="TUW149" s="3"/>
      <c r="TUX149" s="3"/>
      <c r="TUY149" s="3"/>
      <c r="TUZ149" s="3"/>
      <c r="TVA149" s="3"/>
      <c r="TVB149" s="3"/>
      <c r="TVC149" s="3"/>
      <c r="TVD149" s="3"/>
      <c r="TVE149" s="3"/>
      <c r="TVF149" s="3"/>
      <c r="TVG149" s="3"/>
      <c r="TVH149" s="3"/>
      <c r="TVI149" s="3"/>
      <c r="TVJ149" s="3"/>
      <c r="TVK149" s="3"/>
      <c r="TVL149" s="3"/>
      <c r="TVM149" s="3"/>
      <c r="TVN149" s="3"/>
      <c r="TVO149" s="3"/>
      <c r="TVP149" s="3"/>
      <c r="TVQ149" s="3"/>
      <c r="TVR149" s="3"/>
      <c r="TVS149" s="3"/>
      <c r="TVT149" s="3"/>
      <c r="TVU149" s="3"/>
      <c r="TVV149" s="3"/>
      <c r="TVW149" s="3"/>
      <c r="TVX149" s="3"/>
      <c r="TVY149" s="3"/>
      <c r="TVZ149" s="3"/>
      <c r="TWA149" s="3"/>
      <c r="TWB149" s="3"/>
      <c r="TWC149" s="3"/>
      <c r="TWD149" s="3"/>
      <c r="TWE149" s="3"/>
      <c r="TWF149" s="3"/>
      <c r="TWG149" s="3"/>
      <c r="TWH149" s="3"/>
      <c r="TWI149" s="3"/>
      <c r="TWJ149" s="3"/>
      <c r="TWK149" s="3"/>
      <c r="TWL149" s="3"/>
      <c r="TWM149" s="3"/>
      <c r="TWN149" s="3"/>
      <c r="TWO149" s="3"/>
      <c r="TWP149" s="3"/>
      <c r="TWQ149" s="3"/>
      <c r="TWR149" s="3"/>
      <c r="TWS149" s="3"/>
      <c r="TWT149" s="3"/>
      <c r="TWU149" s="3"/>
      <c r="TWV149" s="3"/>
      <c r="TWW149" s="3"/>
      <c r="TWX149" s="3"/>
      <c r="TWY149" s="3"/>
      <c r="TWZ149" s="3"/>
      <c r="TXA149" s="3"/>
      <c r="TXB149" s="3"/>
      <c r="TXC149" s="3"/>
      <c r="TXD149" s="3"/>
      <c r="TXE149" s="3"/>
      <c r="TXF149" s="3"/>
      <c r="TXG149" s="3"/>
      <c r="TXH149" s="3"/>
      <c r="TXI149" s="3"/>
      <c r="TXJ149" s="3"/>
      <c r="TXK149" s="3"/>
      <c r="TXL149" s="3"/>
      <c r="TXM149" s="3"/>
      <c r="TXN149" s="3"/>
      <c r="TXO149" s="3"/>
      <c r="TXP149" s="3"/>
      <c r="TXQ149" s="3"/>
      <c r="TXR149" s="3"/>
      <c r="TXS149" s="3"/>
      <c r="TXT149" s="3"/>
      <c r="TXU149" s="3"/>
      <c r="TXV149" s="3"/>
      <c r="TXW149" s="3"/>
      <c r="TXX149" s="3"/>
      <c r="TXY149" s="3"/>
      <c r="TXZ149" s="3"/>
      <c r="TYA149" s="3"/>
      <c r="TYB149" s="3"/>
      <c r="TYC149" s="3"/>
      <c r="TYD149" s="3"/>
      <c r="TYE149" s="3"/>
      <c r="TYF149" s="3"/>
      <c r="TYG149" s="3"/>
      <c r="TYH149" s="3"/>
      <c r="TYI149" s="3"/>
      <c r="TYJ149" s="3"/>
      <c r="TYK149" s="3"/>
      <c r="TYL149" s="3"/>
      <c r="TYM149" s="3"/>
      <c r="TYN149" s="3"/>
      <c r="TYO149" s="3"/>
      <c r="TYP149" s="3"/>
      <c r="TYQ149" s="3"/>
      <c r="TYR149" s="3"/>
      <c r="TYS149" s="3"/>
      <c r="TYT149" s="3"/>
      <c r="TYU149" s="3"/>
      <c r="TYV149" s="3"/>
      <c r="TYW149" s="3"/>
      <c r="TYX149" s="3"/>
      <c r="TYY149" s="3"/>
      <c r="TYZ149" s="3"/>
      <c r="TZA149" s="3"/>
      <c r="TZB149" s="3"/>
      <c r="TZC149" s="3"/>
      <c r="TZD149" s="3"/>
      <c r="TZE149" s="3"/>
      <c r="TZF149" s="3"/>
      <c r="TZG149" s="3"/>
      <c r="TZH149" s="3"/>
      <c r="TZI149" s="3"/>
      <c r="TZJ149" s="3"/>
      <c r="TZK149" s="3"/>
      <c r="TZL149" s="3"/>
      <c r="TZM149" s="3"/>
      <c r="TZN149" s="3"/>
      <c r="TZO149" s="3"/>
      <c r="TZP149" s="3"/>
      <c r="TZQ149" s="3"/>
      <c r="TZR149" s="3"/>
      <c r="TZS149" s="3"/>
      <c r="TZT149" s="3"/>
      <c r="TZU149" s="3"/>
      <c r="TZV149" s="3"/>
      <c r="TZW149" s="3"/>
      <c r="TZX149" s="3"/>
      <c r="TZY149" s="3"/>
      <c r="TZZ149" s="3"/>
      <c r="UAA149" s="3"/>
      <c r="UAB149" s="3"/>
      <c r="UAC149" s="3"/>
      <c r="UAD149" s="3"/>
      <c r="UAE149" s="3"/>
      <c r="UAF149" s="3"/>
      <c r="UAG149" s="3"/>
      <c r="UAH149" s="3"/>
      <c r="UAI149" s="3"/>
      <c r="UAJ149" s="3"/>
      <c r="UAK149" s="3"/>
      <c r="UAL149" s="3"/>
      <c r="UAM149" s="3"/>
      <c r="UAN149" s="3"/>
      <c r="UAO149" s="3"/>
      <c r="UAP149" s="3"/>
      <c r="UAQ149" s="3"/>
      <c r="UAR149" s="3"/>
      <c r="UAS149" s="3"/>
      <c r="UAT149" s="3"/>
      <c r="UAU149" s="3"/>
      <c r="UAV149" s="3"/>
      <c r="UAW149" s="3"/>
      <c r="UAX149" s="3"/>
      <c r="UAY149" s="3"/>
      <c r="UAZ149" s="3"/>
      <c r="UBA149" s="3"/>
      <c r="UBB149" s="3"/>
      <c r="UBC149" s="3"/>
      <c r="UBD149" s="3"/>
      <c r="UBE149" s="3"/>
      <c r="UBF149" s="3"/>
      <c r="UBG149" s="3"/>
      <c r="UBH149" s="3"/>
      <c r="UBI149" s="3"/>
      <c r="UBJ149" s="3"/>
      <c r="UBK149" s="3"/>
      <c r="UBL149" s="3"/>
      <c r="UBM149" s="3"/>
      <c r="UBN149" s="3"/>
      <c r="UBO149" s="3"/>
      <c r="UBP149" s="3"/>
      <c r="UBQ149" s="3"/>
      <c r="UBR149" s="3"/>
      <c r="UBS149" s="3"/>
      <c r="UBT149" s="3"/>
      <c r="UBU149" s="3"/>
      <c r="UBV149" s="3"/>
      <c r="UBW149" s="3"/>
      <c r="UBX149" s="3"/>
      <c r="UBY149" s="3"/>
      <c r="UBZ149" s="3"/>
      <c r="UCA149" s="3"/>
      <c r="UCB149" s="3"/>
      <c r="UCC149" s="3"/>
      <c r="UCD149" s="3"/>
      <c r="UCE149" s="3"/>
      <c r="UCF149" s="3"/>
      <c r="UCG149" s="3"/>
      <c r="UCH149" s="3"/>
      <c r="UCI149" s="3"/>
      <c r="UCJ149" s="3"/>
      <c r="UCK149" s="3"/>
      <c r="UCL149" s="3"/>
      <c r="UCM149" s="3"/>
      <c r="UCN149" s="3"/>
      <c r="UCO149" s="3"/>
      <c r="UCP149" s="3"/>
      <c r="UCQ149" s="3"/>
      <c r="UCR149" s="3"/>
      <c r="UCS149" s="3"/>
      <c r="UCT149" s="3"/>
      <c r="UCU149" s="3"/>
      <c r="UCV149" s="3"/>
      <c r="UCW149" s="3"/>
      <c r="UCX149" s="3"/>
      <c r="UCY149" s="3"/>
      <c r="UCZ149" s="3"/>
      <c r="UDA149" s="3"/>
      <c r="UDB149" s="3"/>
      <c r="UDC149" s="3"/>
      <c r="UDD149" s="3"/>
      <c r="UDE149" s="3"/>
      <c r="UDF149" s="3"/>
      <c r="UDG149" s="3"/>
      <c r="UDH149" s="3"/>
      <c r="UDI149" s="3"/>
      <c r="UDJ149" s="3"/>
      <c r="UDK149" s="3"/>
      <c r="UDL149" s="3"/>
      <c r="UDM149" s="3"/>
      <c r="UDN149" s="3"/>
      <c r="UDO149" s="3"/>
      <c r="UDP149" s="3"/>
      <c r="UDQ149" s="3"/>
      <c r="UDR149" s="3"/>
      <c r="UDS149" s="3"/>
      <c r="UDT149" s="3"/>
      <c r="UDU149" s="3"/>
      <c r="UDV149" s="3"/>
      <c r="UDW149" s="3"/>
      <c r="UDX149" s="3"/>
      <c r="UDY149" s="3"/>
      <c r="UDZ149" s="3"/>
      <c r="UEA149" s="3"/>
      <c r="UEB149" s="3"/>
      <c r="UEC149" s="3"/>
      <c r="UED149" s="3"/>
      <c r="UEE149" s="3"/>
      <c r="UEF149" s="3"/>
      <c r="UEG149" s="3"/>
      <c r="UEH149" s="3"/>
      <c r="UEI149" s="3"/>
      <c r="UEJ149" s="3"/>
      <c r="UEK149" s="3"/>
      <c r="UEL149" s="3"/>
      <c r="UEM149" s="3"/>
      <c r="UEN149" s="3"/>
      <c r="UEO149" s="3"/>
      <c r="UEP149" s="3"/>
      <c r="UEQ149" s="3"/>
      <c r="UER149" s="3"/>
      <c r="UES149" s="3"/>
      <c r="UET149" s="3"/>
      <c r="UEU149" s="3"/>
      <c r="UEV149" s="3"/>
      <c r="UEW149" s="3"/>
      <c r="UEX149" s="3"/>
      <c r="UEY149" s="3"/>
      <c r="UEZ149" s="3"/>
      <c r="UFA149" s="3"/>
      <c r="UFB149" s="3"/>
      <c r="UFC149" s="3"/>
      <c r="UFD149" s="3"/>
      <c r="UFE149" s="3"/>
      <c r="UFF149" s="3"/>
      <c r="UFG149" s="3"/>
      <c r="UFH149" s="3"/>
      <c r="UFI149" s="3"/>
      <c r="UFJ149" s="3"/>
      <c r="UFK149" s="3"/>
      <c r="UFL149" s="3"/>
      <c r="UFM149" s="3"/>
      <c r="UFN149" s="3"/>
      <c r="UFO149" s="3"/>
      <c r="UFP149" s="3"/>
      <c r="UFQ149" s="3"/>
      <c r="UFR149" s="3"/>
      <c r="UFS149" s="3"/>
      <c r="UFT149" s="3"/>
      <c r="UFU149" s="3"/>
      <c r="UFV149" s="3"/>
      <c r="UFW149" s="3"/>
      <c r="UFX149" s="3"/>
      <c r="UFY149" s="3"/>
      <c r="UFZ149" s="3"/>
      <c r="UGA149" s="3"/>
      <c r="UGB149" s="3"/>
      <c r="UGC149" s="3"/>
      <c r="UGD149" s="3"/>
      <c r="UGE149" s="3"/>
      <c r="UGF149" s="3"/>
      <c r="UGG149" s="3"/>
      <c r="UGH149" s="3"/>
      <c r="UGI149" s="3"/>
      <c r="UGJ149" s="3"/>
      <c r="UGK149" s="3"/>
      <c r="UGL149" s="3"/>
      <c r="UGM149" s="3"/>
      <c r="UGN149" s="3"/>
      <c r="UGO149" s="3"/>
      <c r="UGP149" s="3"/>
      <c r="UGQ149" s="3"/>
      <c r="UGR149" s="3"/>
      <c r="UGS149" s="3"/>
      <c r="UGT149" s="3"/>
      <c r="UGU149" s="3"/>
      <c r="UGV149" s="3"/>
      <c r="UGW149" s="3"/>
      <c r="UGX149" s="3"/>
      <c r="UGY149" s="3"/>
      <c r="UGZ149" s="3"/>
      <c r="UHA149" s="3"/>
      <c r="UHB149" s="3"/>
      <c r="UHC149" s="3"/>
      <c r="UHD149" s="3"/>
      <c r="UHE149" s="3"/>
      <c r="UHF149" s="3"/>
      <c r="UHG149" s="3"/>
      <c r="UHH149" s="3"/>
      <c r="UHI149" s="3"/>
      <c r="UHJ149" s="3"/>
      <c r="UHK149" s="3"/>
      <c r="UHL149" s="3"/>
      <c r="UHM149" s="3"/>
      <c r="UHN149" s="3"/>
      <c r="UHO149" s="3"/>
      <c r="UHP149" s="3"/>
      <c r="UHQ149" s="3"/>
      <c r="UHR149" s="3"/>
      <c r="UHS149" s="3"/>
      <c r="UHT149" s="3"/>
      <c r="UHU149" s="3"/>
      <c r="UHV149" s="3"/>
      <c r="UHW149" s="3"/>
      <c r="UHX149" s="3"/>
      <c r="UHY149" s="3"/>
      <c r="UHZ149" s="3"/>
      <c r="UIA149" s="3"/>
      <c r="UIB149" s="3"/>
      <c r="UIC149" s="3"/>
      <c r="UID149" s="3"/>
      <c r="UIE149" s="3"/>
      <c r="UIF149" s="3"/>
      <c r="UIG149" s="3"/>
      <c r="UIH149" s="3"/>
      <c r="UII149" s="3"/>
      <c r="UIJ149" s="3"/>
      <c r="UIK149" s="3"/>
      <c r="UIL149" s="3"/>
      <c r="UIM149" s="3"/>
      <c r="UIN149" s="3"/>
      <c r="UIO149" s="3"/>
      <c r="UIP149" s="3"/>
      <c r="UIQ149" s="3"/>
      <c r="UIR149" s="3"/>
      <c r="UIS149" s="3"/>
      <c r="UIT149" s="3"/>
      <c r="UIU149" s="3"/>
      <c r="UIV149" s="3"/>
      <c r="UIW149" s="3"/>
      <c r="UIX149" s="3"/>
      <c r="UIY149" s="3"/>
      <c r="UIZ149" s="3"/>
      <c r="UJA149" s="3"/>
      <c r="UJB149" s="3"/>
      <c r="UJC149" s="3"/>
      <c r="UJD149" s="3"/>
      <c r="UJE149" s="3"/>
      <c r="UJF149" s="3"/>
      <c r="UJG149" s="3"/>
      <c r="UJH149" s="3"/>
      <c r="UJI149" s="3"/>
      <c r="UJJ149" s="3"/>
      <c r="UJK149" s="3"/>
      <c r="UJL149" s="3"/>
      <c r="UJM149" s="3"/>
      <c r="UJN149" s="3"/>
      <c r="UJO149" s="3"/>
      <c r="UJP149" s="3"/>
      <c r="UJQ149" s="3"/>
      <c r="UJR149" s="3"/>
      <c r="UJS149" s="3"/>
      <c r="UJT149" s="3"/>
      <c r="UJU149" s="3"/>
      <c r="UJV149" s="3"/>
      <c r="UJW149" s="3"/>
      <c r="UJX149" s="3"/>
      <c r="UJY149" s="3"/>
      <c r="UJZ149" s="3"/>
      <c r="UKA149" s="3"/>
      <c r="UKB149" s="3"/>
      <c r="UKC149" s="3"/>
      <c r="UKD149" s="3"/>
      <c r="UKE149" s="3"/>
      <c r="UKF149" s="3"/>
      <c r="UKG149" s="3"/>
      <c r="UKH149" s="3"/>
      <c r="UKI149" s="3"/>
      <c r="UKJ149" s="3"/>
      <c r="UKK149" s="3"/>
      <c r="UKL149" s="3"/>
      <c r="UKM149" s="3"/>
      <c r="UKN149" s="3"/>
      <c r="UKO149" s="3"/>
      <c r="UKP149" s="3"/>
      <c r="UKQ149" s="3"/>
      <c r="UKR149" s="3"/>
      <c r="UKS149" s="3"/>
      <c r="UKT149" s="3"/>
      <c r="UKU149" s="3"/>
      <c r="UKV149" s="3"/>
      <c r="UKW149" s="3"/>
      <c r="UKX149" s="3"/>
      <c r="UKY149" s="3"/>
      <c r="UKZ149" s="3"/>
      <c r="ULA149" s="3"/>
      <c r="ULB149" s="3"/>
      <c r="ULC149" s="3"/>
      <c r="ULD149" s="3"/>
      <c r="ULE149" s="3"/>
      <c r="ULF149" s="3"/>
      <c r="ULG149" s="3"/>
      <c r="ULH149" s="3"/>
      <c r="ULI149" s="3"/>
      <c r="ULJ149" s="3"/>
      <c r="ULK149" s="3"/>
      <c r="ULL149" s="3"/>
      <c r="ULM149" s="3"/>
      <c r="ULN149" s="3"/>
      <c r="ULO149" s="3"/>
      <c r="ULP149" s="3"/>
      <c r="ULQ149" s="3"/>
      <c r="ULR149" s="3"/>
      <c r="ULS149" s="3"/>
      <c r="ULT149" s="3"/>
      <c r="ULU149" s="3"/>
      <c r="ULV149" s="3"/>
      <c r="ULW149" s="3"/>
      <c r="ULX149" s="3"/>
      <c r="ULY149" s="3"/>
      <c r="ULZ149" s="3"/>
      <c r="UMA149" s="3"/>
      <c r="UMB149" s="3"/>
      <c r="UMC149" s="3"/>
      <c r="UMD149" s="3"/>
      <c r="UME149" s="3"/>
      <c r="UMF149" s="3"/>
      <c r="UMG149" s="3"/>
      <c r="UMH149" s="3"/>
      <c r="UMI149" s="3"/>
      <c r="UMJ149" s="3"/>
      <c r="UMK149" s="3"/>
      <c r="UML149" s="3"/>
      <c r="UMM149" s="3"/>
      <c r="UMN149" s="3"/>
      <c r="UMO149" s="3"/>
      <c r="UMP149" s="3"/>
      <c r="UMQ149" s="3"/>
      <c r="UMR149" s="3"/>
      <c r="UMS149" s="3"/>
      <c r="UMT149" s="3"/>
      <c r="UMU149" s="3"/>
      <c r="UMV149" s="3"/>
      <c r="UMW149" s="3"/>
      <c r="UMX149" s="3"/>
      <c r="UMY149" s="3"/>
      <c r="UMZ149" s="3"/>
      <c r="UNA149" s="3"/>
      <c r="UNB149" s="3"/>
      <c r="UNC149" s="3"/>
      <c r="UND149" s="3"/>
      <c r="UNE149" s="3"/>
      <c r="UNF149" s="3"/>
      <c r="UNG149" s="3"/>
      <c r="UNH149" s="3"/>
      <c r="UNI149" s="3"/>
      <c r="UNJ149" s="3"/>
      <c r="UNK149" s="3"/>
      <c r="UNL149" s="3"/>
      <c r="UNM149" s="3"/>
      <c r="UNN149" s="3"/>
      <c r="UNO149" s="3"/>
      <c r="UNP149" s="3"/>
      <c r="UNQ149" s="3"/>
      <c r="UNR149" s="3"/>
      <c r="UNS149" s="3"/>
      <c r="UNT149" s="3"/>
      <c r="UNU149" s="3"/>
      <c r="UNV149" s="3"/>
      <c r="UNW149" s="3"/>
      <c r="UNX149" s="3"/>
      <c r="UNY149" s="3"/>
      <c r="UNZ149" s="3"/>
      <c r="UOA149" s="3"/>
      <c r="UOB149" s="3"/>
      <c r="UOC149" s="3"/>
      <c r="UOD149" s="3"/>
      <c r="UOE149" s="3"/>
      <c r="UOF149" s="3"/>
      <c r="UOG149" s="3"/>
      <c r="UOH149" s="3"/>
      <c r="UOI149" s="3"/>
      <c r="UOJ149" s="3"/>
      <c r="UOK149" s="3"/>
      <c r="UOL149" s="3"/>
      <c r="UOM149" s="3"/>
      <c r="UON149" s="3"/>
      <c r="UOO149" s="3"/>
      <c r="UOP149" s="3"/>
      <c r="UOQ149" s="3"/>
      <c r="UOR149" s="3"/>
      <c r="UOS149" s="3"/>
      <c r="UOT149" s="3"/>
      <c r="UOU149" s="3"/>
      <c r="UOV149" s="3"/>
      <c r="UOW149" s="3"/>
      <c r="UOX149" s="3"/>
      <c r="UOY149" s="3"/>
      <c r="UOZ149" s="3"/>
      <c r="UPA149" s="3"/>
      <c r="UPB149" s="3"/>
      <c r="UPC149" s="3"/>
      <c r="UPD149" s="3"/>
      <c r="UPE149" s="3"/>
      <c r="UPF149" s="3"/>
      <c r="UPG149" s="3"/>
      <c r="UPH149" s="3"/>
      <c r="UPI149" s="3"/>
      <c r="UPJ149" s="3"/>
      <c r="UPK149" s="3"/>
      <c r="UPL149" s="3"/>
      <c r="UPM149" s="3"/>
      <c r="UPN149" s="3"/>
      <c r="UPO149" s="3"/>
      <c r="UPP149" s="3"/>
      <c r="UPQ149" s="3"/>
      <c r="UPR149" s="3"/>
      <c r="UPS149" s="3"/>
      <c r="UPT149" s="3"/>
      <c r="UPU149" s="3"/>
      <c r="UPV149" s="3"/>
      <c r="UPW149" s="3"/>
      <c r="UPX149" s="3"/>
      <c r="UPY149" s="3"/>
      <c r="UPZ149" s="3"/>
      <c r="UQA149" s="3"/>
      <c r="UQB149" s="3"/>
      <c r="UQC149" s="3"/>
      <c r="UQD149" s="3"/>
      <c r="UQE149" s="3"/>
      <c r="UQF149" s="3"/>
      <c r="UQG149" s="3"/>
      <c r="UQH149" s="3"/>
      <c r="UQI149" s="3"/>
      <c r="UQJ149" s="3"/>
      <c r="UQK149" s="3"/>
      <c r="UQL149" s="3"/>
      <c r="UQM149" s="3"/>
      <c r="UQN149" s="3"/>
      <c r="UQO149" s="3"/>
      <c r="UQP149" s="3"/>
      <c r="UQQ149" s="3"/>
      <c r="UQR149" s="3"/>
      <c r="UQS149" s="3"/>
      <c r="UQT149" s="3"/>
      <c r="UQU149" s="3"/>
      <c r="UQV149" s="3"/>
      <c r="UQW149" s="3"/>
      <c r="UQX149" s="3"/>
      <c r="UQY149" s="3"/>
      <c r="UQZ149" s="3"/>
      <c r="URA149" s="3"/>
      <c r="URB149" s="3"/>
      <c r="URC149" s="3"/>
      <c r="URD149" s="3"/>
      <c r="URE149" s="3"/>
      <c r="URF149" s="3"/>
      <c r="URG149" s="3"/>
      <c r="URH149" s="3"/>
      <c r="URI149" s="3"/>
      <c r="URJ149" s="3"/>
      <c r="URK149" s="3"/>
      <c r="URL149" s="3"/>
      <c r="URM149" s="3"/>
      <c r="URN149" s="3"/>
      <c r="URO149" s="3"/>
      <c r="URP149" s="3"/>
      <c r="URQ149" s="3"/>
      <c r="URR149" s="3"/>
      <c r="URS149" s="3"/>
      <c r="URT149" s="3"/>
      <c r="URU149" s="3"/>
      <c r="URV149" s="3"/>
      <c r="URW149" s="3"/>
      <c r="URX149" s="3"/>
      <c r="URY149" s="3"/>
      <c r="URZ149" s="3"/>
      <c r="USA149" s="3"/>
      <c r="USB149" s="3"/>
      <c r="USC149" s="3"/>
      <c r="USD149" s="3"/>
      <c r="USE149" s="3"/>
      <c r="USF149" s="3"/>
      <c r="USG149" s="3"/>
      <c r="USH149" s="3"/>
      <c r="USI149" s="3"/>
      <c r="USJ149" s="3"/>
      <c r="USK149" s="3"/>
      <c r="USL149" s="3"/>
      <c r="USM149" s="3"/>
      <c r="USN149" s="3"/>
      <c r="USO149" s="3"/>
      <c r="USP149" s="3"/>
      <c r="USQ149" s="3"/>
      <c r="USR149" s="3"/>
      <c r="USS149" s="3"/>
      <c r="UST149" s="3"/>
      <c r="USU149" s="3"/>
      <c r="USV149" s="3"/>
      <c r="USW149" s="3"/>
      <c r="USX149" s="3"/>
      <c r="USY149" s="3"/>
      <c r="USZ149" s="3"/>
      <c r="UTA149" s="3"/>
      <c r="UTB149" s="3"/>
      <c r="UTC149" s="3"/>
      <c r="UTD149" s="3"/>
      <c r="UTE149" s="3"/>
      <c r="UTF149" s="3"/>
      <c r="UTG149" s="3"/>
      <c r="UTH149" s="3"/>
      <c r="UTI149" s="3"/>
      <c r="UTJ149" s="3"/>
      <c r="UTK149" s="3"/>
      <c r="UTL149" s="3"/>
      <c r="UTM149" s="3"/>
      <c r="UTN149" s="3"/>
      <c r="UTO149" s="3"/>
      <c r="UTP149" s="3"/>
      <c r="UTQ149" s="3"/>
      <c r="UTR149" s="3"/>
      <c r="UTS149" s="3"/>
      <c r="UTT149" s="3"/>
      <c r="UTU149" s="3"/>
      <c r="UTV149" s="3"/>
      <c r="UTW149" s="3"/>
      <c r="UTX149" s="3"/>
      <c r="UTY149" s="3"/>
      <c r="UTZ149" s="3"/>
      <c r="UUA149" s="3"/>
      <c r="UUB149" s="3"/>
      <c r="UUC149" s="3"/>
      <c r="UUD149" s="3"/>
      <c r="UUE149" s="3"/>
      <c r="UUF149" s="3"/>
      <c r="UUG149" s="3"/>
      <c r="UUH149" s="3"/>
      <c r="UUI149" s="3"/>
      <c r="UUJ149" s="3"/>
      <c r="UUK149" s="3"/>
      <c r="UUL149" s="3"/>
      <c r="UUM149" s="3"/>
      <c r="UUN149" s="3"/>
      <c r="UUO149" s="3"/>
      <c r="UUP149" s="3"/>
      <c r="UUQ149" s="3"/>
      <c r="UUR149" s="3"/>
      <c r="UUS149" s="3"/>
      <c r="UUT149" s="3"/>
      <c r="UUU149" s="3"/>
      <c r="UUV149" s="3"/>
      <c r="UUW149" s="3"/>
      <c r="UUX149" s="3"/>
      <c r="UUY149" s="3"/>
      <c r="UUZ149" s="3"/>
      <c r="UVA149" s="3"/>
      <c r="UVB149" s="3"/>
      <c r="UVC149" s="3"/>
      <c r="UVD149" s="3"/>
      <c r="UVE149" s="3"/>
      <c r="UVF149" s="3"/>
      <c r="UVG149" s="3"/>
      <c r="UVH149" s="3"/>
      <c r="UVI149" s="3"/>
      <c r="UVJ149" s="3"/>
      <c r="UVK149" s="3"/>
      <c r="UVL149" s="3"/>
      <c r="UVM149" s="3"/>
      <c r="UVN149" s="3"/>
      <c r="UVO149" s="3"/>
      <c r="UVP149" s="3"/>
      <c r="UVQ149" s="3"/>
      <c r="UVR149" s="3"/>
      <c r="UVS149" s="3"/>
      <c r="UVT149" s="3"/>
      <c r="UVU149" s="3"/>
      <c r="UVV149" s="3"/>
      <c r="UVW149" s="3"/>
      <c r="UVX149" s="3"/>
      <c r="UVY149" s="3"/>
      <c r="UVZ149" s="3"/>
      <c r="UWA149" s="3"/>
      <c r="UWB149" s="3"/>
      <c r="UWC149" s="3"/>
      <c r="UWD149" s="3"/>
      <c r="UWE149" s="3"/>
      <c r="UWF149" s="3"/>
      <c r="UWG149" s="3"/>
      <c r="UWH149" s="3"/>
      <c r="UWI149" s="3"/>
      <c r="UWJ149" s="3"/>
      <c r="UWK149" s="3"/>
      <c r="UWL149" s="3"/>
      <c r="UWM149" s="3"/>
      <c r="UWN149" s="3"/>
      <c r="UWO149" s="3"/>
      <c r="UWP149" s="3"/>
      <c r="UWQ149" s="3"/>
      <c r="UWR149" s="3"/>
      <c r="UWS149" s="3"/>
      <c r="UWT149" s="3"/>
      <c r="UWU149" s="3"/>
      <c r="UWV149" s="3"/>
      <c r="UWW149" s="3"/>
      <c r="UWX149" s="3"/>
      <c r="UWY149" s="3"/>
      <c r="UWZ149" s="3"/>
      <c r="UXA149" s="3"/>
      <c r="UXB149" s="3"/>
      <c r="UXC149" s="3"/>
      <c r="UXD149" s="3"/>
      <c r="UXE149" s="3"/>
      <c r="UXF149" s="3"/>
      <c r="UXG149" s="3"/>
      <c r="UXH149" s="3"/>
      <c r="UXI149" s="3"/>
      <c r="UXJ149" s="3"/>
      <c r="UXK149" s="3"/>
      <c r="UXL149" s="3"/>
      <c r="UXM149" s="3"/>
      <c r="UXN149" s="3"/>
      <c r="UXO149" s="3"/>
      <c r="UXP149" s="3"/>
      <c r="UXQ149" s="3"/>
      <c r="UXR149" s="3"/>
      <c r="UXS149" s="3"/>
      <c r="UXT149" s="3"/>
      <c r="UXU149" s="3"/>
      <c r="UXV149" s="3"/>
      <c r="UXW149" s="3"/>
      <c r="UXX149" s="3"/>
      <c r="UXY149" s="3"/>
      <c r="UXZ149" s="3"/>
      <c r="UYA149" s="3"/>
      <c r="UYB149" s="3"/>
      <c r="UYC149" s="3"/>
      <c r="UYD149" s="3"/>
      <c r="UYE149" s="3"/>
      <c r="UYF149" s="3"/>
      <c r="UYG149" s="3"/>
      <c r="UYH149" s="3"/>
      <c r="UYI149" s="3"/>
      <c r="UYJ149" s="3"/>
      <c r="UYK149" s="3"/>
      <c r="UYL149" s="3"/>
      <c r="UYM149" s="3"/>
      <c r="UYN149" s="3"/>
      <c r="UYO149" s="3"/>
      <c r="UYP149" s="3"/>
      <c r="UYQ149" s="3"/>
      <c r="UYR149" s="3"/>
      <c r="UYS149" s="3"/>
      <c r="UYT149" s="3"/>
      <c r="UYU149" s="3"/>
      <c r="UYV149" s="3"/>
      <c r="UYW149" s="3"/>
      <c r="UYX149" s="3"/>
      <c r="UYY149" s="3"/>
      <c r="UYZ149" s="3"/>
      <c r="UZA149" s="3"/>
      <c r="UZB149" s="3"/>
      <c r="UZC149" s="3"/>
      <c r="UZD149" s="3"/>
      <c r="UZE149" s="3"/>
      <c r="UZF149" s="3"/>
      <c r="UZG149" s="3"/>
      <c r="UZH149" s="3"/>
      <c r="UZI149" s="3"/>
      <c r="UZJ149" s="3"/>
      <c r="UZK149" s="3"/>
      <c r="UZL149" s="3"/>
      <c r="UZM149" s="3"/>
      <c r="UZN149" s="3"/>
      <c r="UZO149" s="3"/>
      <c r="UZP149" s="3"/>
      <c r="UZQ149" s="3"/>
      <c r="UZR149" s="3"/>
      <c r="UZS149" s="3"/>
      <c r="UZT149" s="3"/>
      <c r="UZU149" s="3"/>
      <c r="UZV149" s="3"/>
      <c r="UZW149" s="3"/>
      <c r="UZX149" s="3"/>
      <c r="UZY149" s="3"/>
      <c r="UZZ149" s="3"/>
      <c r="VAA149" s="3"/>
      <c r="VAB149" s="3"/>
      <c r="VAC149" s="3"/>
      <c r="VAD149" s="3"/>
      <c r="VAE149" s="3"/>
      <c r="VAF149" s="3"/>
      <c r="VAG149" s="3"/>
      <c r="VAH149" s="3"/>
      <c r="VAI149" s="3"/>
      <c r="VAJ149" s="3"/>
      <c r="VAK149" s="3"/>
      <c r="VAL149" s="3"/>
      <c r="VAM149" s="3"/>
      <c r="VAN149" s="3"/>
      <c r="VAO149" s="3"/>
      <c r="VAP149" s="3"/>
      <c r="VAQ149" s="3"/>
      <c r="VAR149" s="3"/>
      <c r="VAS149" s="3"/>
      <c r="VAT149" s="3"/>
      <c r="VAU149" s="3"/>
      <c r="VAV149" s="3"/>
      <c r="VAW149" s="3"/>
      <c r="VAX149" s="3"/>
      <c r="VAY149" s="3"/>
      <c r="VAZ149" s="3"/>
      <c r="VBA149" s="3"/>
      <c r="VBB149" s="3"/>
      <c r="VBC149" s="3"/>
      <c r="VBD149" s="3"/>
      <c r="VBE149" s="3"/>
      <c r="VBF149" s="3"/>
      <c r="VBG149" s="3"/>
      <c r="VBH149" s="3"/>
      <c r="VBI149" s="3"/>
      <c r="VBJ149" s="3"/>
      <c r="VBK149" s="3"/>
      <c r="VBL149" s="3"/>
      <c r="VBM149" s="3"/>
      <c r="VBN149" s="3"/>
      <c r="VBO149" s="3"/>
      <c r="VBP149" s="3"/>
      <c r="VBQ149" s="3"/>
      <c r="VBR149" s="3"/>
      <c r="VBS149" s="3"/>
      <c r="VBT149" s="3"/>
      <c r="VBU149" s="3"/>
      <c r="VBV149" s="3"/>
      <c r="VBW149" s="3"/>
      <c r="VBX149" s="3"/>
      <c r="VBY149" s="3"/>
      <c r="VBZ149" s="3"/>
      <c r="VCA149" s="3"/>
      <c r="VCB149" s="3"/>
      <c r="VCC149" s="3"/>
      <c r="VCD149" s="3"/>
      <c r="VCE149" s="3"/>
      <c r="VCF149" s="3"/>
      <c r="VCG149" s="3"/>
      <c r="VCH149" s="3"/>
      <c r="VCI149" s="3"/>
      <c r="VCJ149" s="3"/>
      <c r="VCK149" s="3"/>
      <c r="VCL149" s="3"/>
      <c r="VCM149" s="3"/>
      <c r="VCN149" s="3"/>
      <c r="VCO149" s="3"/>
      <c r="VCP149" s="3"/>
      <c r="VCQ149" s="3"/>
      <c r="VCR149" s="3"/>
      <c r="VCS149" s="3"/>
      <c r="VCT149" s="3"/>
      <c r="VCU149" s="3"/>
      <c r="VCV149" s="3"/>
      <c r="VCW149" s="3"/>
      <c r="VCX149" s="3"/>
      <c r="VCY149" s="3"/>
      <c r="VCZ149" s="3"/>
      <c r="VDA149" s="3"/>
      <c r="VDB149" s="3"/>
      <c r="VDC149" s="3"/>
      <c r="VDD149" s="3"/>
      <c r="VDE149" s="3"/>
      <c r="VDF149" s="3"/>
      <c r="VDG149" s="3"/>
      <c r="VDH149" s="3"/>
      <c r="VDI149" s="3"/>
      <c r="VDJ149" s="3"/>
      <c r="VDK149" s="3"/>
      <c r="VDL149" s="3"/>
      <c r="VDM149" s="3"/>
      <c r="VDN149" s="3"/>
      <c r="VDO149" s="3"/>
      <c r="VDP149" s="3"/>
      <c r="VDQ149" s="3"/>
      <c r="VDR149" s="3"/>
      <c r="VDS149" s="3"/>
      <c r="VDT149" s="3"/>
      <c r="VDU149" s="3"/>
      <c r="VDV149" s="3"/>
      <c r="VDW149" s="3"/>
      <c r="VDX149" s="3"/>
      <c r="VDY149" s="3"/>
      <c r="VDZ149" s="3"/>
      <c r="VEA149" s="3"/>
      <c r="VEB149" s="3"/>
      <c r="VEC149" s="3"/>
      <c r="VED149" s="3"/>
      <c r="VEE149" s="3"/>
      <c r="VEF149" s="3"/>
      <c r="VEG149" s="3"/>
      <c r="VEH149" s="3"/>
      <c r="VEI149" s="3"/>
      <c r="VEJ149" s="3"/>
      <c r="VEK149" s="3"/>
      <c r="VEL149" s="3"/>
      <c r="VEM149" s="3"/>
      <c r="VEN149" s="3"/>
      <c r="VEO149" s="3"/>
      <c r="VEP149" s="3"/>
      <c r="VEQ149" s="3"/>
      <c r="VER149" s="3"/>
      <c r="VES149" s="3"/>
      <c r="VET149" s="3"/>
      <c r="VEU149" s="3"/>
      <c r="VEV149" s="3"/>
      <c r="VEW149" s="3"/>
      <c r="VEX149" s="3"/>
      <c r="VEY149" s="3"/>
      <c r="VEZ149" s="3"/>
      <c r="VFA149" s="3"/>
      <c r="VFB149" s="3"/>
      <c r="VFC149" s="3"/>
      <c r="VFD149" s="3"/>
      <c r="VFE149" s="3"/>
      <c r="VFF149" s="3"/>
      <c r="VFG149" s="3"/>
      <c r="VFH149" s="3"/>
      <c r="VFI149" s="3"/>
      <c r="VFJ149" s="3"/>
      <c r="VFK149" s="3"/>
      <c r="VFL149" s="3"/>
      <c r="VFM149" s="3"/>
      <c r="VFN149" s="3"/>
      <c r="VFO149" s="3"/>
      <c r="VFP149" s="3"/>
      <c r="VFQ149" s="3"/>
      <c r="VFR149" s="3"/>
      <c r="VFS149" s="3"/>
      <c r="VFT149" s="3"/>
      <c r="VFU149" s="3"/>
      <c r="VFV149" s="3"/>
      <c r="VFW149" s="3"/>
      <c r="VFX149" s="3"/>
      <c r="VFY149" s="3"/>
      <c r="VFZ149" s="3"/>
      <c r="VGA149" s="3"/>
      <c r="VGB149" s="3"/>
      <c r="VGC149" s="3"/>
      <c r="VGD149" s="3"/>
      <c r="VGE149" s="3"/>
      <c r="VGF149" s="3"/>
      <c r="VGG149" s="3"/>
      <c r="VGH149" s="3"/>
      <c r="VGI149" s="3"/>
      <c r="VGJ149" s="3"/>
      <c r="VGK149" s="3"/>
      <c r="VGL149" s="3"/>
      <c r="VGM149" s="3"/>
      <c r="VGN149" s="3"/>
      <c r="VGO149" s="3"/>
      <c r="VGP149" s="3"/>
      <c r="VGQ149" s="3"/>
      <c r="VGR149" s="3"/>
      <c r="VGS149" s="3"/>
      <c r="VGT149" s="3"/>
      <c r="VGU149" s="3"/>
      <c r="VGV149" s="3"/>
      <c r="VGW149" s="3"/>
      <c r="VGX149" s="3"/>
      <c r="VGY149" s="3"/>
      <c r="VGZ149" s="3"/>
      <c r="VHA149" s="3"/>
      <c r="VHB149" s="3"/>
      <c r="VHC149" s="3"/>
      <c r="VHD149" s="3"/>
      <c r="VHE149" s="3"/>
      <c r="VHF149" s="3"/>
      <c r="VHG149" s="3"/>
      <c r="VHH149" s="3"/>
      <c r="VHI149" s="3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  <c r="VVH149"/>
      <c r="VVI149"/>
      <c r="VVJ149"/>
      <c r="VVK149"/>
      <c r="VVL149"/>
      <c r="VVM149"/>
      <c r="VVN149"/>
      <c r="VVO149"/>
      <c r="VVP149"/>
      <c r="VVQ149"/>
      <c r="VVR149"/>
      <c r="VVS149"/>
      <c r="VVT149"/>
      <c r="VVU149"/>
      <c r="VVV149"/>
      <c r="VVW149"/>
      <c r="VVX149"/>
      <c r="VVY149"/>
      <c r="VVZ149"/>
      <c r="VWA149"/>
      <c r="VWB149"/>
      <c r="VWC149"/>
      <c r="VWD149"/>
      <c r="VWE149"/>
      <c r="VWF149"/>
      <c r="VWG149"/>
      <c r="VWH149"/>
      <c r="VWI149"/>
      <c r="VWJ149"/>
      <c r="VWK149"/>
      <c r="VWL149"/>
    </row>
    <row r="150" spans="1:15482" s="1" customFormat="1" ht="14.25" hidden="1">
      <c r="B150" s="328"/>
      <c r="C150" s="238" t="s">
        <v>68</v>
      </c>
      <c r="D150" s="79"/>
      <c r="E150" s="75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322"/>
      <c r="AH150" s="125"/>
      <c r="AI150" s="173" t="s">
        <v>68</v>
      </c>
      <c r="AK150" s="126"/>
      <c r="DT150" s="253"/>
    </row>
    <row r="151" spans="1:15482" s="1" customFormat="1" ht="14.25" hidden="1">
      <c r="B151" s="328"/>
      <c r="C151" s="157" t="s">
        <v>136</v>
      </c>
      <c r="D151" s="74">
        <v>0.3</v>
      </c>
      <c r="E151" s="239" t="s">
        <v>12</v>
      </c>
      <c r="F151" s="91">
        <f t="shared" ref="F151:AG151" si="87">F144/F133*100</f>
        <v>0</v>
      </c>
      <c r="G151" s="91">
        <f t="shared" si="87"/>
        <v>0</v>
      </c>
      <c r="H151" s="91">
        <f t="shared" si="87"/>
        <v>0</v>
      </c>
      <c r="I151" s="91" t="e">
        <f t="shared" si="87"/>
        <v>#DIV/0!</v>
      </c>
      <c r="J151" s="91">
        <f t="shared" si="87"/>
        <v>0</v>
      </c>
      <c r="K151" s="91" t="e">
        <f t="shared" si="87"/>
        <v>#DIV/0!</v>
      </c>
      <c r="L151" s="91">
        <f t="shared" si="87"/>
        <v>0</v>
      </c>
      <c r="M151" s="91">
        <f t="shared" si="87"/>
        <v>0</v>
      </c>
      <c r="N151" s="91">
        <f t="shared" si="87"/>
        <v>0</v>
      </c>
      <c r="O151" s="91" t="e">
        <f t="shared" si="87"/>
        <v>#DIV/0!</v>
      </c>
      <c r="P151" s="91" t="e">
        <f t="shared" si="87"/>
        <v>#DIV/0!</v>
      </c>
      <c r="Q151" s="91" t="e">
        <f t="shared" si="87"/>
        <v>#DIV/0!</v>
      </c>
      <c r="R151" s="91" t="e">
        <f t="shared" si="87"/>
        <v>#DIV/0!</v>
      </c>
      <c r="S151" s="91">
        <f t="shared" si="87"/>
        <v>0</v>
      </c>
      <c r="T151" s="91">
        <f t="shared" si="87"/>
        <v>0</v>
      </c>
      <c r="U151" s="91" t="e">
        <f t="shared" si="87"/>
        <v>#DIV/0!</v>
      </c>
      <c r="V151" s="91" t="e">
        <f t="shared" si="87"/>
        <v>#DIV/0!</v>
      </c>
      <c r="W151" s="91" t="e">
        <f t="shared" si="87"/>
        <v>#DIV/0!</v>
      </c>
      <c r="X151" s="91" t="e">
        <f t="shared" si="87"/>
        <v>#DIV/0!</v>
      </c>
      <c r="Y151" s="91" t="e">
        <f t="shared" si="87"/>
        <v>#DIV/0!</v>
      </c>
      <c r="Z151" s="91">
        <f t="shared" si="87"/>
        <v>0</v>
      </c>
      <c r="AA151" s="91">
        <f t="shared" si="87"/>
        <v>0</v>
      </c>
      <c r="AB151" s="91" t="e">
        <f t="shared" si="87"/>
        <v>#DIV/0!</v>
      </c>
      <c r="AC151" s="91" t="e">
        <f t="shared" si="87"/>
        <v>#DIV/0!</v>
      </c>
      <c r="AD151" s="91" t="e">
        <f t="shared" si="87"/>
        <v>#DIV/0!</v>
      </c>
      <c r="AE151" s="91" t="e">
        <f t="shared" si="87"/>
        <v>#DIV/0!</v>
      </c>
      <c r="AF151" s="91" t="e">
        <f t="shared" si="87"/>
        <v>#DIV/0!</v>
      </c>
      <c r="AG151" s="333">
        <f t="shared" si="87"/>
        <v>0</v>
      </c>
      <c r="AH151" s="125"/>
      <c r="AI151" s="127">
        <f>AI144/AI133*100</f>
        <v>0</v>
      </c>
      <c r="AK151" s="126"/>
      <c r="DT151" s="253"/>
    </row>
    <row r="152" spans="1:15482" s="1" customFormat="1" ht="14.25" hidden="1">
      <c r="B152" s="328"/>
      <c r="C152" s="157" t="s">
        <v>137</v>
      </c>
      <c r="D152" s="74">
        <v>0.3</v>
      </c>
      <c r="E152" s="239" t="s">
        <v>12</v>
      </c>
      <c r="F152" s="91" t="e">
        <f t="shared" ref="F152:AG152" si="88">F145/F135*100</f>
        <v>#DIV/0!</v>
      </c>
      <c r="G152" s="91" t="e">
        <f t="shared" si="88"/>
        <v>#DIV/0!</v>
      </c>
      <c r="H152" s="91" t="e">
        <f t="shared" si="88"/>
        <v>#DIV/0!</v>
      </c>
      <c r="I152" s="91" t="e">
        <f t="shared" si="88"/>
        <v>#DIV/0!</v>
      </c>
      <c r="J152" s="91" t="e">
        <f t="shared" si="88"/>
        <v>#DIV/0!</v>
      </c>
      <c r="K152" s="91">
        <f t="shared" si="88"/>
        <v>0</v>
      </c>
      <c r="L152" s="91" t="e">
        <f t="shared" si="88"/>
        <v>#DIV/0!</v>
      </c>
      <c r="M152" s="91" t="e">
        <f t="shared" si="88"/>
        <v>#DIV/0!</v>
      </c>
      <c r="N152" s="91" t="e">
        <f t="shared" si="88"/>
        <v>#DIV/0!</v>
      </c>
      <c r="O152" s="91" t="e">
        <f t="shared" si="88"/>
        <v>#DIV/0!</v>
      </c>
      <c r="P152" s="91" t="e">
        <f t="shared" si="88"/>
        <v>#DIV/0!</v>
      </c>
      <c r="Q152" s="91" t="e">
        <f t="shared" si="88"/>
        <v>#DIV/0!</v>
      </c>
      <c r="R152" s="91">
        <f t="shared" si="88"/>
        <v>0</v>
      </c>
      <c r="S152" s="91" t="e">
        <f t="shared" si="88"/>
        <v>#DIV/0!</v>
      </c>
      <c r="T152" s="91" t="e">
        <f t="shared" si="88"/>
        <v>#DIV/0!</v>
      </c>
      <c r="U152" s="91" t="e">
        <f t="shared" si="88"/>
        <v>#DIV/0!</v>
      </c>
      <c r="V152" s="91" t="e">
        <f t="shared" si="88"/>
        <v>#DIV/0!</v>
      </c>
      <c r="W152" s="91" t="e">
        <f t="shared" si="88"/>
        <v>#DIV/0!</v>
      </c>
      <c r="X152" s="91" t="e">
        <f t="shared" si="88"/>
        <v>#DIV/0!</v>
      </c>
      <c r="Y152" s="91">
        <f t="shared" si="88"/>
        <v>0</v>
      </c>
      <c r="Z152" s="91" t="e">
        <f t="shared" si="88"/>
        <v>#DIV/0!</v>
      </c>
      <c r="AA152" s="91" t="e">
        <f t="shared" si="88"/>
        <v>#DIV/0!</v>
      </c>
      <c r="AB152" s="91" t="e">
        <f t="shared" si="88"/>
        <v>#DIV/0!</v>
      </c>
      <c r="AC152" s="91" t="e">
        <f t="shared" si="88"/>
        <v>#DIV/0!</v>
      </c>
      <c r="AD152" s="91" t="e">
        <f t="shared" si="88"/>
        <v>#DIV/0!</v>
      </c>
      <c r="AE152" s="91" t="e">
        <f t="shared" si="88"/>
        <v>#DIV/0!</v>
      </c>
      <c r="AF152" s="91">
        <f t="shared" si="88"/>
        <v>0</v>
      </c>
      <c r="AG152" s="333" t="e">
        <f t="shared" si="88"/>
        <v>#DIV/0!</v>
      </c>
      <c r="AH152" s="125"/>
      <c r="AI152" s="127">
        <f>AI145/AI135*100</f>
        <v>0</v>
      </c>
      <c r="AK152" s="126"/>
      <c r="DT152" s="253"/>
    </row>
    <row r="153" spans="1:15482" s="1" customFormat="1" ht="14.25" hidden="1">
      <c r="B153" s="328"/>
      <c r="C153" s="238" t="s">
        <v>72</v>
      </c>
      <c r="D153" s="74"/>
      <c r="E153" s="75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333"/>
      <c r="AH153" s="125"/>
      <c r="AI153" s="173" t="s">
        <v>72</v>
      </c>
      <c r="AK153" s="126"/>
      <c r="DT153" s="253"/>
    </row>
    <row r="154" spans="1:15482" s="1" customFormat="1" ht="14.25" hidden="1">
      <c r="B154" s="328"/>
      <c r="C154" s="157" t="s">
        <v>136</v>
      </c>
      <c r="D154" s="74">
        <v>0.5</v>
      </c>
      <c r="E154" s="239" t="s">
        <v>12</v>
      </c>
      <c r="F154" s="91">
        <f t="shared" ref="F154:AG154" si="89">F147/F137*100</f>
        <v>0</v>
      </c>
      <c r="G154" s="91">
        <f t="shared" si="89"/>
        <v>0</v>
      </c>
      <c r="H154" s="91">
        <f t="shared" si="89"/>
        <v>0</v>
      </c>
      <c r="I154" s="91" t="e">
        <f t="shared" si="89"/>
        <v>#DIV/0!</v>
      </c>
      <c r="J154" s="91">
        <f t="shared" si="89"/>
        <v>0</v>
      </c>
      <c r="K154" s="91" t="e">
        <f t="shared" si="89"/>
        <v>#DIV/0!</v>
      </c>
      <c r="L154" s="91">
        <f t="shared" si="89"/>
        <v>0</v>
      </c>
      <c r="M154" s="91">
        <f t="shared" si="89"/>
        <v>0</v>
      </c>
      <c r="N154" s="91">
        <f t="shared" si="89"/>
        <v>0</v>
      </c>
      <c r="O154" s="91" t="e">
        <f t="shared" si="89"/>
        <v>#DIV/0!</v>
      </c>
      <c r="P154" s="91" t="e">
        <f t="shared" si="89"/>
        <v>#DIV/0!</v>
      </c>
      <c r="Q154" s="91" t="e">
        <f t="shared" si="89"/>
        <v>#DIV/0!</v>
      </c>
      <c r="R154" s="91" t="e">
        <f t="shared" si="89"/>
        <v>#DIV/0!</v>
      </c>
      <c r="S154" s="91">
        <f t="shared" si="89"/>
        <v>0</v>
      </c>
      <c r="T154" s="91">
        <f t="shared" si="89"/>
        <v>0</v>
      </c>
      <c r="U154" s="91" t="e">
        <f t="shared" si="89"/>
        <v>#DIV/0!</v>
      </c>
      <c r="V154" s="91" t="e">
        <f t="shared" si="89"/>
        <v>#DIV/0!</v>
      </c>
      <c r="W154" s="91" t="e">
        <f t="shared" si="89"/>
        <v>#DIV/0!</v>
      </c>
      <c r="X154" s="91" t="e">
        <f t="shared" si="89"/>
        <v>#DIV/0!</v>
      </c>
      <c r="Y154" s="91" t="e">
        <f t="shared" si="89"/>
        <v>#DIV/0!</v>
      </c>
      <c r="Z154" s="91">
        <f t="shared" si="89"/>
        <v>0</v>
      </c>
      <c r="AA154" s="91">
        <f t="shared" si="89"/>
        <v>0</v>
      </c>
      <c r="AB154" s="91" t="e">
        <f t="shared" si="89"/>
        <v>#DIV/0!</v>
      </c>
      <c r="AC154" s="91" t="e">
        <f t="shared" si="89"/>
        <v>#DIV/0!</v>
      </c>
      <c r="AD154" s="91" t="e">
        <f t="shared" si="89"/>
        <v>#DIV/0!</v>
      </c>
      <c r="AE154" s="91" t="e">
        <f t="shared" si="89"/>
        <v>#DIV/0!</v>
      </c>
      <c r="AF154" s="91" t="e">
        <f t="shared" si="89"/>
        <v>#DIV/0!</v>
      </c>
      <c r="AG154" s="333">
        <f t="shared" si="89"/>
        <v>0</v>
      </c>
      <c r="AH154" s="125"/>
      <c r="AI154" s="127">
        <f>AI147/AI137*100</f>
        <v>0</v>
      </c>
      <c r="AK154" s="126"/>
      <c r="DT154" s="253"/>
    </row>
    <row r="155" spans="1:15482" s="1" customFormat="1" ht="14.25" hidden="1">
      <c r="B155" s="328"/>
      <c r="C155" s="157" t="s">
        <v>137</v>
      </c>
      <c r="D155" s="74">
        <v>0.5</v>
      </c>
      <c r="E155" s="239" t="s">
        <v>12</v>
      </c>
      <c r="F155" s="91" t="e">
        <f t="shared" ref="F155:AG155" si="90">F148/F139*100</f>
        <v>#DIV/0!</v>
      </c>
      <c r="G155" s="91" t="e">
        <f t="shared" si="90"/>
        <v>#DIV/0!</v>
      </c>
      <c r="H155" s="91" t="e">
        <f t="shared" si="90"/>
        <v>#DIV/0!</v>
      </c>
      <c r="I155" s="91" t="e">
        <f t="shared" si="90"/>
        <v>#DIV/0!</v>
      </c>
      <c r="J155" s="91" t="e">
        <f t="shared" si="90"/>
        <v>#DIV/0!</v>
      </c>
      <c r="K155" s="91">
        <f t="shared" si="90"/>
        <v>0</v>
      </c>
      <c r="L155" s="91" t="e">
        <f t="shared" si="90"/>
        <v>#DIV/0!</v>
      </c>
      <c r="M155" s="91" t="e">
        <f t="shared" si="90"/>
        <v>#DIV/0!</v>
      </c>
      <c r="N155" s="91" t="e">
        <f t="shared" si="90"/>
        <v>#DIV/0!</v>
      </c>
      <c r="O155" s="91" t="e">
        <f t="shared" si="90"/>
        <v>#DIV/0!</v>
      </c>
      <c r="P155" s="91" t="e">
        <f t="shared" si="90"/>
        <v>#DIV/0!</v>
      </c>
      <c r="Q155" s="91" t="e">
        <f t="shared" si="90"/>
        <v>#DIV/0!</v>
      </c>
      <c r="R155" s="91">
        <f t="shared" si="90"/>
        <v>0</v>
      </c>
      <c r="S155" s="91" t="e">
        <f t="shared" si="90"/>
        <v>#DIV/0!</v>
      </c>
      <c r="T155" s="91" t="e">
        <f t="shared" si="90"/>
        <v>#DIV/0!</v>
      </c>
      <c r="U155" s="91" t="e">
        <f t="shared" si="90"/>
        <v>#DIV/0!</v>
      </c>
      <c r="V155" s="91" t="e">
        <f t="shared" si="90"/>
        <v>#DIV/0!</v>
      </c>
      <c r="W155" s="91" t="e">
        <f t="shared" si="90"/>
        <v>#DIV/0!</v>
      </c>
      <c r="X155" s="91" t="e">
        <f t="shared" si="90"/>
        <v>#DIV/0!</v>
      </c>
      <c r="Y155" s="91">
        <f t="shared" si="90"/>
        <v>0</v>
      </c>
      <c r="Z155" s="91" t="e">
        <f t="shared" si="90"/>
        <v>#DIV/0!</v>
      </c>
      <c r="AA155" s="91" t="e">
        <f t="shared" si="90"/>
        <v>#DIV/0!</v>
      </c>
      <c r="AB155" s="91" t="e">
        <f t="shared" si="90"/>
        <v>#DIV/0!</v>
      </c>
      <c r="AC155" s="91" t="e">
        <f t="shared" si="90"/>
        <v>#DIV/0!</v>
      </c>
      <c r="AD155" s="91" t="e">
        <f t="shared" si="90"/>
        <v>#DIV/0!</v>
      </c>
      <c r="AE155" s="91" t="e">
        <f t="shared" si="90"/>
        <v>#DIV/0!</v>
      </c>
      <c r="AF155" s="91">
        <f t="shared" si="90"/>
        <v>0</v>
      </c>
      <c r="AG155" s="333" t="e">
        <f t="shared" si="90"/>
        <v>#DIV/0!</v>
      </c>
      <c r="AH155" s="125"/>
      <c r="AI155" s="127">
        <f>AI148/AI139*100</f>
        <v>0</v>
      </c>
      <c r="AK155" s="126"/>
      <c r="DT155" s="253"/>
    </row>
    <row r="156" spans="1:15482">
      <c r="B156" s="318">
        <v>8</v>
      </c>
      <c r="C156" s="222" t="s">
        <v>83</v>
      </c>
      <c r="D156" s="59"/>
      <c r="E156" s="88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319"/>
      <c r="AH156" s="131"/>
      <c r="AI156" s="138" t="s">
        <v>84</v>
      </c>
    </row>
    <row r="157" spans="1:15482" s="1" customFormat="1">
      <c r="B157" s="323"/>
      <c r="C157" s="219" t="s">
        <v>85</v>
      </c>
      <c r="D157" s="79"/>
      <c r="E157" s="239" t="s">
        <v>86</v>
      </c>
      <c r="F157" s="167">
        <v>1316.8175000000001</v>
      </c>
      <c r="G157" s="163">
        <v>1274.9664</v>
      </c>
      <c r="H157" s="161">
        <v>1275.4942000000001</v>
      </c>
      <c r="I157" s="167">
        <v>1245.4572000000001</v>
      </c>
      <c r="J157" s="167">
        <v>1141.9149</v>
      </c>
      <c r="K157" s="167">
        <v>1147.1781000000001</v>
      </c>
      <c r="L157" s="167">
        <v>1188.8083999999999</v>
      </c>
      <c r="M157" s="167">
        <v>1166.4378999999999</v>
      </c>
      <c r="N157" s="167">
        <v>986.64269999999999</v>
      </c>
      <c r="O157" s="167">
        <v>939.70429999999999</v>
      </c>
      <c r="P157" s="167">
        <v>1084.3939</v>
      </c>
      <c r="Q157" s="167">
        <v>1133.4585999999999</v>
      </c>
      <c r="R157" s="167">
        <v>1148.3124</v>
      </c>
      <c r="S157" s="167">
        <v>1087.3325</v>
      </c>
      <c r="T157" s="167">
        <v>1074.2156</v>
      </c>
      <c r="U157" s="165">
        <v>1283.8045999999999</v>
      </c>
      <c r="V157" s="165">
        <v>1315.6758</v>
      </c>
      <c r="W157" s="165">
        <v>1313.1415</v>
      </c>
      <c r="X157" s="167">
        <v>1232.8719000000001</v>
      </c>
      <c r="Y157" s="167">
        <v>1281.4013</v>
      </c>
      <c r="Z157" s="167">
        <v>1298.0369000000001</v>
      </c>
      <c r="AA157" s="167">
        <v>1253.9921999999999</v>
      </c>
      <c r="AB157" s="167">
        <v>1228.5183999999999</v>
      </c>
      <c r="AC157" s="165">
        <v>1359.4848</v>
      </c>
      <c r="AD157" s="165">
        <v>1340.4683</v>
      </c>
      <c r="AE157" s="167">
        <v>1165.0117</v>
      </c>
      <c r="AF157" s="165">
        <v>1379.6092000000001</v>
      </c>
      <c r="AG157" s="348">
        <v>1398.3487</v>
      </c>
      <c r="AH157" s="125"/>
      <c r="AI157" s="178">
        <f>SUM(F157:AG157)</f>
        <v>34061.499900000003</v>
      </c>
      <c r="AK157" s="126"/>
      <c r="DT157" s="253"/>
    </row>
    <row r="158" spans="1:15482" s="5" customFormat="1">
      <c r="B158" s="340"/>
      <c r="C158" s="224" t="s">
        <v>87</v>
      </c>
      <c r="D158" s="162">
        <v>1269.566</v>
      </c>
      <c r="E158" s="225" t="s">
        <v>86</v>
      </c>
      <c r="F158" s="167">
        <v>1198.0534</v>
      </c>
      <c r="G158" s="163">
        <v>1176.9907000000001</v>
      </c>
      <c r="H158" s="163">
        <v>1147.5136</v>
      </c>
      <c r="I158" s="167">
        <v>1045.079</v>
      </c>
      <c r="J158" s="163">
        <v>1065.1786999999999</v>
      </c>
      <c r="K158" s="166">
        <v>1105.2739999999999</v>
      </c>
      <c r="L158" s="166">
        <v>1086.6853000000001</v>
      </c>
      <c r="M158" s="167">
        <v>887.04129999999998</v>
      </c>
      <c r="N158" s="167">
        <v>842.87049999999999</v>
      </c>
      <c r="O158" s="167">
        <v>995.79300000000001</v>
      </c>
      <c r="P158" s="167">
        <v>1055.2779</v>
      </c>
      <c r="Q158" s="167">
        <v>1061.5201999999999</v>
      </c>
      <c r="R158" s="167">
        <v>1003.2886</v>
      </c>
      <c r="S158" s="167">
        <v>984.59199999999998</v>
      </c>
      <c r="T158" s="167">
        <v>1196.9776999999999</v>
      </c>
      <c r="U158" s="167">
        <v>1224.472</v>
      </c>
      <c r="V158" s="167">
        <v>1231.5256999999999</v>
      </c>
      <c r="W158" s="167">
        <v>1159.1369999999999</v>
      </c>
      <c r="X158" s="167">
        <v>1212.0939000000001</v>
      </c>
      <c r="Y158" s="167">
        <v>1229.4039</v>
      </c>
      <c r="Z158" s="167">
        <v>1187.473</v>
      </c>
      <c r="AA158" s="167">
        <v>1164.3416</v>
      </c>
      <c r="AB158" s="165">
        <v>1282.3951999999999</v>
      </c>
      <c r="AC158" s="165">
        <v>1271.1186</v>
      </c>
      <c r="AD158" s="167">
        <v>1061.7046</v>
      </c>
      <c r="AE158" s="165">
        <v>1309.7714000000001</v>
      </c>
      <c r="AF158" s="165">
        <v>1325.9411</v>
      </c>
      <c r="AG158" s="349">
        <v>1425.3791000000001</v>
      </c>
      <c r="AI158" s="179">
        <f>SUM(F158:AG158)</f>
        <v>31936.893000000004</v>
      </c>
      <c r="AK158" s="285">
        <f>AI158/AI30</f>
        <v>1140.6033214285715</v>
      </c>
      <c r="DT158" s="306"/>
    </row>
    <row r="159" spans="1:15482">
      <c r="B159" s="327"/>
      <c r="C159" s="242" t="s">
        <v>88</v>
      </c>
      <c r="D159" s="79"/>
      <c r="E159" s="81"/>
      <c r="F159" s="167"/>
      <c r="G159" s="163"/>
      <c r="H159" s="163"/>
      <c r="I159" s="64"/>
      <c r="J159" s="163"/>
      <c r="K159" s="166"/>
      <c r="L159" s="166"/>
      <c r="M159" s="64"/>
      <c r="N159" s="64"/>
      <c r="O159" s="64"/>
      <c r="P159" s="64"/>
      <c r="Q159" s="191"/>
      <c r="R159" s="191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91"/>
      <c r="AD159" s="91"/>
      <c r="AE159" s="91"/>
      <c r="AF159" s="91"/>
      <c r="AG159" s="333"/>
      <c r="AH159" s="131"/>
      <c r="AI159" s="200" t="s">
        <v>88</v>
      </c>
      <c r="AJ159" s="263"/>
    </row>
    <row r="160" spans="1:15482">
      <c r="B160" s="327"/>
      <c r="C160" s="226" t="s">
        <v>89</v>
      </c>
      <c r="D160" s="74">
        <v>253.91319999999999</v>
      </c>
      <c r="E160" s="227" t="s">
        <v>86</v>
      </c>
      <c r="F160" s="167">
        <v>158.78074819495706</v>
      </c>
      <c r="G160" s="298">
        <v>172.75297319624255</v>
      </c>
      <c r="H160" s="163">
        <v>170.65536674008402</v>
      </c>
      <c r="I160" s="167">
        <v>168.85582323642902</v>
      </c>
      <c r="J160" s="163">
        <v>193.18940247880417</v>
      </c>
      <c r="K160" s="166">
        <v>186.53956402408255</v>
      </c>
      <c r="L160" s="166">
        <v>170.47487707402638</v>
      </c>
      <c r="M160" s="167">
        <v>168.82192172951378</v>
      </c>
      <c r="N160" s="167">
        <v>182.84206760810844</v>
      </c>
      <c r="O160" s="167">
        <v>228.38522305766466</v>
      </c>
      <c r="P160" s="167">
        <v>250.56932203892481</v>
      </c>
      <c r="Q160" s="167">
        <v>252.78686275312751</v>
      </c>
      <c r="R160" s="167">
        <v>235.93274144857736</v>
      </c>
      <c r="S160" s="167">
        <v>164.54271765635417</v>
      </c>
      <c r="T160" s="167">
        <v>169.47437223476925</v>
      </c>
      <c r="U160" s="167">
        <v>180.12637858172329</v>
      </c>
      <c r="V160" s="167">
        <v>190.93993099301281</v>
      </c>
      <c r="W160" s="167">
        <v>198.80014187259377</v>
      </c>
      <c r="X160" s="167">
        <v>217.4131618346172</v>
      </c>
      <c r="Y160" s="167">
        <v>218.44445632026665</v>
      </c>
      <c r="Z160" s="167">
        <v>182.78782858938521</v>
      </c>
      <c r="AA160" s="167">
        <v>187.90311229240078</v>
      </c>
      <c r="AB160" s="167">
        <v>195.43903371796992</v>
      </c>
      <c r="AC160" s="167">
        <v>195.65470262072205</v>
      </c>
      <c r="AD160" s="167">
        <v>165.45115473920174</v>
      </c>
      <c r="AE160" s="167">
        <v>178.90308395759308</v>
      </c>
      <c r="AF160" s="167">
        <v>193.31911436490827</v>
      </c>
      <c r="AG160" s="350">
        <v>200.15576216859719</v>
      </c>
      <c r="AH160" s="131"/>
      <c r="AI160" s="201">
        <f>SUM(F160:AG160)</f>
        <v>5379.9418455246587</v>
      </c>
      <c r="AJ160" s="263"/>
      <c r="BE160" s="263"/>
      <c r="DS160" s="263"/>
    </row>
    <row r="161" spans="2:124">
      <c r="B161" s="327"/>
      <c r="C161" s="226" t="s">
        <v>90</v>
      </c>
      <c r="D161" s="74">
        <v>1015.6528</v>
      </c>
      <c r="E161" s="227" t="s">
        <v>86</v>
      </c>
      <c r="F161" s="167">
        <f t="shared" ref="F161:AG161" si="91">F162-F160</f>
        <v>1039.2726518050429</v>
      </c>
      <c r="G161" s="163">
        <f t="shared" si="91"/>
        <v>1004.2377268037575</v>
      </c>
      <c r="H161" s="163">
        <f t="shared" si="91"/>
        <v>976.85823325991601</v>
      </c>
      <c r="I161" s="167">
        <f t="shared" si="91"/>
        <v>876.2231767635709</v>
      </c>
      <c r="J161" s="163">
        <f t="shared" si="91"/>
        <v>871.98929752119579</v>
      </c>
      <c r="K161" s="166">
        <f t="shared" si="91"/>
        <v>918.73443597591734</v>
      </c>
      <c r="L161" s="166">
        <f t="shared" si="91"/>
        <v>916.21042292597372</v>
      </c>
      <c r="M161" s="167">
        <f t="shared" si="91"/>
        <v>718.21937827048623</v>
      </c>
      <c r="N161" s="167">
        <f t="shared" si="91"/>
        <v>660.02843239189156</v>
      </c>
      <c r="O161" s="167">
        <f t="shared" si="91"/>
        <v>767.40777694233532</v>
      </c>
      <c r="P161" s="167">
        <f t="shared" si="91"/>
        <v>804.70857796107521</v>
      </c>
      <c r="Q161" s="167">
        <f t="shared" si="91"/>
        <v>808.73333724687245</v>
      </c>
      <c r="R161" s="167">
        <f t="shared" si="91"/>
        <v>767.35585855142267</v>
      </c>
      <c r="S161" s="167">
        <f t="shared" si="91"/>
        <v>820.04928234364581</v>
      </c>
      <c r="T161" s="167">
        <f t="shared" si="91"/>
        <v>1027.5033277652306</v>
      </c>
      <c r="U161" s="167">
        <f t="shared" si="91"/>
        <v>1044.3456214182768</v>
      </c>
      <c r="V161" s="167">
        <f t="shared" si="91"/>
        <v>1040.585769006987</v>
      </c>
      <c r="W161" s="167">
        <f t="shared" si="91"/>
        <v>960.33685812740623</v>
      </c>
      <c r="X161" s="167">
        <f t="shared" si="91"/>
        <v>994.68073816538288</v>
      </c>
      <c r="Y161" s="167">
        <f t="shared" si="91"/>
        <v>1010.9594436797333</v>
      </c>
      <c r="Z161" s="167">
        <f t="shared" si="91"/>
        <v>1004.6851714106148</v>
      </c>
      <c r="AA161" s="167">
        <f t="shared" si="91"/>
        <v>976.43848770759917</v>
      </c>
      <c r="AB161" s="167">
        <f t="shared" si="91"/>
        <v>1086.9561662820299</v>
      </c>
      <c r="AC161" s="167">
        <f t="shared" si="91"/>
        <v>1075.463897379278</v>
      </c>
      <c r="AD161" s="167">
        <f t="shared" si="91"/>
        <v>896.25344526079834</v>
      </c>
      <c r="AE161" s="167">
        <f t="shared" si="91"/>
        <v>1130.8683160424071</v>
      </c>
      <c r="AF161" s="167">
        <f t="shared" si="91"/>
        <v>1132.6219856350917</v>
      </c>
      <c r="AG161" s="350">
        <f t="shared" si="91"/>
        <v>1225.2233378314029</v>
      </c>
      <c r="AH161" s="131"/>
      <c r="AI161" s="201">
        <f>SUM(F161:AG161)</f>
        <v>26556.951154475344</v>
      </c>
      <c r="AJ161" s="263"/>
    </row>
    <row r="162" spans="2:124" s="8" customFormat="1">
      <c r="B162" s="351"/>
      <c r="C162" s="243" t="s">
        <v>91</v>
      </c>
      <c r="D162" s="181">
        <f>SUM(D160:D161)</f>
        <v>1269.566</v>
      </c>
      <c r="E162" s="244" t="s">
        <v>86</v>
      </c>
      <c r="F162" s="197">
        <f t="shared" ref="F162:AG162" si="92">F158</f>
        <v>1198.0534</v>
      </c>
      <c r="G162" s="182">
        <f t="shared" si="92"/>
        <v>1176.9907000000001</v>
      </c>
      <c r="H162" s="182">
        <f t="shared" si="92"/>
        <v>1147.5136</v>
      </c>
      <c r="I162" s="197">
        <f t="shared" si="92"/>
        <v>1045.079</v>
      </c>
      <c r="J162" s="197">
        <f t="shared" si="92"/>
        <v>1065.1786999999999</v>
      </c>
      <c r="K162" s="197">
        <f t="shared" si="92"/>
        <v>1105.2739999999999</v>
      </c>
      <c r="L162" s="197">
        <f t="shared" si="92"/>
        <v>1086.6853000000001</v>
      </c>
      <c r="M162" s="197">
        <f t="shared" si="92"/>
        <v>887.04129999999998</v>
      </c>
      <c r="N162" s="197">
        <f t="shared" si="92"/>
        <v>842.87049999999999</v>
      </c>
      <c r="O162" s="197">
        <f t="shared" si="92"/>
        <v>995.79300000000001</v>
      </c>
      <c r="P162" s="197">
        <f t="shared" si="92"/>
        <v>1055.2779</v>
      </c>
      <c r="Q162" s="197">
        <f t="shared" si="92"/>
        <v>1061.5201999999999</v>
      </c>
      <c r="R162" s="197">
        <f t="shared" si="92"/>
        <v>1003.2886</v>
      </c>
      <c r="S162" s="197">
        <f t="shared" si="92"/>
        <v>984.59199999999998</v>
      </c>
      <c r="T162" s="197">
        <f t="shared" si="92"/>
        <v>1196.9776999999999</v>
      </c>
      <c r="U162" s="197">
        <f t="shared" si="92"/>
        <v>1224.472</v>
      </c>
      <c r="V162" s="197">
        <f t="shared" si="92"/>
        <v>1231.5256999999999</v>
      </c>
      <c r="W162" s="197">
        <f t="shared" si="92"/>
        <v>1159.1369999999999</v>
      </c>
      <c r="X162" s="197">
        <f t="shared" si="92"/>
        <v>1212.0939000000001</v>
      </c>
      <c r="Y162" s="197">
        <f t="shared" si="92"/>
        <v>1229.4039</v>
      </c>
      <c r="Z162" s="197">
        <f t="shared" si="92"/>
        <v>1187.473</v>
      </c>
      <c r="AA162" s="197">
        <f t="shared" si="92"/>
        <v>1164.3416</v>
      </c>
      <c r="AB162" s="197">
        <f t="shared" si="92"/>
        <v>1282.3951999999999</v>
      </c>
      <c r="AC162" s="197">
        <f t="shared" si="92"/>
        <v>1271.1186</v>
      </c>
      <c r="AD162" s="197">
        <f t="shared" si="92"/>
        <v>1061.7046</v>
      </c>
      <c r="AE162" s="197">
        <f t="shared" si="92"/>
        <v>1309.7714000000001</v>
      </c>
      <c r="AF162" s="197">
        <f t="shared" si="92"/>
        <v>1325.9411</v>
      </c>
      <c r="AG162" s="352">
        <f t="shared" si="92"/>
        <v>1425.3791000000001</v>
      </c>
      <c r="AH162" s="202"/>
      <c r="AI162" s="203">
        <f>SUM(AI160:AI161)</f>
        <v>31936.893000000004</v>
      </c>
      <c r="AK162" s="204"/>
      <c r="BE162" s="264"/>
      <c r="DT162" s="307"/>
    </row>
    <row r="163" spans="2:124" s="8" customFormat="1">
      <c r="B163" s="320">
        <v>9</v>
      </c>
      <c r="C163" s="245" t="s">
        <v>92</v>
      </c>
      <c r="D163" s="183"/>
      <c r="E163" s="183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353"/>
      <c r="AH163" s="202"/>
      <c r="AI163" s="205" t="s">
        <v>93</v>
      </c>
      <c r="AK163" s="204"/>
      <c r="DT163" s="307"/>
    </row>
    <row r="164" spans="2:124" s="8" customFormat="1">
      <c r="B164" s="320"/>
      <c r="C164" s="226" t="s">
        <v>94</v>
      </c>
      <c r="D164" s="67">
        <f>17000*24</f>
        <v>408000</v>
      </c>
      <c r="E164" s="227" t="s">
        <v>9</v>
      </c>
      <c r="F164" s="153">
        <v>303840</v>
      </c>
      <c r="G164" s="153">
        <v>306480</v>
      </c>
      <c r="H164" s="153">
        <v>311760</v>
      </c>
      <c r="I164" s="153">
        <v>240460</v>
      </c>
      <c r="J164" s="153">
        <v>272160</v>
      </c>
      <c r="K164" s="153">
        <v>283200</v>
      </c>
      <c r="L164" s="153">
        <v>273360</v>
      </c>
      <c r="M164" s="153">
        <v>212880</v>
      </c>
      <c r="N164" s="153">
        <v>208080</v>
      </c>
      <c r="O164" s="153">
        <v>240000</v>
      </c>
      <c r="P164" s="153">
        <v>233280</v>
      </c>
      <c r="Q164" s="153">
        <v>255360</v>
      </c>
      <c r="R164" s="153">
        <v>219600</v>
      </c>
      <c r="S164" s="153">
        <v>271200</v>
      </c>
      <c r="T164" s="153">
        <v>326712</v>
      </c>
      <c r="U164" s="153">
        <v>315024</v>
      </c>
      <c r="V164" s="153">
        <v>307032</v>
      </c>
      <c r="W164" s="153">
        <v>296400</v>
      </c>
      <c r="X164" s="153">
        <v>306240</v>
      </c>
      <c r="Y164" s="153">
        <v>307440</v>
      </c>
      <c r="Z164" s="153">
        <v>302160</v>
      </c>
      <c r="AA164" s="153">
        <v>321600</v>
      </c>
      <c r="AB164" s="153">
        <v>339360</v>
      </c>
      <c r="AC164" s="153">
        <v>327120</v>
      </c>
      <c r="AD164" s="153">
        <v>276135</v>
      </c>
      <c r="AE164" s="153">
        <v>341760</v>
      </c>
      <c r="AF164" s="153">
        <v>363165</v>
      </c>
      <c r="AG164" s="342">
        <v>347280</v>
      </c>
      <c r="AH164" s="202"/>
      <c r="AI164" s="206">
        <f>SUM(F164:AG164)</f>
        <v>8109088</v>
      </c>
      <c r="AJ164" s="207"/>
      <c r="AK164" s="204">
        <f>AI164/AI30</f>
        <v>289610.28571428574</v>
      </c>
      <c r="DT164" s="307"/>
    </row>
    <row r="165" spans="2:124" s="8" customFormat="1">
      <c r="B165" s="320"/>
      <c r="C165" s="246" t="s">
        <v>95</v>
      </c>
      <c r="D165" s="154"/>
      <c r="E165" s="61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342"/>
      <c r="AH165" s="202"/>
      <c r="AI165" s="208" t="s">
        <v>95</v>
      </c>
      <c r="AJ165" s="207"/>
      <c r="AK165" s="204">
        <f>AK164/24</f>
        <v>12067.095238095239</v>
      </c>
      <c r="DT165" s="307"/>
    </row>
    <row r="166" spans="2:124">
      <c r="B166" s="327"/>
      <c r="C166" s="226" t="s">
        <v>22</v>
      </c>
      <c r="D166" s="67">
        <v>180000</v>
      </c>
      <c r="E166" s="227" t="s">
        <v>9</v>
      </c>
      <c r="F166" s="64">
        <v>133300</v>
      </c>
      <c r="G166" s="64">
        <v>133900</v>
      </c>
      <c r="H166" s="64">
        <v>129100.00000000003</v>
      </c>
      <c r="I166" s="64">
        <v>129599.99999999997</v>
      </c>
      <c r="J166" s="64">
        <v>154399.99999999997</v>
      </c>
      <c r="K166" s="64">
        <v>143300.00000000006</v>
      </c>
      <c r="L166" s="64">
        <v>140260</v>
      </c>
      <c r="M166" s="64">
        <v>140239.99999999988</v>
      </c>
      <c r="N166" s="64">
        <v>143400.00000000009</v>
      </c>
      <c r="O166" s="64">
        <v>149410.00000000009</v>
      </c>
      <c r="P166" s="64">
        <v>151299.99999999994</v>
      </c>
      <c r="Q166" s="64">
        <v>155440.00000000006</v>
      </c>
      <c r="R166" s="64">
        <v>160349.99999999991</v>
      </c>
      <c r="S166" s="64">
        <v>137200.00000000006</v>
      </c>
      <c r="T166" s="64">
        <v>147439.99999999983</v>
      </c>
      <c r="U166" s="64">
        <v>146059.99999999994</v>
      </c>
      <c r="V166" s="64">
        <v>147900.00000000009</v>
      </c>
      <c r="W166" s="64">
        <v>142019.99999999997</v>
      </c>
      <c r="X166" s="64">
        <v>159680.00000000029</v>
      </c>
      <c r="Y166" s="64">
        <v>162199.99999999983</v>
      </c>
      <c r="Z166" s="64">
        <v>151159.99999999985</v>
      </c>
      <c r="AA166" s="64">
        <v>148840.00000000015</v>
      </c>
      <c r="AB166" s="64">
        <v>154199.99999999983</v>
      </c>
      <c r="AC166" s="64">
        <v>155650.00000000009</v>
      </c>
      <c r="AD166" s="64">
        <v>132540</v>
      </c>
      <c r="AE166" s="64">
        <v>157360</v>
      </c>
      <c r="AF166" s="64">
        <v>154350</v>
      </c>
      <c r="AG166" s="322">
        <v>153460</v>
      </c>
      <c r="AH166" s="131"/>
      <c r="AI166" s="124">
        <f>SUM(F166:AG166)</f>
        <v>4114060.0000000005</v>
      </c>
    </row>
    <row r="167" spans="2:124">
      <c r="B167" s="327"/>
      <c r="C167" s="226" t="s">
        <v>96</v>
      </c>
      <c r="D167" s="67">
        <v>122000</v>
      </c>
      <c r="E167" s="227" t="s">
        <v>9</v>
      </c>
      <c r="F167" s="64">
        <v>90600</v>
      </c>
      <c r="G167" s="64">
        <v>93200</v>
      </c>
      <c r="H167" s="64">
        <v>102900.00000000146</v>
      </c>
      <c r="I167" s="64">
        <v>57599.999999998545</v>
      </c>
      <c r="J167" s="64">
        <v>38199.99999999709</v>
      </c>
      <c r="K167" s="64">
        <v>37300.00000000291</v>
      </c>
      <c r="L167" s="64">
        <v>37000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63199.99999999709</v>
      </c>
      <c r="T167" s="64">
        <v>91500</v>
      </c>
      <c r="U167" s="64">
        <v>89599.999999998545</v>
      </c>
      <c r="V167" s="64">
        <v>64100.000000005821</v>
      </c>
      <c r="W167" s="64">
        <v>67399.999999994179</v>
      </c>
      <c r="X167" s="64">
        <v>75200.000000004366</v>
      </c>
      <c r="Y167" s="64">
        <v>61500</v>
      </c>
      <c r="Z167" s="64">
        <v>58400.000000001455</v>
      </c>
      <c r="AA167" s="64">
        <v>76699.99999999709</v>
      </c>
      <c r="AB167" s="64">
        <v>90300.00000000291</v>
      </c>
      <c r="AC167" s="64">
        <v>94500</v>
      </c>
      <c r="AD167" s="64">
        <v>76400</v>
      </c>
      <c r="AE167" s="64">
        <v>85300</v>
      </c>
      <c r="AF167" s="64">
        <v>104600</v>
      </c>
      <c r="AG167" s="322">
        <v>104700</v>
      </c>
      <c r="AH167" s="131"/>
      <c r="AI167" s="124">
        <f>SUM(F167:AG167)</f>
        <v>1660200.0000000014</v>
      </c>
    </row>
    <row r="168" spans="2:124">
      <c r="B168" s="327"/>
      <c r="C168" s="226" t="s">
        <v>97</v>
      </c>
      <c r="D168" s="67">
        <f>D164-D166-D167</f>
        <v>106000</v>
      </c>
      <c r="E168" s="227" t="s">
        <v>9</v>
      </c>
      <c r="F168" s="64">
        <f t="shared" ref="F168:AG168" si="93">F164-F166-F167</f>
        <v>79940</v>
      </c>
      <c r="G168" s="64">
        <f t="shared" si="93"/>
        <v>79380</v>
      </c>
      <c r="H168" s="64">
        <f t="shared" si="93"/>
        <v>79759.999999998516</v>
      </c>
      <c r="I168" s="64">
        <f t="shared" si="93"/>
        <v>53260.000000001484</v>
      </c>
      <c r="J168" s="64">
        <f t="shared" si="93"/>
        <v>79560.000000002939</v>
      </c>
      <c r="K168" s="64">
        <f t="shared" si="93"/>
        <v>102599.99999999703</v>
      </c>
      <c r="L168" s="64">
        <f t="shared" si="93"/>
        <v>96100</v>
      </c>
      <c r="M168" s="64">
        <f t="shared" si="93"/>
        <v>72640.000000000116</v>
      </c>
      <c r="N168" s="64">
        <f t="shared" si="93"/>
        <v>64679.999999999913</v>
      </c>
      <c r="O168" s="64">
        <f t="shared" si="93"/>
        <v>90589.999999999913</v>
      </c>
      <c r="P168" s="64">
        <f t="shared" si="93"/>
        <v>81980.000000000058</v>
      </c>
      <c r="Q168" s="64">
        <f t="shared" si="93"/>
        <v>99919.999999999942</v>
      </c>
      <c r="R168" s="64">
        <f t="shared" si="93"/>
        <v>59250.000000000087</v>
      </c>
      <c r="S168" s="64">
        <f t="shared" si="93"/>
        <v>70800.000000002852</v>
      </c>
      <c r="T168" s="64">
        <f t="shared" si="93"/>
        <v>87772.000000000175</v>
      </c>
      <c r="U168" s="64">
        <f t="shared" si="93"/>
        <v>79364.000000001513</v>
      </c>
      <c r="V168" s="64">
        <f t="shared" si="93"/>
        <v>95031.999999994092</v>
      </c>
      <c r="W168" s="64">
        <f t="shared" si="93"/>
        <v>86980.00000000585</v>
      </c>
      <c r="X168" s="64">
        <f t="shared" si="93"/>
        <v>71359.999999995343</v>
      </c>
      <c r="Y168" s="64">
        <f t="shared" si="93"/>
        <v>83740.000000000175</v>
      </c>
      <c r="Z168" s="64">
        <f t="shared" si="93"/>
        <v>92599.99999999869</v>
      </c>
      <c r="AA168" s="64">
        <f t="shared" si="93"/>
        <v>96060.000000002765</v>
      </c>
      <c r="AB168" s="64">
        <f t="shared" si="93"/>
        <v>94859.999999997264</v>
      </c>
      <c r="AC168" s="64">
        <f t="shared" si="93"/>
        <v>76969.999999999913</v>
      </c>
      <c r="AD168" s="64">
        <f t="shared" si="93"/>
        <v>67195</v>
      </c>
      <c r="AE168" s="64">
        <f t="shared" si="93"/>
        <v>99100</v>
      </c>
      <c r="AF168" s="64">
        <f t="shared" si="93"/>
        <v>104215</v>
      </c>
      <c r="AG168" s="322">
        <f t="shared" si="93"/>
        <v>89120</v>
      </c>
      <c r="AH168" s="131"/>
      <c r="AI168" s="124">
        <f>SUM(F168:AG168)</f>
        <v>2334827.9999999991</v>
      </c>
    </row>
    <row r="169" spans="2:124" s="8" customFormat="1">
      <c r="B169" s="320"/>
      <c r="C169" s="242" t="s">
        <v>91</v>
      </c>
      <c r="D169" s="185">
        <f>SUM(D166:D168)</f>
        <v>408000</v>
      </c>
      <c r="E169" s="227" t="s">
        <v>9</v>
      </c>
      <c r="F169" s="153">
        <f t="shared" ref="F169:AG169" si="94">SUM(F166:F168)</f>
        <v>303840</v>
      </c>
      <c r="G169" s="153">
        <f t="shared" si="94"/>
        <v>306480</v>
      </c>
      <c r="H169" s="153">
        <f t="shared" si="94"/>
        <v>311760</v>
      </c>
      <c r="I169" s="153">
        <f t="shared" si="94"/>
        <v>240460</v>
      </c>
      <c r="J169" s="153">
        <f t="shared" si="94"/>
        <v>272160</v>
      </c>
      <c r="K169" s="153">
        <f t="shared" si="94"/>
        <v>283200</v>
      </c>
      <c r="L169" s="153">
        <f t="shared" si="94"/>
        <v>273360</v>
      </c>
      <c r="M169" s="153">
        <f t="shared" si="94"/>
        <v>212880</v>
      </c>
      <c r="N169" s="153">
        <f t="shared" si="94"/>
        <v>208080</v>
      </c>
      <c r="O169" s="153">
        <f t="shared" si="94"/>
        <v>240000</v>
      </c>
      <c r="P169" s="153">
        <f t="shared" si="94"/>
        <v>233280</v>
      </c>
      <c r="Q169" s="153">
        <f t="shared" si="94"/>
        <v>255360</v>
      </c>
      <c r="R169" s="153">
        <f t="shared" si="94"/>
        <v>219600</v>
      </c>
      <c r="S169" s="153">
        <f t="shared" si="94"/>
        <v>271200</v>
      </c>
      <c r="T169" s="153">
        <f t="shared" si="94"/>
        <v>326712</v>
      </c>
      <c r="U169" s="153">
        <f t="shared" si="94"/>
        <v>315024</v>
      </c>
      <c r="V169" s="153">
        <f t="shared" si="94"/>
        <v>307032</v>
      </c>
      <c r="W169" s="153">
        <f t="shared" si="94"/>
        <v>296400</v>
      </c>
      <c r="X169" s="153">
        <f t="shared" si="94"/>
        <v>306240</v>
      </c>
      <c r="Y169" s="153">
        <f t="shared" si="94"/>
        <v>307440</v>
      </c>
      <c r="Z169" s="153">
        <f t="shared" si="94"/>
        <v>302160</v>
      </c>
      <c r="AA169" s="153">
        <f t="shared" si="94"/>
        <v>321600</v>
      </c>
      <c r="AB169" s="153">
        <f t="shared" si="94"/>
        <v>339360</v>
      </c>
      <c r="AC169" s="153">
        <f t="shared" si="94"/>
        <v>327120</v>
      </c>
      <c r="AD169" s="153">
        <f t="shared" si="94"/>
        <v>276135</v>
      </c>
      <c r="AE169" s="153">
        <f t="shared" si="94"/>
        <v>341760</v>
      </c>
      <c r="AF169" s="153">
        <f t="shared" si="94"/>
        <v>363165</v>
      </c>
      <c r="AG169" s="342">
        <f t="shared" si="94"/>
        <v>347280</v>
      </c>
      <c r="AH169" s="202"/>
      <c r="AI169" s="206">
        <f>SUM(AI166:AI168)</f>
        <v>8109088.0000000009</v>
      </c>
      <c r="AK169" s="204"/>
      <c r="DT169" s="307"/>
    </row>
    <row r="170" spans="2:124">
      <c r="B170" s="318">
        <v>10</v>
      </c>
      <c r="C170" s="222" t="s">
        <v>98</v>
      </c>
      <c r="D170" s="88"/>
      <c r="E170" s="88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199"/>
      <c r="AD170" s="199"/>
      <c r="AE170" s="199"/>
      <c r="AF170" s="199"/>
      <c r="AG170" s="354"/>
      <c r="AH170" s="131"/>
      <c r="AI170" s="205" t="s">
        <v>99</v>
      </c>
    </row>
    <row r="171" spans="2:124" s="9" customFormat="1" ht="16.5">
      <c r="B171" s="330"/>
      <c r="C171" s="247" t="s">
        <v>100</v>
      </c>
      <c r="D171" s="186">
        <v>670</v>
      </c>
      <c r="E171" s="248" t="s">
        <v>140</v>
      </c>
      <c r="F171" s="187">
        <v>561</v>
      </c>
      <c r="G171" s="187">
        <v>603</v>
      </c>
      <c r="H171" s="187">
        <v>648</v>
      </c>
      <c r="I171" s="187">
        <v>520</v>
      </c>
      <c r="J171" s="187">
        <v>552</v>
      </c>
      <c r="K171" s="187">
        <v>597</v>
      </c>
      <c r="L171" s="187">
        <v>694</v>
      </c>
      <c r="M171" s="187">
        <v>350</v>
      </c>
      <c r="N171" s="187">
        <v>460</v>
      </c>
      <c r="O171" s="187">
        <v>340</v>
      </c>
      <c r="P171" s="187">
        <v>486</v>
      </c>
      <c r="Q171" s="187">
        <v>465</v>
      </c>
      <c r="R171" s="187">
        <v>408</v>
      </c>
      <c r="S171" s="187">
        <v>470</v>
      </c>
      <c r="T171" s="187">
        <v>681</v>
      </c>
      <c r="U171" s="187">
        <v>599</v>
      </c>
      <c r="V171" s="187">
        <v>572</v>
      </c>
      <c r="W171" s="187">
        <v>639</v>
      </c>
      <c r="X171" s="187">
        <v>657</v>
      </c>
      <c r="Y171" s="187">
        <v>736</v>
      </c>
      <c r="Z171" s="187">
        <v>544</v>
      </c>
      <c r="AA171" s="187">
        <v>577</v>
      </c>
      <c r="AB171" s="187">
        <v>643</v>
      </c>
      <c r="AC171" s="187">
        <v>657</v>
      </c>
      <c r="AD171" s="187">
        <v>670</v>
      </c>
      <c r="AE171" s="187">
        <v>640</v>
      </c>
      <c r="AF171" s="187">
        <v>690</v>
      </c>
      <c r="AG171" s="355">
        <v>716</v>
      </c>
      <c r="AI171" s="209">
        <f>SUM(F171:AG171)</f>
        <v>16175</v>
      </c>
      <c r="AK171" s="135">
        <f>AI171/AI30</f>
        <v>577.67857142857144</v>
      </c>
      <c r="DT171" s="262"/>
    </row>
    <row r="172" spans="2:124" s="9" customFormat="1">
      <c r="B172" s="330"/>
      <c r="C172" s="249" t="s">
        <v>88</v>
      </c>
      <c r="D172" s="45"/>
      <c r="E172" s="46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355"/>
      <c r="AI172" s="210" t="s">
        <v>88</v>
      </c>
      <c r="AK172" s="135"/>
      <c r="DT172" s="262"/>
    </row>
    <row r="173" spans="2:124" s="9" customFormat="1" ht="16.5">
      <c r="B173" s="330"/>
      <c r="C173" s="247" t="s">
        <v>101</v>
      </c>
      <c r="D173" s="188">
        <v>78.959999999999994</v>
      </c>
      <c r="E173" s="248" t="s">
        <v>140</v>
      </c>
      <c r="F173" s="187">
        <v>80</v>
      </c>
      <c r="G173" s="187">
        <v>40</v>
      </c>
      <c r="H173" s="187">
        <v>54</v>
      </c>
      <c r="I173" s="187">
        <v>77</v>
      </c>
      <c r="J173" s="187">
        <v>106</v>
      </c>
      <c r="K173" s="187">
        <v>106</v>
      </c>
      <c r="L173" s="187">
        <v>92</v>
      </c>
      <c r="M173" s="187">
        <v>76</v>
      </c>
      <c r="N173" s="187">
        <v>47</v>
      </c>
      <c r="O173" s="187">
        <v>68</v>
      </c>
      <c r="P173" s="187">
        <v>79</v>
      </c>
      <c r="Q173" s="187">
        <v>70</v>
      </c>
      <c r="R173" s="187">
        <v>101</v>
      </c>
      <c r="S173" s="187">
        <v>39</v>
      </c>
      <c r="T173" s="187">
        <v>138</v>
      </c>
      <c r="U173" s="187">
        <v>68</v>
      </c>
      <c r="V173" s="187">
        <v>40</v>
      </c>
      <c r="W173" s="187">
        <v>86</v>
      </c>
      <c r="X173" s="187">
        <v>107</v>
      </c>
      <c r="Y173" s="187">
        <v>137</v>
      </c>
      <c r="Z173" s="187">
        <v>54</v>
      </c>
      <c r="AA173" s="187">
        <v>53</v>
      </c>
      <c r="AB173" s="187">
        <v>114</v>
      </c>
      <c r="AC173" s="187">
        <v>129</v>
      </c>
      <c r="AD173" s="187">
        <v>125</v>
      </c>
      <c r="AE173" s="187">
        <v>101</v>
      </c>
      <c r="AF173" s="187">
        <v>73</v>
      </c>
      <c r="AG173" s="355">
        <v>37</v>
      </c>
      <c r="AI173" s="211">
        <f>SUM(F173:AG173)</f>
        <v>2297</v>
      </c>
      <c r="AK173" s="135"/>
      <c r="BD173" s="262"/>
      <c r="DT173" s="262"/>
    </row>
    <row r="174" spans="2:124" s="9" customFormat="1" ht="16.5">
      <c r="B174" s="330"/>
      <c r="C174" s="247" t="s">
        <v>102</v>
      </c>
      <c r="D174" s="188">
        <v>118.4</v>
      </c>
      <c r="E174" s="248" t="s">
        <v>140</v>
      </c>
      <c r="F174" s="187">
        <v>115</v>
      </c>
      <c r="G174" s="187">
        <v>101</v>
      </c>
      <c r="H174" s="187">
        <v>97</v>
      </c>
      <c r="I174" s="187">
        <v>92</v>
      </c>
      <c r="J174" s="187">
        <v>31</v>
      </c>
      <c r="K174" s="187">
        <v>40</v>
      </c>
      <c r="L174" s="187">
        <v>58</v>
      </c>
      <c r="M174" s="187">
        <v>9</v>
      </c>
      <c r="N174" s="187">
        <v>0</v>
      </c>
      <c r="O174" s="187">
        <v>0</v>
      </c>
      <c r="P174" s="187">
        <v>0</v>
      </c>
      <c r="Q174" s="187">
        <v>0</v>
      </c>
      <c r="R174" s="187">
        <v>0</v>
      </c>
      <c r="S174" s="187">
        <v>70</v>
      </c>
      <c r="T174" s="187">
        <v>43</v>
      </c>
      <c r="U174" s="187">
        <v>122</v>
      </c>
      <c r="V174" s="187">
        <v>83</v>
      </c>
      <c r="W174" s="187">
        <v>104</v>
      </c>
      <c r="X174" s="187">
        <v>99</v>
      </c>
      <c r="Y174" s="187">
        <v>89</v>
      </c>
      <c r="Z174" s="187">
        <v>84</v>
      </c>
      <c r="AA174" s="187">
        <v>88</v>
      </c>
      <c r="AB174" s="187">
        <v>106</v>
      </c>
      <c r="AC174" s="187">
        <v>99</v>
      </c>
      <c r="AD174" s="187">
        <v>100</v>
      </c>
      <c r="AE174" s="187">
        <v>90</v>
      </c>
      <c r="AF174" s="187">
        <v>72</v>
      </c>
      <c r="AG174" s="355">
        <v>157</v>
      </c>
      <c r="AI174" s="211">
        <f>SUM(F174:AG174)</f>
        <v>1949</v>
      </c>
      <c r="AK174" s="135"/>
      <c r="BD174" s="262"/>
      <c r="DT174" s="262"/>
    </row>
    <row r="175" spans="2:124" s="9" customFormat="1" ht="16.5">
      <c r="B175" s="330"/>
      <c r="C175" s="247" t="s">
        <v>103</v>
      </c>
      <c r="D175" s="186">
        <f>44.69%*D171</f>
        <v>299.423</v>
      </c>
      <c r="E175" s="248" t="s">
        <v>140</v>
      </c>
      <c r="F175" s="187">
        <v>293.89999999999998</v>
      </c>
      <c r="G175" s="187">
        <v>340.6</v>
      </c>
      <c r="H175" s="187">
        <v>315.7</v>
      </c>
      <c r="I175" s="187">
        <v>224.4</v>
      </c>
      <c r="J175" s="187">
        <v>286.2</v>
      </c>
      <c r="K175" s="187">
        <v>296.89999999999998</v>
      </c>
      <c r="L175" s="187">
        <v>284</v>
      </c>
      <c r="M175" s="187">
        <v>225.6</v>
      </c>
      <c r="N175" s="187">
        <v>192.1</v>
      </c>
      <c r="O175" s="187">
        <v>249.6</v>
      </c>
      <c r="P175" s="187">
        <v>243.1</v>
      </c>
      <c r="Q175" s="187">
        <v>267.2</v>
      </c>
      <c r="R175" s="187">
        <v>231.4</v>
      </c>
      <c r="S175" s="187">
        <v>309.60000000000002</v>
      </c>
      <c r="T175" s="187">
        <v>293.8</v>
      </c>
      <c r="U175" s="187">
        <v>321.89999999999998</v>
      </c>
      <c r="V175" s="187">
        <v>314.10000000000002</v>
      </c>
      <c r="W175" s="187">
        <v>301.8</v>
      </c>
      <c r="X175" s="187">
        <v>271.60000000000002</v>
      </c>
      <c r="Y175" s="187">
        <v>327.5</v>
      </c>
      <c r="Z175" s="187">
        <v>281.10000000000002</v>
      </c>
      <c r="AA175" s="187">
        <v>275.60000000000002</v>
      </c>
      <c r="AB175" s="187">
        <v>311.89999999999998</v>
      </c>
      <c r="AC175" s="187">
        <v>312.39999999999998</v>
      </c>
      <c r="AD175" s="187">
        <v>252</v>
      </c>
      <c r="AE175" s="187">
        <v>335.2</v>
      </c>
      <c r="AF175" s="187">
        <v>340</v>
      </c>
      <c r="AG175" s="355">
        <v>325.2</v>
      </c>
      <c r="AI175" s="211">
        <f>SUM(F175:AG175)</f>
        <v>8024.4000000000005</v>
      </c>
      <c r="AJ175" s="292"/>
      <c r="AK175" s="135"/>
      <c r="DT175" s="262"/>
    </row>
    <row r="176" spans="2:124" s="9" customFormat="1" ht="16.5">
      <c r="B176" s="330"/>
      <c r="C176" s="247" t="s">
        <v>97</v>
      </c>
      <c r="D176" s="186">
        <f>D171-SUM(D173:D175)</f>
        <v>173.21699999999998</v>
      </c>
      <c r="E176" s="248" t="s">
        <v>140</v>
      </c>
      <c r="F176" s="187">
        <f>F171-(SUM(F173:F175))</f>
        <v>72.100000000000023</v>
      </c>
      <c r="G176" s="187">
        <f t="shared" ref="G176:K176" si="95">G171-(SUM(G173:G175))</f>
        <v>121.39999999999998</v>
      </c>
      <c r="H176" s="187">
        <f t="shared" si="95"/>
        <v>181.3</v>
      </c>
      <c r="I176" s="187">
        <f t="shared" si="95"/>
        <v>126.60000000000002</v>
      </c>
      <c r="J176" s="187">
        <f t="shared" si="95"/>
        <v>128.80000000000001</v>
      </c>
      <c r="K176" s="187">
        <f t="shared" si="95"/>
        <v>154.10000000000002</v>
      </c>
      <c r="L176" s="187">
        <f t="shared" ref="L176:AG176" si="96">L171-(SUM(L173:L175))</f>
        <v>260</v>
      </c>
      <c r="M176" s="187">
        <f t="shared" si="96"/>
        <v>39.399999999999977</v>
      </c>
      <c r="N176" s="187">
        <f t="shared" si="96"/>
        <v>220.9</v>
      </c>
      <c r="O176" s="187">
        <f t="shared" si="96"/>
        <v>22.399999999999977</v>
      </c>
      <c r="P176" s="187">
        <f t="shared" si="96"/>
        <v>163.89999999999998</v>
      </c>
      <c r="Q176" s="187">
        <f t="shared" si="96"/>
        <v>127.80000000000001</v>
      </c>
      <c r="R176" s="187">
        <f t="shared" si="96"/>
        <v>75.600000000000023</v>
      </c>
      <c r="S176" s="187">
        <f t="shared" si="96"/>
        <v>51.399999999999977</v>
      </c>
      <c r="T176" s="187">
        <f t="shared" si="96"/>
        <v>206.2</v>
      </c>
      <c r="U176" s="187">
        <f t="shared" si="96"/>
        <v>87.100000000000023</v>
      </c>
      <c r="V176" s="187">
        <f t="shared" si="96"/>
        <v>134.89999999999998</v>
      </c>
      <c r="W176" s="187">
        <f t="shared" si="96"/>
        <v>147.19999999999999</v>
      </c>
      <c r="X176" s="187">
        <f t="shared" si="96"/>
        <v>179.39999999999998</v>
      </c>
      <c r="Y176" s="187">
        <f t="shared" si="96"/>
        <v>182.5</v>
      </c>
      <c r="Z176" s="187">
        <f t="shared" si="96"/>
        <v>124.89999999999998</v>
      </c>
      <c r="AA176" s="187">
        <f t="shared" si="96"/>
        <v>160.39999999999998</v>
      </c>
      <c r="AB176" s="187">
        <f t="shared" si="96"/>
        <v>111.10000000000002</v>
      </c>
      <c r="AC176" s="187">
        <f t="shared" si="96"/>
        <v>116.60000000000002</v>
      </c>
      <c r="AD176" s="187">
        <f t="shared" si="96"/>
        <v>193</v>
      </c>
      <c r="AE176" s="187">
        <f t="shared" si="96"/>
        <v>113.79999999999995</v>
      </c>
      <c r="AF176" s="187">
        <f t="shared" si="96"/>
        <v>205</v>
      </c>
      <c r="AG176" s="355">
        <f t="shared" si="96"/>
        <v>196.79999999999995</v>
      </c>
      <c r="AI176" s="211">
        <f>SUM(F176:AG176)</f>
        <v>3904.6000000000013</v>
      </c>
      <c r="AJ176" s="149"/>
      <c r="AK176" s="135"/>
      <c r="DT176" s="262"/>
    </row>
    <row r="177" spans="2:124" s="9" customFormat="1" ht="16.5">
      <c r="B177" s="330"/>
      <c r="C177" s="247" t="s">
        <v>104</v>
      </c>
      <c r="D177" s="186">
        <v>287.83999999999997</v>
      </c>
      <c r="E177" s="248" t="s">
        <v>140</v>
      </c>
      <c r="F177" s="187">
        <v>177</v>
      </c>
      <c r="G177" s="187">
        <v>140</v>
      </c>
      <c r="H177" s="187">
        <v>170</v>
      </c>
      <c r="I177" s="187">
        <v>153</v>
      </c>
      <c r="J177" s="187">
        <v>195</v>
      </c>
      <c r="K177" s="187">
        <v>201</v>
      </c>
      <c r="L177" s="187">
        <v>221</v>
      </c>
      <c r="M177" s="187">
        <v>135</v>
      </c>
      <c r="N177" s="187">
        <v>97</v>
      </c>
      <c r="O177" s="187">
        <v>131</v>
      </c>
      <c r="P177" s="187">
        <v>79</v>
      </c>
      <c r="Q177" s="187">
        <v>90</v>
      </c>
      <c r="R177" s="187">
        <v>59</v>
      </c>
      <c r="S177" s="187">
        <v>131</v>
      </c>
      <c r="T177" s="187">
        <v>156</v>
      </c>
      <c r="U177" s="187">
        <v>168</v>
      </c>
      <c r="V177" s="187">
        <v>126</v>
      </c>
      <c r="W177" s="187">
        <v>126</v>
      </c>
      <c r="X177" s="187">
        <v>146</v>
      </c>
      <c r="Y177" s="187">
        <v>197</v>
      </c>
      <c r="Z177" s="187">
        <v>159</v>
      </c>
      <c r="AA177" s="187">
        <v>112</v>
      </c>
      <c r="AB177" s="187">
        <v>183</v>
      </c>
      <c r="AC177" s="187">
        <v>195</v>
      </c>
      <c r="AD177" s="187">
        <v>149</v>
      </c>
      <c r="AE177" s="187">
        <v>169</v>
      </c>
      <c r="AF177" s="187">
        <v>177</v>
      </c>
      <c r="AG177" s="355">
        <v>144</v>
      </c>
      <c r="AI177" s="211">
        <f>SUM(F177:AG177)</f>
        <v>4186</v>
      </c>
      <c r="AK177" s="135"/>
      <c r="DT177" s="262"/>
    </row>
    <row r="178" spans="2:124">
      <c r="B178" s="338">
        <v>11</v>
      </c>
      <c r="C178" s="222" t="s">
        <v>105</v>
      </c>
      <c r="D178" s="88"/>
      <c r="E178" s="88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319"/>
      <c r="AH178" s="131"/>
      <c r="AI178" s="212" t="s">
        <v>106</v>
      </c>
    </row>
    <row r="179" spans="2:124">
      <c r="B179" s="356"/>
      <c r="C179" s="250" t="s">
        <v>94</v>
      </c>
      <c r="D179" s="189"/>
      <c r="E179" s="190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322"/>
      <c r="AH179" s="131"/>
      <c r="AI179" s="200" t="s">
        <v>94</v>
      </c>
    </row>
    <row r="180" spans="2:124">
      <c r="B180" s="356"/>
      <c r="C180" s="224" t="s">
        <v>107</v>
      </c>
      <c r="D180" s="67">
        <v>28700</v>
      </c>
      <c r="E180" s="80" t="s">
        <v>108</v>
      </c>
      <c r="F180" s="64">
        <v>24500</v>
      </c>
      <c r="G180" s="64">
        <v>26000</v>
      </c>
      <c r="H180" s="252">
        <v>25500</v>
      </c>
      <c r="I180" s="198">
        <v>23000</v>
      </c>
      <c r="J180" s="64">
        <v>22000</v>
      </c>
      <c r="K180" s="198">
        <v>21300</v>
      </c>
      <c r="L180" s="64">
        <v>20600</v>
      </c>
      <c r="M180" s="198">
        <v>18100</v>
      </c>
      <c r="N180" s="64">
        <v>18400</v>
      </c>
      <c r="O180" s="64">
        <v>20500</v>
      </c>
      <c r="P180" s="64">
        <v>19000</v>
      </c>
      <c r="Q180" s="64">
        <v>19700</v>
      </c>
      <c r="R180" s="64">
        <v>18400</v>
      </c>
      <c r="S180" s="64">
        <v>22000</v>
      </c>
      <c r="T180" s="64">
        <v>24100</v>
      </c>
      <c r="U180" s="198">
        <v>25500</v>
      </c>
      <c r="V180" s="64">
        <v>24300</v>
      </c>
      <c r="W180" s="64">
        <v>23000</v>
      </c>
      <c r="X180" s="64">
        <v>24800</v>
      </c>
      <c r="Y180" s="198">
        <v>22800</v>
      </c>
      <c r="Z180" s="64">
        <v>22000</v>
      </c>
      <c r="AA180" s="64">
        <v>22600</v>
      </c>
      <c r="AB180" s="64">
        <v>26100</v>
      </c>
      <c r="AC180" s="64">
        <v>24600</v>
      </c>
      <c r="AD180" s="64">
        <v>12900</v>
      </c>
      <c r="AE180" s="64">
        <v>23800</v>
      </c>
      <c r="AF180" s="64">
        <v>24900</v>
      </c>
      <c r="AG180" s="322">
        <v>25700</v>
      </c>
      <c r="AH180" s="131"/>
      <c r="AI180" s="117">
        <f>SUM(F180:AG180)</f>
        <v>626100</v>
      </c>
      <c r="AK180" s="33">
        <f>AI180/AI30</f>
        <v>22360.714285714286</v>
      </c>
    </row>
    <row r="181" spans="2:124" ht="15.75" thickBot="1">
      <c r="B181" s="357"/>
      <c r="C181" s="358" t="s">
        <v>91</v>
      </c>
      <c r="D181" s="359"/>
      <c r="E181" s="360" t="s">
        <v>109</v>
      </c>
      <c r="F181" s="361">
        <f t="shared" ref="F181:AG181" si="97">SUM(F180:F180)</f>
        <v>24500</v>
      </c>
      <c r="G181" s="361">
        <f t="shared" si="97"/>
        <v>26000</v>
      </c>
      <c r="H181" s="361">
        <f t="shared" si="97"/>
        <v>25500</v>
      </c>
      <c r="I181" s="361">
        <f t="shared" si="97"/>
        <v>23000</v>
      </c>
      <c r="J181" s="361">
        <f t="shared" si="97"/>
        <v>22000</v>
      </c>
      <c r="K181" s="361">
        <f t="shared" si="97"/>
        <v>21300</v>
      </c>
      <c r="L181" s="361">
        <f t="shared" si="97"/>
        <v>20600</v>
      </c>
      <c r="M181" s="361">
        <f t="shared" si="97"/>
        <v>18100</v>
      </c>
      <c r="N181" s="361">
        <f t="shared" si="97"/>
        <v>18400</v>
      </c>
      <c r="O181" s="361">
        <f t="shared" si="97"/>
        <v>20500</v>
      </c>
      <c r="P181" s="361">
        <f t="shared" si="97"/>
        <v>19000</v>
      </c>
      <c r="Q181" s="361">
        <f t="shared" si="97"/>
        <v>19700</v>
      </c>
      <c r="R181" s="361">
        <f t="shared" si="97"/>
        <v>18400</v>
      </c>
      <c r="S181" s="361">
        <f t="shared" si="97"/>
        <v>22000</v>
      </c>
      <c r="T181" s="361">
        <f t="shared" si="97"/>
        <v>24100</v>
      </c>
      <c r="U181" s="361">
        <f t="shared" si="97"/>
        <v>25500</v>
      </c>
      <c r="V181" s="361">
        <f t="shared" si="97"/>
        <v>24300</v>
      </c>
      <c r="W181" s="361">
        <f t="shared" si="97"/>
        <v>23000</v>
      </c>
      <c r="X181" s="361">
        <f t="shared" si="97"/>
        <v>24800</v>
      </c>
      <c r="Y181" s="361">
        <f t="shared" si="97"/>
        <v>22800</v>
      </c>
      <c r="Z181" s="361">
        <f t="shared" si="97"/>
        <v>22000</v>
      </c>
      <c r="AA181" s="361">
        <f t="shared" si="97"/>
        <v>22600</v>
      </c>
      <c r="AB181" s="361">
        <f t="shared" si="97"/>
        <v>26100</v>
      </c>
      <c r="AC181" s="361">
        <f t="shared" si="97"/>
        <v>24600</v>
      </c>
      <c r="AD181" s="361">
        <f t="shared" si="97"/>
        <v>12900</v>
      </c>
      <c r="AE181" s="361">
        <f t="shared" si="97"/>
        <v>23800</v>
      </c>
      <c r="AF181" s="361">
        <f t="shared" si="97"/>
        <v>24900</v>
      </c>
      <c r="AG181" s="362">
        <f t="shared" si="97"/>
        <v>25700</v>
      </c>
      <c r="AH181" s="129"/>
      <c r="AI181" s="216">
        <f>SUM(F181:AG181)</f>
        <v>626100</v>
      </c>
    </row>
    <row r="182" spans="2:124" hidden="1">
      <c r="B182" s="61">
        <v>12</v>
      </c>
      <c r="C182" s="309" t="s">
        <v>110</v>
      </c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  <c r="AI182" s="215" t="s">
        <v>111</v>
      </c>
    </row>
    <row r="183" spans="2:124" hidden="1">
      <c r="B183" s="81"/>
      <c r="C183" s="89" t="s">
        <v>112</v>
      </c>
      <c r="D183" s="79"/>
      <c r="E183" s="80" t="s">
        <v>9</v>
      </c>
      <c r="F183" s="164">
        <v>0</v>
      </c>
      <c r="G183" s="164">
        <v>198870</v>
      </c>
      <c r="H183" s="164">
        <v>301580</v>
      </c>
      <c r="I183" s="164">
        <v>349960</v>
      </c>
      <c r="J183" s="164">
        <v>170020</v>
      </c>
      <c r="K183" s="164">
        <v>84030</v>
      </c>
      <c r="L183" s="164">
        <v>193420</v>
      </c>
      <c r="M183" s="164">
        <v>21750</v>
      </c>
      <c r="N183" s="164">
        <v>106020</v>
      </c>
      <c r="O183" s="164">
        <v>0</v>
      </c>
      <c r="P183" s="164">
        <v>0</v>
      </c>
      <c r="Q183" s="164">
        <v>0</v>
      </c>
      <c r="R183" s="164">
        <v>0</v>
      </c>
      <c r="S183" s="164">
        <v>0</v>
      </c>
      <c r="T183" s="164">
        <v>0</v>
      </c>
      <c r="U183" s="164">
        <v>0</v>
      </c>
      <c r="V183" s="164">
        <v>0</v>
      </c>
      <c r="W183" s="164">
        <v>147620</v>
      </c>
      <c r="X183" s="164">
        <v>0</v>
      </c>
      <c r="Y183" s="164">
        <v>0</v>
      </c>
      <c r="Z183" s="164">
        <v>257700</v>
      </c>
      <c r="AA183" s="164">
        <v>281570</v>
      </c>
      <c r="AB183" s="164">
        <v>262580</v>
      </c>
      <c r="AC183" s="164">
        <v>359130</v>
      </c>
      <c r="AD183" s="164">
        <v>28340</v>
      </c>
      <c r="AE183" s="164">
        <v>0</v>
      </c>
      <c r="AF183" s="164">
        <v>0</v>
      </c>
      <c r="AG183" s="164">
        <v>0</v>
      </c>
      <c r="AI183" s="117">
        <f>SUM(F183:AG183)</f>
        <v>2762590</v>
      </c>
    </row>
    <row r="184" spans="2:124" hidden="1">
      <c r="B184" s="81"/>
      <c r="C184" s="89" t="s">
        <v>33</v>
      </c>
      <c r="D184" s="79"/>
      <c r="E184" s="80" t="s">
        <v>9</v>
      </c>
      <c r="F184" s="164">
        <v>0</v>
      </c>
      <c r="G184" s="164">
        <v>0</v>
      </c>
      <c r="H184" s="164">
        <v>0</v>
      </c>
      <c r="I184" s="164">
        <v>104890</v>
      </c>
      <c r="J184" s="164">
        <v>0</v>
      </c>
      <c r="K184" s="164">
        <v>0</v>
      </c>
      <c r="L184" s="164">
        <v>0</v>
      </c>
      <c r="M184" s="164">
        <v>0</v>
      </c>
      <c r="N184" s="164">
        <v>0</v>
      </c>
      <c r="O184" s="164">
        <v>0</v>
      </c>
      <c r="P184" s="164">
        <v>0</v>
      </c>
      <c r="Q184" s="164">
        <v>0</v>
      </c>
      <c r="R184" s="164">
        <v>0</v>
      </c>
      <c r="S184" s="164">
        <v>0</v>
      </c>
      <c r="T184" s="164">
        <v>0</v>
      </c>
      <c r="U184" s="164">
        <v>0</v>
      </c>
      <c r="V184" s="164">
        <v>0</v>
      </c>
      <c r="W184" s="164">
        <v>121900</v>
      </c>
      <c r="X184" s="164">
        <v>0</v>
      </c>
      <c r="Y184" s="164">
        <v>0</v>
      </c>
      <c r="Z184" s="164">
        <v>288510</v>
      </c>
      <c r="AA184" s="164">
        <v>0</v>
      </c>
      <c r="AB184" s="164">
        <v>0</v>
      </c>
      <c r="AC184" s="164">
        <v>0</v>
      </c>
      <c r="AD184" s="164">
        <v>0</v>
      </c>
      <c r="AE184" s="164">
        <v>0</v>
      </c>
      <c r="AF184" s="164">
        <v>0</v>
      </c>
      <c r="AG184" s="164">
        <v>0</v>
      </c>
      <c r="AI184" s="117">
        <f>SUM(F184:AG184)</f>
        <v>515300</v>
      </c>
    </row>
    <row r="185" spans="2:124" hidden="1">
      <c r="B185" s="81"/>
      <c r="C185" s="89" t="s">
        <v>35</v>
      </c>
      <c r="D185" s="79"/>
      <c r="E185" s="80" t="s">
        <v>9</v>
      </c>
      <c r="F185" s="164">
        <v>0</v>
      </c>
      <c r="G185" s="164">
        <v>113670</v>
      </c>
      <c r="H185" s="164">
        <v>137250</v>
      </c>
      <c r="I185" s="164">
        <v>422380</v>
      </c>
      <c r="J185" s="164">
        <v>313510</v>
      </c>
      <c r="K185" s="164">
        <v>81190</v>
      </c>
      <c r="L185" s="164">
        <v>470520</v>
      </c>
      <c r="M185" s="164">
        <v>520450</v>
      </c>
      <c r="N185" s="164">
        <v>228880</v>
      </c>
      <c r="O185" s="164">
        <v>100560</v>
      </c>
      <c r="P185" s="164">
        <v>256770</v>
      </c>
      <c r="Q185" s="164">
        <v>196900</v>
      </c>
      <c r="R185" s="164">
        <v>0</v>
      </c>
      <c r="S185" s="164">
        <v>243410</v>
      </c>
      <c r="T185" s="164">
        <v>29090</v>
      </c>
      <c r="U185" s="164">
        <v>152940</v>
      </c>
      <c r="V185" s="164">
        <v>121590</v>
      </c>
      <c r="W185" s="164">
        <v>562580</v>
      </c>
      <c r="X185" s="164">
        <v>228760</v>
      </c>
      <c r="Y185" s="164">
        <v>128390</v>
      </c>
      <c r="Z185" s="164">
        <v>92910</v>
      </c>
      <c r="AA185" s="164">
        <v>81690</v>
      </c>
      <c r="AB185" s="164">
        <v>94960</v>
      </c>
      <c r="AC185" s="164">
        <v>59460</v>
      </c>
      <c r="AD185" s="164">
        <v>26450</v>
      </c>
      <c r="AE185" s="164">
        <v>44460</v>
      </c>
      <c r="AF185" s="164">
        <v>28000</v>
      </c>
      <c r="AG185" s="164">
        <v>0</v>
      </c>
      <c r="AI185" s="117">
        <f>SUM(F185:AG185)</f>
        <v>4736770</v>
      </c>
    </row>
    <row r="186" spans="2:124" hidden="1">
      <c r="B186" s="81"/>
      <c r="C186" s="89" t="s">
        <v>40</v>
      </c>
      <c r="D186" s="79"/>
      <c r="E186" s="80" t="s">
        <v>9</v>
      </c>
      <c r="F186" s="164">
        <v>0</v>
      </c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64"/>
      <c r="AG186" s="164">
        <v>0</v>
      </c>
      <c r="AI186" s="117">
        <f>SUM(F186:AG186)</f>
        <v>0</v>
      </c>
    </row>
    <row r="187" spans="2:124" hidden="1">
      <c r="B187" s="81"/>
      <c r="C187" s="89" t="s">
        <v>51</v>
      </c>
      <c r="D187" s="79"/>
      <c r="E187" s="80" t="s">
        <v>9</v>
      </c>
      <c r="F187" s="164">
        <v>0</v>
      </c>
      <c r="G187" s="164">
        <v>180350</v>
      </c>
      <c r="H187" s="164">
        <v>105490</v>
      </c>
      <c r="I187" s="164">
        <v>0</v>
      </c>
      <c r="J187" s="164">
        <v>65140</v>
      </c>
      <c r="K187" s="164">
        <v>105530</v>
      </c>
      <c r="L187" s="164">
        <v>170500</v>
      </c>
      <c r="M187" s="164">
        <v>170640</v>
      </c>
      <c r="N187" s="164">
        <v>169440</v>
      </c>
      <c r="O187" s="164">
        <v>494640</v>
      </c>
      <c r="P187" s="164">
        <v>325840</v>
      </c>
      <c r="Q187" s="164">
        <v>57350</v>
      </c>
      <c r="R187" s="164">
        <v>242960</v>
      </c>
      <c r="S187" s="164">
        <v>497990</v>
      </c>
      <c r="T187" s="164">
        <v>262530</v>
      </c>
      <c r="U187" s="164">
        <v>135150</v>
      </c>
      <c r="V187" s="164">
        <v>191470</v>
      </c>
      <c r="W187" s="164">
        <v>41600</v>
      </c>
      <c r="X187" s="164">
        <v>0</v>
      </c>
      <c r="Y187" s="164">
        <v>0</v>
      </c>
      <c r="Z187" s="164">
        <v>105590</v>
      </c>
      <c r="AA187" s="164">
        <v>106070</v>
      </c>
      <c r="AB187" s="164">
        <v>104870</v>
      </c>
      <c r="AC187" s="164">
        <v>84760</v>
      </c>
      <c r="AD187" s="164">
        <v>588420</v>
      </c>
      <c r="AE187" s="164">
        <v>0</v>
      </c>
      <c r="AF187" s="164">
        <v>0</v>
      </c>
      <c r="AG187" s="164">
        <v>0</v>
      </c>
      <c r="AI187" s="117">
        <f>SUM(F187:AG187)</f>
        <v>4206330</v>
      </c>
      <c r="AJ187" s="204"/>
    </row>
    <row r="188" spans="2:124" s="8" customFormat="1" hidden="1">
      <c r="B188" s="180"/>
      <c r="C188" s="193" t="s">
        <v>91</v>
      </c>
      <c r="D188" s="194"/>
      <c r="E188" s="195" t="s">
        <v>9</v>
      </c>
      <c r="F188" s="196">
        <f t="shared" ref="F188:AG188" si="98">SUM(F183:F187)</f>
        <v>0</v>
      </c>
      <c r="G188" s="196">
        <f t="shared" si="98"/>
        <v>492890</v>
      </c>
      <c r="H188" s="196">
        <f t="shared" si="98"/>
        <v>544320</v>
      </c>
      <c r="I188" s="196">
        <f t="shared" si="98"/>
        <v>877230</v>
      </c>
      <c r="J188" s="196">
        <f t="shared" si="98"/>
        <v>548670</v>
      </c>
      <c r="K188" s="196">
        <f t="shared" si="98"/>
        <v>270750</v>
      </c>
      <c r="L188" s="196">
        <f t="shared" si="98"/>
        <v>834440</v>
      </c>
      <c r="M188" s="196">
        <f t="shared" si="98"/>
        <v>712840</v>
      </c>
      <c r="N188" s="196">
        <f t="shared" si="98"/>
        <v>504340</v>
      </c>
      <c r="O188" s="196">
        <f t="shared" si="98"/>
        <v>595200</v>
      </c>
      <c r="P188" s="196">
        <f t="shared" si="98"/>
        <v>582610</v>
      </c>
      <c r="Q188" s="196">
        <f t="shared" si="98"/>
        <v>254250</v>
      </c>
      <c r="R188" s="196">
        <f t="shared" si="98"/>
        <v>242960</v>
      </c>
      <c r="S188" s="196">
        <f t="shared" si="98"/>
        <v>741400</v>
      </c>
      <c r="T188" s="196">
        <f t="shared" si="98"/>
        <v>291620</v>
      </c>
      <c r="U188" s="196">
        <f t="shared" si="98"/>
        <v>288090</v>
      </c>
      <c r="V188" s="196">
        <f t="shared" si="98"/>
        <v>313060</v>
      </c>
      <c r="W188" s="196">
        <f t="shared" si="98"/>
        <v>873700</v>
      </c>
      <c r="X188" s="196">
        <f t="shared" si="98"/>
        <v>228760</v>
      </c>
      <c r="Y188" s="196">
        <f t="shared" si="98"/>
        <v>128390</v>
      </c>
      <c r="Z188" s="196">
        <f t="shared" si="98"/>
        <v>744710</v>
      </c>
      <c r="AA188" s="196">
        <f t="shared" si="98"/>
        <v>469330</v>
      </c>
      <c r="AB188" s="196">
        <f t="shared" si="98"/>
        <v>462410</v>
      </c>
      <c r="AC188" s="196">
        <f t="shared" si="98"/>
        <v>503350</v>
      </c>
      <c r="AD188" s="196">
        <f>SUM(AD183:AD187)</f>
        <v>643210</v>
      </c>
      <c r="AE188" s="196">
        <f t="shared" si="98"/>
        <v>44460</v>
      </c>
      <c r="AF188" s="196">
        <f t="shared" si="98"/>
        <v>28000</v>
      </c>
      <c r="AG188" s="196">
        <f t="shared" si="98"/>
        <v>0</v>
      </c>
      <c r="AI188" s="214">
        <f>SUM(AI183:AI187)</f>
        <v>12220990</v>
      </c>
      <c r="AJ188" s="204"/>
      <c r="AK188" s="207"/>
      <c r="DT188" s="307"/>
    </row>
    <row r="189" spans="2:124" hidden="1">
      <c r="B189" s="58">
        <v>13</v>
      </c>
      <c r="C189" s="87" t="s">
        <v>113</v>
      </c>
      <c r="D189" s="192"/>
      <c r="E189" s="192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I189" s="215" t="s">
        <v>114</v>
      </c>
    </row>
    <row r="190" spans="2:124" hidden="1">
      <c r="B190" s="81"/>
      <c r="C190" s="89" t="s">
        <v>112</v>
      </c>
      <c r="D190" s="79"/>
      <c r="E190" s="80" t="s">
        <v>9</v>
      </c>
      <c r="F190" s="164">
        <v>0</v>
      </c>
      <c r="G190" s="164">
        <v>0</v>
      </c>
      <c r="H190" s="164">
        <v>0</v>
      </c>
      <c r="I190" s="164">
        <v>0</v>
      </c>
      <c r="J190" s="164">
        <v>998100</v>
      </c>
      <c r="K190" s="164">
        <v>1187270</v>
      </c>
      <c r="L190" s="164">
        <v>1345050</v>
      </c>
      <c r="M190" s="164">
        <v>1279250</v>
      </c>
      <c r="N190" s="164">
        <v>1540660</v>
      </c>
      <c r="O190" s="164">
        <v>1221250</v>
      </c>
      <c r="P190" s="164">
        <v>1804530</v>
      </c>
      <c r="Q190" s="164">
        <v>1816620</v>
      </c>
      <c r="R190" s="164">
        <v>1766630</v>
      </c>
      <c r="S190" s="164">
        <v>52950</v>
      </c>
      <c r="T190" s="164">
        <v>0</v>
      </c>
      <c r="U190" s="164">
        <v>0</v>
      </c>
      <c r="V190" s="164">
        <v>0</v>
      </c>
      <c r="W190" s="164">
        <v>0</v>
      </c>
      <c r="X190" s="164">
        <v>0</v>
      </c>
      <c r="Y190" s="164">
        <v>0</v>
      </c>
      <c r="Z190" s="164">
        <v>0</v>
      </c>
      <c r="AA190" s="164">
        <v>0</v>
      </c>
      <c r="AB190" s="164">
        <v>0</v>
      </c>
      <c r="AC190" s="164">
        <v>0</v>
      </c>
      <c r="AD190" s="164">
        <v>0</v>
      </c>
      <c r="AE190" s="164">
        <v>0</v>
      </c>
      <c r="AF190" s="164">
        <v>0</v>
      </c>
      <c r="AG190" s="164">
        <v>0</v>
      </c>
      <c r="AI190" s="117">
        <f>SUM(F190:AG190)</f>
        <v>13012310</v>
      </c>
    </row>
    <row r="191" spans="2:124" hidden="1">
      <c r="B191" s="81"/>
      <c r="C191" s="89" t="s">
        <v>33</v>
      </c>
      <c r="D191" s="79"/>
      <c r="E191" s="80" t="s">
        <v>9</v>
      </c>
      <c r="F191" s="164">
        <v>0</v>
      </c>
      <c r="G191" s="164">
        <v>0</v>
      </c>
      <c r="H191" s="164">
        <v>0</v>
      </c>
      <c r="I191" s="164">
        <v>0</v>
      </c>
      <c r="J191" s="164">
        <v>0</v>
      </c>
      <c r="K191" s="164">
        <v>0</v>
      </c>
      <c r="L191" s="164">
        <v>0</v>
      </c>
      <c r="M191" s="164">
        <v>338170</v>
      </c>
      <c r="N191" s="164">
        <v>252970</v>
      </c>
      <c r="O191" s="164">
        <v>111150</v>
      </c>
      <c r="P191" s="164">
        <v>0</v>
      </c>
      <c r="Q191" s="164">
        <v>0</v>
      </c>
      <c r="R191" s="164">
        <v>0</v>
      </c>
      <c r="S191" s="164">
        <v>0</v>
      </c>
      <c r="T191" s="164">
        <v>0</v>
      </c>
      <c r="U191" s="164">
        <v>0</v>
      </c>
      <c r="V191" s="164">
        <v>0</v>
      </c>
      <c r="W191" s="164">
        <v>0</v>
      </c>
      <c r="X191" s="164">
        <v>0</v>
      </c>
      <c r="Y191" s="164">
        <v>0</v>
      </c>
      <c r="Z191" s="164">
        <v>0</v>
      </c>
      <c r="AA191" s="164">
        <v>0</v>
      </c>
      <c r="AB191" s="164">
        <v>0</v>
      </c>
      <c r="AC191" s="164">
        <v>0</v>
      </c>
      <c r="AD191" s="164">
        <v>299440</v>
      </c>
      <c r="AE191" s="164">
        <v>108510</v>
      </c>
      <c r="AF191" s="164">
        <v>0</v>
      </c>
      <c r="AG191" s="164">
        <v>0</v>
      </c>
      <c r="AI191" s="117">
        <f>SUM(F191:AG191)</f>
        <v>1110240</v>
      </c>
    </row>
    <row r="192" spans="2:124" hidden="1">
      <c r="B192" s="81"/>
      <c r="C192" s="89" t="s">
        <v>35</v>
      </c>
      <c r="D192" s="79"/>
      <c r="E192" s="80" t="s">
        <v>9</v>
      </c>
      <c r="F192" s="164">
        <v>0</v>
      </c>
      <c r="G192" s="164">
        <v>0</v>
      </c>
      <c r="H192" s="164">
        <v>0</v>
      </c>
      <c r="I192" s="164">
        <v>0</v>
      </c>
      <c r="J192" s="164">
        <v>0</v>
      </c>
      <c r="K192" s="164">
        <v>0</v>
      </c>
      <c r="L192" s="164">
        <v>0</v>
      </c>
      <c r="M192" s="164">
        <v>0</v>
      </c>
      <c r="N192" s="164">
        <v>0</v>
      </c>
      <c r="O192" s="164">
        <v>0</v>
      </c>
      <c r="P192" s="164">
        <v>0</v>
      </c>
      <c r="Q192" s="164">
        <v>0</v>
      </c>
      <c r="R192" s="164">
        <v>0</v>
      </c>
      <c r="S192" s="164">
        <v>1180660</v>
      </c>
      <c r="T192" s="164">
        <v>1013340</v>
      </c>
      <c r="U192" s="164">
        <v>1009220</v>
      </c>
      <c r="V192" s="164">
        <v>1288830</v>
      </c>
      <c r="W192" s="164">
        <v>0</v>
      </c>
      <c r="X192" s="164">
        <v>0</v>
      </c>
      <c r="Y192" s="164">
        <v>0</v>
      </c>
      <c r="Z192" s="164">
        <v>0</v>
      </c>
      <c r="AA192" s="164">
        <v>0</v>
      </c>
      <c r="AB192" s="164">
        <v>0</v>
      </c>
      <c r="AC192" s="164">
        <v>0</v>
      </c>
      <c r="AD192" s="164">
        <v>0</v>
      </c>
      <c r="AE192" s="164">
        <v>0</v>
      </c>
      <c r="AF192" s="164">
        <v>0</v>
      </c>
      <c r="AG192" s="164">
        <v>0</v>
      </c>
      <c r="AI192" s="117">
        <f>SUM(F192:AG192)</f>
        <v>4492050</v>
      </c>
    </row>
    <row r="193" spans="2:124" hidden="1">
      <c r="B193" s="81"/>
      <c r="C193" s="89" t="s">
        <v>44</v>
      </c>
      <c r="D193" s="79"/>
      <c r="E193" s="80" t="s">
        <v>9</v>
      </c>
      <c r="F193" s="164">
        <v>0</v>
      </c>
      <c r="G193" s="164">
        <v>0</v>
      </c>
      <c r="H193" s="164">
        <v>0</v>
      </c>
      <c r="I193" s="164"/>
      <c r="J193" s="164">
        <v>0</v>
      </c>
      <c r="K193" s="164">
        <v>0</v>
      </c>
      <c r="L193" s="164">
        <v>0</v>
      </c>
      <c r="M193" s="164">
        <v>0</v>
      </c>
      <c r="N193" s="164"/>
      <c r="O193" s="164">
        <v>0</v>
      </c>
      <c r="P193" s="164">
        <v>0</v>
      </c>
      <c r="Q193" s="164">
        <v>0</v>
      </c>
      <c r="R193" s="164">
        <v>0</v>
      </c>
      <c r="S193" s="164"/>
      <c r="T193" s="164"/>
      <c r="U193" s="164"/>
      <c r="V193" s="164"/>
      <c r="W193" s="164">
        <v>0</v>
      </c>
      <c r="X193" s="164">
        <v>0</v>
      </c>
      <c r="Y193" s="164">
        <v>0</v>
      </c>
      <c r="Z193" s="164">
        <v>0</v>
      </c>
      <c r="AA193" s="164">
        <v>0</v>
      </c>
      <c r="AB193" s="164">
        <v>0</v>
      </c>
      <c r="AC193" s="164">
        <v>0</v>
      </c>
      <c r="AD193" s="164">
        <v>0</v>
      </c>
      <c r="AE193" s="164">
        <v>0</v>
      </c>
      <c r="AF193" s="164">
        <v>0</v>
      </c>
      <c r="AG193" s="164">
        <v>0</v>
      </c>
      <c r="AI193" s="117">
        <f>SUM(F193:AG193)</f>
        <v>0</v>
      </c>
    </row>
    <row r="194" spans="2:124" hidden="1">
      <c r="B194" s="81"/>
      <c r="C194" s="89" t="s">
        <v>51</v>
      </c>
      <c r="D194" s="79"/>
      <c r="E194" s="80" t="s">
        <v>9</v>
      </c>
      <c r="F194" s="164">
        <v>0</v>
      </c>
      <c r="G194" s="164">
        <v>0</v>
      </c>
      <c r="H194" s="164">
        <v>0</v>
      </c>
      <c r="I194" s="164">
        <v>105980</v>
      </c>
      <c r="J194" s="164">
        <v>0</v>
      </c>
      <c r="K194" s="164">
        <v>0</v>
      </c>
      <c r="L194" s="164">
        <v>0</v>
      </c>
      <c r="M194" s="164">
        <v>0</v>
      </c>
      <c r="N194" s="164">
        <v>0</v>
      </c>
      <c r="O194" s="164">
        <v>0</v>
      </c>
      <c r="P194" s="164">
        <v>0</v>
      </c>
      <c r="Q194" s="164">
        <v>0</v>
      </c>
      <c r="R194" s="164">
        <v>0</v>
      </c>
      <c r="S194" s="164">
        <v>0</v>
      </c>
      <c r="T194" s="164">
        <v>0</v>
      </c>
      <c r="U194" s="164">
        <v>0</v>
      </c>
      <c r="V194" s="164">
        <v>0</v>
      </c>
      <c r="W194" s="164">
        <v>0</v>
      </c>
      <c r="X194" s="164">
        <v>0</v>
      </c>
      <c r="Y194" s="164">
        <v>0</v>
      </c>
      <c r="Z194" s="164">
        <v>0</v>
      </c>
      <c r="AA194" s="164">
        <v>0</v>
      </c>
      <c r="AB194" s="164">
        <v>0</v>
      </c>
      <c r="AC194" s="164">
        <v>0</v>
      </c>
      <c r="AD194" s="164">
        <v>0</v>
      </c>
      <c r="AE194" s="164">
        <v>0</v>
      </c>
      <c r="AF194" s="164">
        <v>0</v>
      </c>
      <c r="AG194" s="164">
        <v>0</v>
      </c>
      <c r="AI194" s="117">
        <f>SUM(F194:AG194)</f>
        <v>105980</v>
      </c>
    </row>
    <row r="195" spans="2:124" s="8" customFormat="1" ht="15.75" hidden="1" thickBot="1">
      <c r="B195" s="180"/>
      <c r="C195" s="193" t="s">
        <v>91</v>
      </c>
      <c r="D195" s="194"/>
      <c r="E195" s="195" t="s">
        <v>9</v>
      </c>
      <c r="F195" s="196">
        <f t="shared" ref="F195:AG195" si="99">SUM(F190:F194)</f>
        <v>0</v>
      </c>
      <c r="G195" s="196">
        <f t="shared" si="99"/>
        <v>0</v>
      </c>
      <c r="H195" s="196">
        <f t="shared" si="99"/>
        <v>0</v>
      </c>
      <c r="I195" s="196">
        <f t="shared" si="99"/>
        <v>105980</v>
      </c>
      <c r="J195" s="196">
        <f t="shared" si="99"/>
        <v>998100</v>
      </c>
      <c r="K195" s="196">
        <f t="shared" si="99"/>
        <v>1187270</v>
      </c>
      <c r="L195" s="196">
        <f t="shared" si="99"/>
        <v>1345050</v>
      </c>
      <c r="M195" s="196">
        <f t="shared" si="99"/>
        <v>1617420</v>
      </c>
      <c r="N195" s="196">
        <f t="shared" si="99"/>
        <v>1793630</v>
      </c>
      <c r="O195" s="196">
        <f t="shared" si="99"/>
        <v>1332400</v>
      </c>
      <c r="P195" s="196">
        <f t="shared" si="99"/>
        <v>1804530</v>
      </c>
      <c r="Q195" s="196">
        <f t="shared" si="99"/>
        <v>1816620</v>
      </c>
      <c r="R195" s="196">
        <f t="shared" si="99"/>
        <v>1766630</v>
      </c>
      <c r="S195" s="196">
        <f t="shared" si="99"/>
        <v>1233610</v>
      </c>
      <c r="T195" s="196">
        <f t="shared" si="99"/>
        <v>1013340</v>
      </c>
      <c r="U195" s="196">
        <f t="shared" si="99"/>
        <v>1009220</v>
      </c>
      <c r="V195" s="196">
        <f t="shared" si="99"/>
        <v>1288830</v>
      </c>
      <c r="W195" s="196">
        <f t="shared" si="99"/>
        <v>0</v>
      </c>
      <c r="X195" s="196">
        <f t="shared" si="99"/>
        <v>0</v>
      </c>
      <c r="Y195" s="196">
        <f t="shared" si="99"/>
        <v>0</v>
      </c>
      <c r="Z195" s="196">
        <f t="shared" si="99"/>
        <v>0</v>
      </c>
      <c r="AA195" s="196">
        <f t="shared" si="99"/>
        <v>0</v>
      </c>
      <c r="AB195" s="196">
        <f t="shared" si="99"/>
        <v>0</v>
      </c>
      <c r="AC195" s="196">
        <f t="shared" si="99"/>
        <v>0</v>
      </c>
      <c r="AD195" s="196">
        <f t="shared" si="99"/>
        <v>299440</v>
      </c>
      <c r="AE195" s="196">
        <f t="shared" si="99"/>
        <v>108510</v>
      </c>
      <c r="AF195" s="196">
        <f t="shared" si="99"/>
        <v>0</v>
      </c>
      <c r="AG195" s="196">
        <f t="shared" si="99"/>
        <v>0</v>
      </c>
      <c r="AI195" s="216">
        <f>SUM(AI190:AI194)</f>
        <v>18720580</v>
      </c>
      <c r="AK195" s="207"/>
      <c r="DT195" s="307"/>
    </row>
    <row r="225" spans="25:25">
      <c r="Y225" s="33"/>
    </row>
  </sheetData>
  <mergeCells count="7">
    <mergeCell ref="AI5:AI6"/>
    <mergeCell ref="B2:AG2"/>
    <mergeCell ref="B5:B6"/>
    <mergeCell ref="C5:C6"/>
    <mergeCell ref="D5:D6"/>
    <mergeCell ref="E5:E6"/>
    <mergeCell ref="F5:AG5"/>
  </mergeCells>
  <pageMargins left="0.7" right="0.7" top="0.75" bottom="0.75" header="0.3" footer="0.3"/>
  <pageSetup paperSize="9" orientation="portrait" horizontalDpi="300" verticalDpi="300" r:id="rId1"/>
  <ignoredErrors>
    <ignoredError sqref="G55:AF62 F57:F60 G65:O65 H70:K70 AI57:AI60 M66 G69:O69 F15:K15 F22:K22 L18 F18:K19 M70 M15:O15 M22:O22 M18:O19 G67:M67 M10:O10 F10:K10 R14:R22 S10:S11 S14:S15 S18:S19 S22 N67:S67 T14 T18 U10:U11 U22 U14:U15 U18:U19 V65 V69:V70 V67 W10:Y11 W65:Y65 W67:Y67 W69:Y69 W22:Y23 W18:Y19 W26:AB26 W14:Y15 U67 Z65:AA65 Z67 Z69 Z18 AA14:AB14 AA22 AB65:AC65 AB67 AB69:AB70 AC10:AC11 AC14:AC15 AC18:AC19 AC22:AC23 AC26 AG59:AG62 AD67:AG67 AF14:AG14 AG18 AF22 AD26:AG26 AD14:AD22 AE125:AG126 AE122:AG123 AD96:AD100" evalError="1"/>
    <ignoredError sqref="G70 L70 N70:O70 W70:Z70" evalError="1" formulaRange="1"/>
    <ignoredError sqref="AI65:AI70 AI72 AI129" formula="1"/>
    <ignoredError sqref="F119:H119 J119:L119 M119:O119 Q119:V119 X119:AC119 AD70:AG70 AE119:AG119" formulaRange="1"/>
    <ignoredError sqref="T67 AC67" evalError="1" formula="1"/>
    <ignoredError sqref="AI34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4:L16"/>
  <sheetViews>
    <sheetView showGridLines="0" workbookViewId="0">
      <selection activeCell="F18" sqref="F17:F18"/>
    </sheetView>
  </sheetViews>
  <sheetFormatPr defaultColWidth="9.140625" defaultRowHeight="14.25"/>
  <cols>
    <col min="1" max="4" width="9.140625" style="17"/>
    <col min="5" max="5" width="20.28515625" style="17" customWidth="1"/>
    <col min="6" max="12" width="15.42578125" style="17" customWidth="1"/>
    <col min="13" max="16384" width="9.140625" style="17"/>
  </cols>
  <sheetData>
    <row r="4" spans="5:12" ht="18.95" customHeight="1">
      <c r="E4" s="22" t="s">
        <v>115</v>
      </c>
      <c r="F4" s="23" t="s">
        <v>116</v>
      </c>
      <c r="G4" s="23" t="s">
        <v>117</v>
      </c>
      <c r="H4" s="23" t="s">
        <v>118</v>
      </c>
      <c r="I4" s="23" t="s">
        <v>119</v>
      </c>
      <c r="J4" s="23" t="s">
        <v>120</v>
      </c>
      <c r="K4" s="30" t="s">
        <v>121</v>
      </c>
      <c r="L4" s="30" t="s">
        <v>122</v>
      </c>
    </row>
    <row r="5" spans="5:12" ht="18.95" customHeight="1">
      <c r="E5" s="24" t="s">
        <v>112</v>
      </c>
      <c r="F5" s="25">
        <v>94.838870792020799</v>
      </c>
      <c r="G5" s="25">
        <v>95.168254420739999</v>
      </c>
      <c r="H5" s="25">
        <v>95.021893781343607</v>
      </c>
      <c r="I5" s="25">
        <v>94.834430354171005</v>
      </c>
      <c r="J5" s="25">
        <v>94.106000323543398</v>
      </c>
      <c r="K5" s="31">
        <v>94.527038478954296</v>
      </c>
      <c r="L5" s="31">
        <v>94.7019691049626</v>
      </c>
    </row>
    <row r="6" spans="5:12" ht="18.95" customHeight="1">
      <c r="E6" s="24" t="s">
        <v>33</v>
      </c>
      <c r="F6" s="25">
        <v>4.5645820355271898</v>
      </c>
      <c r="G6" s="25">
        <v>4.2344138157586801</v>
      </c>
      <c r="H6" s="25">
        <v>4.3758533595428402</v>
      </c>
      <c r="I6" s="25">
        <v>4.5666541536379297</v>
      </c>
      <c r="J6" s="25">
        <v>5.2617321607619996</v>
      </c>
      <c r="K6" s="31">
        <v>4.8620034555421503</v>
      </c>
      <c r="L6" s="31">
        <v>4.6995178453903703</v>
      </c>
    </row>
    <row r="7" spans="5:12" ht="18.95" customHeight="1">
      <c r="E7" s="24" t="s">
        <v>37</v>
      </c>
      <c r="F7" s="25">
        <v>83.665160055280197</v>
      </c>
      <c r="G7" s="25">
        <v>83.575453845237504</v>
      </c>
      <c r="H7" s="25">
        <v>83.565849279510502</v>
      </c>
      <c r="I7" s="25">
        <v>82.219585328118399</v>
      </c>
      <c r="J7" s="25">
        <v>82.194224855290997</v>
      </c>
      <c r="K7" s="31">
        <v>82.186394131302094</v>
      </c>
      <c r="L7" s="31">
        <v>82.322385187912502</v>
      </c>
    </row>
    <row r="8" spans="5:12" ht="18.95" customHeight="1">
      <c r="E8" s="24" t="s">
        <v>123</v>
      </c>
      <c r="F8" s="25">
        <v>60.7896528250511</v>
      </c>
      <c r="G8" s="25">
        <v>60.083837913367503</v>
      </c>
      <c r="H8" s="25">
        <v>60.105448154657303</v>
      </c>
      <c r="I8" s="25">
        <v>60.069686411149803</v>
      </c>
      <c r="J8" s="25">
        <v>60.033798056611701</v>
      </c>
      <c r="K8" s="31">
        <v>59.528301886792498</v>
      </c>
      <c r="L8" s="31">
        <v>59.3851132686084</v>
      </c>
    </row>
    <row r="9" spans="5:12" ht="18.95" customHeight="1">
      <c r="E9" s="26" t="s">
        <v>38</v>
      </c>
      <c r="F9" s="27">
        <v>55.545187119668697</v>
      </c>
      <c r="G9" s="27">
        <v>56.340708241394999</v>
      </c>
      <c r="H9" s="27">
        <v>56.33</v>
      </c>
      <c r="I9" s="27">
        <v>57.710728260731798</v>
      </c>
      <c r="J9" s="27">
        <v>57.771977088097202</v>
      </c>
      <c r="K9" s="32">
        <v>58.2853039819054</v>
      </c>
      <c r="L9" s="32">
        <v>58.292501543479098</v>
      </c>
    </row>
    <row r="10" spans="5:12">
      <c r="F10" s="28"/>
      <c r="G10" s="28"/>
      <c r="H10" s="28"/>
      <c r="I10" s="28"/>
      <c r="J10" s="28"/>
      <c r="K10" s="28"/>
      <c r="L10" s="28"/>
    </row>
    <row r="11" spans="5:12">
      <c r="F11" s="28"/>
      <c r="G11" s="28"/>
      <c r="H11" s="28"/>
      <c r="I11" s="28"/>
      <c r="J11" s="28"/>
      <c r="K11" s="28"/>
      <c r="L11" s="28"/>
    </row>
    <row r="12" spans="5:12">
      <c r="H12" s="29"/>
      <c r="I12" s="29"/>
      <c r="J12" s="29"/>
      <c r="K12" s="29"/>
      <c r="L12" s="29"/>
    </row>
    <row r="13" spans="5:12">
      <c r="H13" s="29"/>
      <c r="I13" s="29"/>
      <c r="J13" s="29"/>
      <c r="K13" s="29"/>
      <c r="L13" s="29"/>
    </row>
    <row r="14" spans="5:12">
      <c r="H14" s="29"/>
      <c r="I14" s="29"/>
      <c r="J14" s="29"/>
      <c r="K14" s="29"/>
      <c r="L14" s="29"/>
    </row>
    <row r="15" spans="5:12">
      <c r="H15" s="29"/>
      <c r="I15" s="29"/>
      <c r="J15" s="29"/>
      <c r="K15" s="29"/>
      <c r="L15" s="29"/>
    </row>
    <row r="16" spans="5:12">
      <c r="H16" s="29"/>
      <c r="I16" s="29"/>
      <c r="J16" s="29"/>
      <c r="K16" s="29"/>
      <c r="L16" s="29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XFD140"/>
  <sheetViews>
    <sheetView showGridLines="0" topLeftCell="A7" zoomScale="120" zoomScaleNormal="120" workbookViewId="0">
      <selection activeCell="F39" sqref="F39"/>
    </sheetView>
  </sheetViews>
  <sheetFormatPr defaultColWidth="9" defaultRowHeight="15"/>
  <cols>
    <col min="1" max="1" width="9.140625" style="3"/>
    <col min="2" max="2" width="15" style="3" customWidth="1"/>
    <col min="3" max="3" width="15.28515625" style="3"/>
    <col min="4" max="16055" width="9.140625" style="3"/>
    <col min="16056" max="16057" width="9" style="3"/>
    <col min="16058" max="16059" width="9.140625"/>
  </cols>
  <sheetData>
    <row r="7" spans="2:10">
      <c r="B7" s="381" t="s">
        <v>124</v>
      </c>
      <c r="C7" s="382"/>
      <c r="D7" s="383"/>
      <c r="E7" s="384" t="s">
        <v>125</v>
      </c>
      <c r="F7" s="384"/>
      <c r="G7" s="384" t="s">
        <v>126</v>
      </c>
      <c r="H7" s="384"/>
    </row>
    <row r="8" spans="2:10">
      <c r="B8" s="10" t="s">
        <v>127</v>
      </c>
      <c r="C8" s="10" t="s">
        <v>128</v>
      </c>
      <c r="D8" s="10" t="s">
        <v>12</v>
      </c>
      <c r="E8" s="10" t="s">
        <v>129</v>
      </c>
      <c r="F8" s="10" t="s">
        <v>130</v>
      </c>
      <c r="G8" s="10" t="s">
        <v>129</v>
      </c>
      <c r="H8" s="10" t="s">
        <v>130</v>
      </c>
    </row>
    <row r="9" spans="2:10">
      <c r="B9" s="11">
        <v>104</v>
      </c>
      <c r="C9" s="12">
        <v>539109</v>
      </c>
      <c r="D9" s="13">
        <f>C9/(SUM(C9:C12))*100</f>
        <v>29.805941185251527</v>
      </c>
      <c r="E9" s="386">
        <v>4.38</v>
      </c>
      <c r="F9" s="387">
        <v>2.23</v>
      </c>
      <c r="G9" s="13">
        <v>4.32</v>
      </c>
      <c r="H9" s="13">
        <v>2.02</v>
      </c>
      <c r="J9" s="19"/>
    </row>
    <row r="10" spans="2:10">
      <c r="B10" s="11">
        <v>105</v>
      </c>
      <c r="C10" s="12">
        <v>54004</v>
      </c>
      <c r="D10" s="13">
        <f>C10/(SUM(C9:C12))*100</f>
        <v>2.9857413765459744</v>
      </c>
      <c r="E10" s="386"/>
      <c r="F10" s="387"/>
      <c r="G10" s="13">
        <v>6.06</v>
      </c>
      <c r="H10" s="13">
        <v>1.73</v>
      </c>
      <c r="J10" s="19"/>
    </row>
    <row r="11" spans="2:10">
      <c r="B11" s="11">
        <v>106</v>
      </c>
      <c r="C11" s="12">
        <v>702012</v>
      </c>
      <c r="D11" s="13">
        <f>C11/(SUM(C9:C12))*100</f>
        <v>38.812426398633292</v>
      </c>
      <c r="E11" s="386"/>
      <c r="F11" s="387"/>
      <c r="G11" s="13">
        <v>4.5999999999999996</v>
      </c>
      <c r="H11" s="13">
        <v>2.17</v>
      </c>
      <c r="J11" s="19"/>
    </row>
    <row r="12" spans="2:10">
      <c r="B12" s="11">
        <v>107</v>
      </c>
      <c r="C12" s="12">
        <v>513605</v>
      </c>
      <c r="D12" s="13">
        <f>C12/(SUM(C9:C12))*100</f>
        <v>28.3958910395692</v>
      </c>
      <c r="E12" s="386"/>
      <c r="F12" s="387"/>
      <c r="G12" s="13">
        <v>3.94</v>
      </c>
      <c r="H12" s="13">
        <v>2.2000000000000002</v>
      </c>
      <c r="J12" s="19"/>
    </row>
    <row r="13" spans="2:10">
      <c r="B13" s="385" t="s">
        <v>131</v>
      </c>
      <c r="C13" s="385"/>
      <c r="D13" s="385"/>
      <c r="E13" s="14"/>
      <c r="F13" s="14"/>
      <c r="G13" s="15">
        <f>AVERAGE(G9:G12)</f>
        <v>4.7299999999999995</v>
      </c>
      <c r="H13" s="16">
        <f>AVERAGE(H9:H12)</f>
        <v>2.0300000000000002</v>
      </c>
      <c r="J13" s="19"/>
    </row>
    <row r="15" spans="2:10">
      <c r="B15" s="3" t="s">
        <v>132</v>
      </c>
    </row>
    <row r="16" spans="2:10">
      <c r="C16" s="17" t="s">
        <v>133</v>
      </c>
      <c r="D16" s="17" t="s">
        <v>129</v>
      </c>
      <c r="E16" s="17" t="s">
        <v>130</v>
      </c>
    </row>
    <row r="17" spans="1:16384">
      <c r="C17" s="18">
        <v>29.805941185251498</v>
      </c>
      <c r="D17" s="19">
        <f t="shared" ref="D17:D20" si="0">C17%*G9</f>
        <v>1.2876166592028648</v>
      </c>
      <c r="E17" s="19">
        <f t="shared" ref="E17:E20" si="1">C17%*H9</f>
        <v>0.60208001194208027</v>
      </c>
    </row>
    <row r="18" spans="1:16384">
      <c r="C18" s="18">
        <v>2.9857413765459699</v>
      </c>
      <c r="D18" s="19">
        <f t="shared" si="0"/>
        <v>0.18093592741868575</v>
      </c>
      <c r="E18" s="19">
        <f t="shared" si="1"/>
        <v>5.1653325814245275E-2</v>
      </c>
    </row>
    <row r="19" spans="1:16384">
      <c r="C19" s="18">
        <v>38.812426398633299</v>
      </c>
      <c r="D19" s="19">
        <f t="shared" si="0"/>
        <v>1.7853716143371317</v>
      </c>
      <c r="E19" s="19">
        <f t="shared" si="1"/>
        <v>0.84222965285034257</v>
      </c>
    </row>
    <row r="20" spans="1:16384">
      <c r="C20" s="18">
        <v>28.3958910395692</v>
      </c>
      <c r="D20" s="19">
        <f t="shared" si="0"/>
        <v>1.1187981069590265</v>
      </c>
      <c r="E20" s="19">
        <f t="shared" si="1"/>
        <v>0.62470960287052246</v>
      </c>
    </row>
    <row r="21" spans="1:16384" s="1" customFormat="1" ht="14.25">
      <c r="D21" s="20">
        <f>SUM(D17:D20)</f>
        <v>4.3727223079177087</v>
      </c>
      <c r="E21" s="20">
        <f>SUM(E17:E20)</f>
        <v>2.1206725934771908</v>
      </c>
    </row>
    <row r="22" spans="1:16384" s="1" customFormat="1" ht="14.25" hidden="1"/>
    <row r="23" spans="1:16384" s="2" customFormat="1" ht="14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21"/>
      <c r="CCB23" s="21"/>
      <c r="CCC23" s="21"/>
      <c r="CCD23" s="21"/>
      <c r="CCE23" s="21"/>
      <c r="CCF23" s="21"/>
      <c r="CCG23" s="21"/>
      <c r="CCH23" s="21"/>
      <c r="CCI23" s="21"/>
      <c r="CCJ23" s="21"/>
      <c r="CCK23" s="21"/>
      <c r="CCL23" s="21"/>
      <c r="CCM23" s="21"/>
      <c r="CCN23" s="21"/>
      <c r="CCO23" s="21"/>
      <c r="CCP23" s="21"/>
      <c r="CCQ23" s="21"/>
      <c r="CCR23" s="21"/>
      <c r="CCS23" s="21"/>
      <c r="CCT23" s="21"/>
      <c r="CCU23" s="21"/>
      <c r="CCV23" s="21"/>
      <c r="CCW23" s="21"/>
      <c r="CCX23" s="21"/>
      <c r="CCY23" s="21"/>
      <c r="CCZ23" s="21"/>
      <c r="CDA23" s="21"/>
      <c r="CDB23" s="21"/>
      <c r="CDC23" s="21"/>
      <c r="CDD23" s="21"/>
      <c r="CDE23" s="21"/>
      <c r="CDF23" s="21"/>
      <c r="CDG23" s="21"/>
      <c r="CDH23" s="21"/>
      <c r="CDI23" s="21"/>
      <c r="CDJ23" s="21"/>
      <c r="CDK23" s="21"/>
      <c r="CDL23" s="21"/>
      <c r="CDM23" s="21"/>
      <c r="CDN23" s="21"/>
      <c r="CDO23" s="21"/>
      <c r="CDP23" s="21"/>
      <c r="CDQ23" s="21"/>
      <c r="CDR23" s="21"/>
      <c r="CDS23" s="21"/>
      <c r="CDT23" s="21"/>
      <c r="CDU23" s="21"/>
      <c r="CDV23" s="21"/>
      <c r="CDW23" s="21"/>
      <c r="CDX23" s="21"/>
      <c r="CDY23" s="21"/>
      <c r="CDZ23" s="21"/>
      <c r="CEA23" s="21"/>
      <c r="CEB23" s="21"/>
      <c r="CEC23" s="21"/>
      <c r="CED23" s="21"/>
      <c r="CEE23" s="21"/>
      <c r="CEF23" s="21"/>
      <c r="CEG23" s="21"/>
      <c r="CEH23" s="21"/>
      <c r="CEI23" s="21"/>
      <c r="CEJ23" s="21"/>
      <c r="CEK23" s="21"/>
      <c r="CEL23" s="21"/>
      <c r="CEM23" s="21"/>
      <c r="CEN23" s="21"/>
      <c r="CEO23" s="21"/>
      <c r="CEP23" s="21"/>
      <c r="CEQ23" s="21"/>
      <c r="CER23" s="21"/>
      <c r="CES23" s="21"/>
      <c r="CET23" s="21"/>
      <c r="CEU23" s="21"/>
      <c r="CEV23" s="21"/>
      <c r="CEW23" s="21"/>
      <c r="CEX23" s="21"/>
      <c r="CEY23" s="21"/>
      <c r="CEZ23" s="21"/>
      <c r="CFA23" s="21"/>
      <c r="CFB23" s="21"/>
      <c r="CFC23" s="21"/>
      <c r="CFD23" s="21"/>
      <c r="CFE23" s="21"/>
      <c r="CFF23" s="21"/>
      <c r="CFG23" s="21"/>
      <c r="CFH23" s="21"/>
      <c r="CFI23" s="21"/>
      <c r="CFJ23" s="21"/>
      <c r="CFK23" s="21"/>
      <c r="CFL23" s="21"/>
      <c r="CFM23" s="21"/>
      <c r="CFN23" s="21"/>
      <c r="CFO23" s="21"/>
      <c r="CFP23" s="21"/>
      <c r="CFQ23" s="21"/>
      <c r="CFR23" s="21"/>
      <c r="CFS23" s="21"/>
      <c r="CFT23" s="21"/>
      <c r="CFU23" s="21"/>
      <c r="CFV23" s="21"/>
      <c r="CFW23" s="21"/>
      <c r="CFX23" s="21"/>
      <c r="CFY23" s="21"/>
      <c r="CFZ23" s="21"/>
      <c r="CGA23" s="21"/>
      <c r="CGB23" s="21"/>
      <c r="CGC23" s="21"/>
      <c r="CGD23" s="21"/>
      <c r="CGE23" s="21"/>
      <c r="CGF23" s="21"/>
      <c r="CGG23" s="21"/>
      <c r="CGH23" s="21"/>
      <c r="CGI23" s="21"/>
      <c r="CGJ23" s="21"/>
      <c r="CGK23" s="21"/>
      <c r="CGL23" s="21"/>
      <c r="CGM23" s="21"/>
      <c r="CGN23" s="21"/>
      <c r="CGO23" s="21"/>
      <c r="CGP23" s="21"/>
      <c r="CGQ23" s="21"/>
      <c r="CGR23" s="21"/>
      <c r="CGS23" s="21"/>
      <c r="CGT23" s="21"/>
      <c r="CGU23" s="21"/>
      <c r="CGV23" s="21"/>
      <c r="CGW23" s="21"/>
      <c r="CGX23" s="21"/>
      <c r="CGY23" s="21"/>
      <c r="CGZ23" s="21"/>
      <c r="CHA23" s="21"/>
      <c r="CHB23" s="21"/>
      <c r="CHC23" s="21"/>
      <c r="CHD23" s="21"/>
      <c r="CHE23" s="21"/>
      <c r="CHF23" s="21"/>
      <c r="CHG23" s="21"/>
      <c r="CHH23" s="21"/>
      <c r="CHI23" s="21"/>
      <c r="CHJ23" s="21"/>
      <c r="CHK23" s="21"/>
      <c r="CHL23" s="21"/>
      <c r="CHM23" s="21"/>
      <c r="CHN23" s="21"/>
      <c r="CHO23" s="21"/>
      <c r="CHP23" s="21"/>
      <c r="CHQ23" s="21"/>
      <c r="CHR23" s="21"/>
      <c r="CHS23" s="21"/>
      <c r="CHT23" s="21"/>
      <c r="CHU23" s="21"/>
      <c r="CHV23" s="21"/>
      <c r="CHW23" s="21"/>
      <c r="CHX23" s="21"/>
      <c r="CHY23" s="21"/>
      <c r="CHZ23" s="21"/>
      <c r="CIA23" s="21"/>
      <c r="CIB23" s="21"/>
      <c r="CIC23" s="21"/>
      <c r="CID23" s="21"/>
      <c r="CIE23" s="21"/>
      <c r="CIF23" s="21"/>
      <c r="CIG23" s="21"/>
      <c r="CIH23" s="21"/>
      <c r="CII23" s="21"/>
      <c r="CIJ23" s="21"/>
      <c r="CIK23" s="21"/>
      <c r="CIL23" s="21"/>
      <c r="CIM23" s="21"/>
      <c r="CIN23" s="21"/>
      <c r="CIO23" s="21"/>
      <c r="CIP23" s="21"/>
      <c r="CIQ23" s="21"/>
      <c r="CIR23" s="21"/>
      <c r="CIS23" s="21"/>
      <c r="CIT23" s="21"/>
      <c r="CIU23" s="21"/>
      <c r="CIV23" s="21"/>
      <c r="CIW23" s="21"/>
      <c r="CIX23" s="21"/>
      <c r="CIY23" s="21"/>
      <c r="CIZ23" s="21"/>
      <c r="CJA23" s="21"/>
      <c r="CJB23" s="21"/>
      <c r="CJC23" s="21"/>
      <c r="CJD23" s="21"/>
      <c r="CJE23" s="21"/>
      <c r="CJF23" s="21"/>
      <c r="CJG23" s="21"/>
      <c r="CJH23" s="21"/>
      <c r="CJI23" s="21"/>
      <c r="CJJ23" s="21"/>
      <c r="CJK23" s="21"/>
      <c r="CJL23" s="21"/>
      <c r="CJM23" s="21"/>
      <c r="CJN23" s="21"/>
      <c r="CJO23" s="21"/>
      <c r="CJP23" s="21"/>
      <c r="CJQ23" s="21"/>
      <c r="CJR23" s="21"/>
      <c r="CJS23" s="21"/>
      <c r="CJT23" s="21"/>
      <c r="CJU23" s="21"/>
      <c r="CJV23" s="21"/>
      <c r="CJW23" s="21"/>
      <c r="CJX23" s="21"/>
      <c r="CJY23" s="21"/>
      <c r="CJZ23" s="21"/>
      <c r="CKA23" s="21"/>
      <c r="CKB23" s="21"/>
      <c r="CKC23" s="21"/>
      <c r="CKD23" s="21"/>
      <c r="CKE23" s="21"/>
      <c r="CKF23" s="21"/>
      <c r="CKG23" s="21"/>
      <c r="CKH23" s="21"/>
      <c r="CKI23" s="21"/>
      <c r="CKJ23" s="21"/>
      <c r="CKK23" s="21"/>
      <c r="CKL23" s="21"/>
      <c r="CKM23" s="21"/>
      <c r="CKN23" s="21"/>
      <c r="CKO23" s="21"/>
      <c r="CKP23" s="21"/>
      <c r="CKQ23" s="21"/>
      <c r="CKR23" s="21"/>
      <c r="CKS23" s="21"/>
      <c r="CKT23" s="21"/>
      <c r="CKU23" s="21"/>
      <c r="CKV23" s="21"/>
      <c r="CKW23" s="21"/>
      <c r="CKX23" s="21"/>
      <c r="CKY23" s="21"/>
      <c r="CKZ23" s="21"/>
      <c r="CLA23" s="21"/>
      <c r="CLB23" s="21"/>
      <c r="CLC23" s="21"/>
      <c r="CLD23" s="21"/>
      <c r="CLE23" s="21"/>
      <c r="CLF23" s="21"/>
      <c r="CLG23" s="21"/>
      <c r="CLH23" s="21"/>
      <c r="CLI23" s="21"/>
      <c r="CLJ23" s="21"/>
      <c r="CLK23" s="21"/>
      <c r="CLL23" s="21"/>
      <c r="CLM23" s="21"/>
      <c r="CLN23" s="21"/>
      <c r="CLO23" s="21"/>
      <c r="CLP23" s="21"/>
      <c r="CLQ23" s="21"/>
      <c r="CLR23" s="21"/>
      <c r="CLS23" s="21"/>
      <c r="CLT23" s="21"/>
      <c r="CLU23" s="21"/>
      <c r="CLV23" s="21"/>
      <c r="CLW23" s="21"/>
      <c r="CLX23" s="21"/>
      <c r="CLY23" s="21"/>
      <c r="CLZ23" s="21"/>
      <c r="CMA23" s="21"/>
      <c r="CMB23" s="21"/>
      <c r="CMC23" s="21"/>
      <c r="CMD23" s="21"/>
      <c r="CME23" s="21"/>
      <c r="CMF23" s="21"/>
      <c r="CMG23" s="21"/>
      <c r="CMH23" s="21"/>
      <c r="CMI23" s="21"/>
      <c r="CMJ23" s="21"/>
      <c r="CMK23" s="21"/>
      <c r="CML23" s="21"/>
      <c r="CMM23" s="21"/>
      <c r="CMN23" s="21"/>
      <c r="CMO23" s="21"/>
      <c r="CMP23" s="21"/>
      <c r="CMQ23" s="21"/>
      <c r="CMR23" s="21"/>
      <c r="CMS23" s="21"/>
      <c r="CMT23" s="21"/>
      <c r="CMU23" s="21"/>
      <c r="CMV23" s="21"/>
      <c r="CMW23" s="21"/>
      <c r="CMX23" s="21"/>
      <c r="CMY23" s="21"/>
      <c r="CMZ23" s="21"/>
      <c r="CNA23" s="21"/>
      <c r="CNB23" s="21"/>
      <c r="CNC23" s="21"/>
      <c r="CND23" s="21"/>
      <c r="CNE23" s="21"/>
      <c r="CNF23" s="21"/>
      <c r="CNG23" s="21"/>
      <c r="CNH23" s="21"/>
      <c r="CNI23" s="21"/>
      <c r="CNJ23" s="21"/>
      <c r="CNK23" s="21"/>
      <c r="CNL23" s="21"/>
      <c r="CNM23" s="21"/>
      <c r="CNN23" s="21"/>
      <c r="CNO23" s="21"/>
      <c r="CNP23" s="21"/>
      <c r="CNQ23" s="21"/>
      <c r="CNR23" s="21"/>
      <c r="CNS23" s="21"/>
      <c r="CNT23" s="21"/>
      <c r="CNU23" s="21"/>
      <c r="CNV23" s="21"/>
      <c r="CNW23" s="21"/>
      <c r="CNX23" s="21"/>
      <c r="CNY23" s="21"/>
      <c r="CNZ23" s="21"/>
      <c r="COA23" s="21"/>
      <c r="COB23" s="21"/>
      <c r="COC23" s="21"/>
      <c r="COD23" s="21"/>
      <c r="COE23" s="21"/>
      <c r="COF23" s="21"/>
      <c r="COG23" s="21"/>
      <c r="COH23" s="21"/>
      <c r="COI23" s="21"/>
      <c r="COJ23" s="21"/>
      <c r="COK23" s="21"/>
      <c r="COL23" s="21"/>
      <c r="COM23" s="21"/>
      <c r="CON23" s="21"/>
      <c r="COO23" s="21"/>
      <c r="COP23" s="21"/>
      <c r="COQ23" s="21"/>
      <c r="COR23" s="21"/>
      <c r="COS23" s="21"/>
      <c r="COT23" s="21"/>
      <c r="COU23" s="21"/>
      <c r="COV23" s="21"/>
      <c r="COW23" s="21"/>
      <c r="COX23" s="21"/>
      <c r="COY23" s="21"/>
      <c r="COZ23" s="21"/>
      <c r="CPA23" s="21"/>
      <c r="CPB23" s="21"/>
      <c r="CPC23" s="21"/>
      <c r="CPD23" s="21"/>
      <c r="CPE23" s="21"/>
      <c r="CPF23" s="21"/>
      <c r="CPG23" s="21"/>
      <c r="CPH23" s="21"/>
      <c r="CPI23" s="21"/>
      <c r="CPJ23" s="21"/>
      <c r="CPK23" s="21"/>
      <c r="CPL23" s="21"/>
      <c r="CPM23" s="21"/>
      <c r="CPN23" s="21"/>
      <c r="CPO23" s="21"/>
      <c r="CPP23" s="21"/>
      <c r="CPQ23" s="21"/>
      <c r="CPR23" s="21"/>
      <c r="CPS23" s="21"/>
      <c r="CPT23" s="21"/>
      <c r="CPU23" s="21"/>
      <c r="CPV23" s="21"/>
      <c r="CPW23" s="21"/>
      <c r="CPX23" s="21"/>
      <c r="CPY23" s="21"/>
      <c r="CPZ23" s="21"/>
      <c r="CQA23" s="21"/>
      <c r="CQB23" s="21"/>
      <c r="CQC23" s="21"/>
      <c r="CQD23" s="21"/>
      <c r="CQE23" s="21"/>
      <c r="CQF23" s="21"/>
      <c r="CQG23" s="21"/>
      <c r="CQH23" s="21"/>
      <c r="CQI23" s="21"/>
      <c r="CQJ23" s="21"/>
      <c r="CQK23" s="21"/>
      <c r="CQL23" s="21"/>
      <c r="CQM23" s="21"/>
      <c r="CQN23" s="21"/>
      <c r="CQO23" s="21"/>
      <c r="CQP23" s="21"/>
      <c r="CQQ23" s="21"/>
      <c r="CQR23" s="21"/>
      <c r="CQS23" s="21"/>
      <c r="CQT23" s="21"/>
      <c r="CQU23" s="21"/>
      <c r="CQV23" s="21"/>
      <c r="CQW23" s="21"/>
      <c r="CQX23" s="21"/>
      <c r="CQY23" s="21"/>
      <c r="CQZ23" s="21"/>
      <c r="CRA23" s="21"/>
      <c r="CRB23" s="21"/>
      <c r="CRC23" s="21"/>
      <c r="CRD23" s="21"/>
      <c r="CRE23" s="21"/>
      <c r="CRF23" s="21"/>
      <c r="CRG23" s="21"/>
      <c r="CRH23" s="21"/>
      <c r="CRI23" s="21"/>
      <c r="CRJ23" s="21"/>
      <c r="CRK23" s="21"/>
      <c r="CRL23" s="21"/>
      <c r="CRM23" s="21"/>
      <c r="CRN23" s="21"/>
      <c r="CRO23" s="21"/>
      <c r="CRP23" s="21"/>
      <c r="CRQ23" s="21"/>
      <c r="CRR23" s="21"/>
      <c r="CRS23" s="21"/>
      <c r="CRT23" s="21"/>
      <c r="CRU23" s="21"/>
      <c r="CRV23" s="21"/>
      <c r="CRW23" s="21"/>
      <c r="CRX23" s="21"/>
      <c r="CRY23" s="21"/>
      <c r="CRZ23" s="21"/>
      <c r="CSA23" s="21"/>
      <c r="CSB23" s="21"/>
      <c r="CSC23" s="21"/>
      <c r="CSD23" s="21"/>
      <c r="CSE23" s="21"/>
      <c r="CSF23" s="21"/>
      <c r="CSG23" s="21"/>
      <c r="CSH23" s="21"/>
      <c r="CSI23" s="21"/>
      <c r="CSJ23" s="21"/>
      <c r="CSK23" s="21"/>
      <c r="CSL23" s="21"/>
      <c r="CSM23" s="21"/>
      <c r="CSN23" s="21"/>
      <c r="CSO23" s="21"/>
      <c r="CSP23" s="21"/>
      <c r="CSQ23" s="21"/>
      <c r="CSR23" s="21"/>
      <c r="CSS23" s="21"/>
      <c r="CST23" s="21"/>
      <c r="CSU23" s="21"/>
      <c r="CSV23" s="21"/>
      <c r="CSW23" s="21"/>
      <c r="CSX23" s="21"/>
      <c r="CSY23" s="21"/>
      <c r="CSZ23" s="21"/>
      <c r="CTA23" s="21"/>
      <c r="CTB23" s="21"/>
      <c r="CTC23" s="21"/>
      <c r="CTD23" s="21"/>
      <c r="CTE23" s="21"/>
      <c r="CTF23" s="21"/>
      <c r="CTG23" s="21"/>
      <c r="CTH23" s="21"/>
      <c r="CTI23" s="21"/>
      <c r="CTJ23" s="21"/>
      <c r="CTK23" s="21"/>
      <c r="CTL23" s="21"/>
      <c r="CTM23" s="21"/>
      <c r="CTN23" s="21"/>
      <c r="CTO23" s="21"/>
      <c r="CTP23" s="21"/>
      <c r="CTQ23" s="21"/>
      <c r="CTR23" s="21"/>
      <c r="CTS23" s="21"/>
      <c r="CTT23" s="21"/>
      <c r="CTU23" s="21"/>
      <c r="CTV23" s="21"/>
      <c r="CTW23" s="21"/>
      <c r="CTX23" s="21"/>
      <c r="CTY23" s="21"/>
      <c r="CTZ23" s="21"/>
      <c r="CUA23" s="21"/>
      <c r="CUB23" s="21"/>
      <c r="CUC23" s="21"/>
      <c r="CUD23" s="21"/>
      <c r="CUE23" s="21"/>
      <c r="CUF23" s="21"/>
      <c r="CUG23" s="21"/>
      <c r="CUH23" s="21"/>
      <c r="CUI23" s="21"/>
      <c r="CUJ23" s="21"/>
      <c r="CUK23" s="21"/>
      <c r="CUL23" s="21"/>
      <c r="CUM23" s="21"/>
      <c r="CUN23" s="21"/>
      <c r="CUO23" s="21"/>
      <c r="CUP23" s="21"/>
      <c r="CUQ23" s="21"/>
      <c r="CUR23" s="21"/>
      <c r="CUS23" s="21"/>
      <c r="CUT23" s="21"/>
      <c r="CUU23" s="21"/>
      <c r="CUV23" s="21"/>
      <c r="CUW23" s="21"/>
      <c r="CUX23" s="21"/>
      <c r="CUY23" s="21"/>
      <c r="CUZ23" s="21"/>
      <c r="CVA23" s="21"/>
      <c r="CVB23" s="21"/>
      <c r="CVC23" s="21"/>
      <c r="CVD23" s="21"/>
      <c r="CVE23" s="21"/>
      <c r="CVF23" s="21"/>
      <c r="CVG23" s="21"/>
      <c r="CVH23" s="21"/>
      <c r="CVI23" s="21"/>
      <c r="CVJ23" s="21"/>
      <c r="CVK23" s="21"/>
      <c r="CVL23" s="21"/>
      <c r="CVM23" s="21"/>
      <c r="CVN23" s="21"/>
      <c r="CVO23" s="21"/>
      <c r="CVP23" s="21"/>
      <c r="CVQ23" s="21"/>
      <c r="CVR23" s="21"/>
      <c r="CVS23" s="21"/>
      <c r="CVT23" s="21"/>
      <c r="CVU23" s="21"/>
      <c r="CVV23" s="21"/>
      <c r="CVW23" s="21"/>
      <c r="CVX23" s="21"/>
      <c r="CVY23" s="21"/>
      <c r="CVZ23" s="21"/>
      <c r="CWA23" s="21"/>
      <c r="CWB23" s="21"/>
      <c r="CWC23" s="21"/>
      <c r="CWD23" s="21"/>
      <c r="CWE23" s="21"/>
      <c r="CWF23" s="21"/>
      <c r="CWG23" s="21"/>
      <c r="CWH23" s="21"/>
      <c r="CWI23" s="21"/>
      <c r="CWJ23" s="21"/>
      <c r="CWK23" s="21"/>
      <c r="CWL23" s="21"/>
      <c r="CWM23" s="21"/>
      <c r="CWN23" s="21"/>
      <c r="CWO23" s="21"/>
      <c r="CWP23" s="21"/>
      <c r="CWQ23" s="21"/>
      <c r="CWR23" s="21"/>
      <c r="CWS23" s="21"/>
      <c r="CWT23" s="21"/>
      <c r="CWU23" s="21"/>
      <c r="CWV23" s="21"/>
      <c r="CWW23" s="21"/>
      <c r="CWX23" s="21"/>
      <c r="CWY23" s="21"/>
      <c r="CWZ23" s="21"/>
      <c r="CXA23" s="21"/>
      <c r="CXB23" s="21"/>
      <c r="CXC23" s="21"/>
      <c r="CXD23" s="21"/>
      <c r="CXE23" s="21"/>
      <c r="CXF23" s="21"/>
      <c r="CXG23" s="21"/>
      <c r="CXH23" s="21"/>
      <c r="CXI23" s="21"/>
      <c r="CXJ23" s="21"/>
      <c r="CXK23" s="21"/>
      <c r="CXL23" s="21"/>
      <c r="CXM23" s="21"/>
      <c r="CXN23" s="21"/>
      <c r="CXO23" s="21"/>
      <c r="CXP23" s="21"/>
      <c r="CXQ23" s="21"/>
      <c r="CXR23" s="21"/>
      <c r="CXS23" s="21"/>
      <c r="CXT23" s="21"/>
      <c r="CXU23" s="21"/>
      <c r="CXV23" s="21"/>
      <c r="CXW23" s="21"/>
      <c r="CXX23" s="21"/>
      <c r="CXY23" s="21"/>
      <c r="CXZ23" s="21"/>
      <c r="CYA23" s="21"/>
      <c r="CYB23" s="21"/>
      <c r="CYC23" s="21"/>
      <c r="CYD23" s="21"/>
      <c r="CYE23" s="21"/>
      <c r="CYF23" s="21"/>
      <c r="CYG23" s="21"/>
      <c r="CYH23" s="21"/>
      <c r="CYI23" s="21"/>
      <c r="CYJ23" s="21"/>
      <c r="CYK23" s="21"/>
      <c r="CYL23" s="21"/>
      <c r="CYM23" s="21"/>
      <c r="CYN23" s="21"/>
      <c r="CYO23" s="21"/>
      <c r="CYP23" s="21"/>
      <c r="CYQ23" s="21"/>
      <c r="CYR23" s="21"/>
      <c r="CYS23" s="21"/>
      <c r="CYT23" s="21"/>
      <c r="CYU23" s="21"/>
      <c r="CYV23" s="21"/>
      <c r="CYW23" s="21"/>
      <c r="CYX23" s="21"/>
      <c r="CYY23" s="21"/>
      <c r="CYZ23" s="21"/>
      <c r="CZA23" s="21"/>
      <c r="CZB23" s="21"/>
      <c r="CZC23" s="21"/>
      <c r="CZD23" s="21"/>
      <c r="CZE23" s="21"/>
      <c r="CZF23" s="21"/>
      <c r="CZG23" s="21"/>
      <c r="CZH23" s="21"/>
      <c r="CZI23" s="21"/>
      <c r="CZJ23" s="21"/>
      <c r="CZK23" s="21"/>
      <c r="CZL23" s="21"/>
      <c r="CZM23" s="21"/>
      <c r="CZN23" s="21"/>
      <c r="CZO23" s="21"/>
      <c r="CZP23" s="21"/>
      <c r="CZQ23" s="21"/>
      <c r="CZR23" s="21"/>
      <c r="CZS23" s="21"/>
      <c r="CZT23" s="21"/>
      <c r="CZU23" s="21"/>
      <c r="CZV23" s="21"/>
      <c r="CZW23" s="21"/>
      <c r="CZX23" s="21"/>
      <c r="CZY23" s="21"/>
      <c r="CZZ23" s="21"/>
      <c r="DAA23" s="21"/>
      <c r="DAB23" s="21"/>
      <c r="DAC23" s="21"/>
      <c r="DAD23" s="21"/>
      <c r="DAE23" s="21"/>
      <c r="DAF23" s="21"/>
      <c r="DAG23" s="21"/>
      <c r="DAH23" s="21"/>
      <c r="DAI23" s="21"/>
      <c r="DAJ23" s="21"/>
      <c r="DAK23" s="21"/>
      <c r="DAL23" s="21"/>
      <c r="DAM23" s="21"/>
      <c r="DAN23" s="21"/>
      <c r="DAO23" s="21"/>
      <c r="DAP23" s="21"/>
      <c r="DAQ23" s="21"/>
      <c r="DAR23" s="21"/>
      <c r="DAS23" s="21"/>
      <c r="DAT23" s="21"/>
      <c r="DAU23" s="21"/>
      <c r="DAV23" s="21"/>
      <c r="DAW23" s="21"/>
      <c r="DAX23" s="21"/>
      <c r="DAY23" s="21"/>
      <c r="DAZ23" s="21"/>
      <c r="DBA23" s="21"/>
      <c r="DBB23" s="21"/>
      <c r="DBC23" s="21"/>
      <c r="DBD23" s="21"/>
      <c r="DBE23" s="21"/>
      <c r="DBF23" s="21"/>
      <c r="DBG23" s="21"/>
      <c r="DBH23" s="21"/>
      <c r="DBI23" s="21"/>
      <c r="DBJ23" s="21"/>
      <c r="DBK23" s="21"/>
      <c r="DBL23" s="21"/>
      <c r="DBM23" s="21"/>
      <c r="DBN23" s="21"/>
      <c r="DBO23" s="21"/>
      <c r="DBP23" s="21"/>
      <c r="DBQ23" s="21"/>
      <c r="DBR23" s="21"/>
      <c r="DBS23" s="21"/>
      <c r="DBT23" s="21"/>
      <c r="DBU23" s="21"/>
      <c r="DBV23" s="21"/>
      <c r="DBW23" s="21"/>
      <c r="DBX23" s="21"/>
      <c r="DBY23" s="21"/>
      <c r="DBZ23" s="21"/>
      <c r="DCA23" s="21"/>
      <c r="DCB23" s="21"/>
      <c r="DCC23" s="21"/>
      <c r="DCD23" s="21"/>
      <c r="DCE23" s="21"/>
      <c r="DCF23" s="21"/>
      <c r="DCG23" s="21"/>
      <c r="DCH23" s="21"/>
      <c r="DCI23" s="21"/>
      <c r="DCJ23" s="21"/>
      <c r="DCK23" s="21"/>
      <c r="DCL23" s="21"/>
      <c r="DCM23" s="21"/>
      <c r="DCN23" s="21"/>
      <c r="DCO23" s="21"/>
      <c r="DCP23" s="21"/>
      <c r="DCQ23" s="21"/>
      <c r="DCR23" s="21"/>
      <c r="DCS23" s="21"/>
      <c r="DCT23" s="21"/>
      <c r="DCU23" s="21"/>
      <c r="DCV23" s="21"/>
      <c r="DCW23" s="21"/>
      <c r="DCX23" s="21"/>
      <c r="DCY23" s="21"/>
      <c r="DCZ23" s="21"/>
      <c r="DDA23" s="21"/>
      <c r="DDB23" s="21"/>
      <c r="DDC23" s="21"/>
      <c r="DDD23" s="21"/>
      <c r="DDE23" s="21"/>
      <c r="DDF23" s="21"/>
      <c r="DDG23" s="21"/>
      <c r="DDH23" s="21"/>
      <c r="DDI23" s="21"/>
      <c r="DDJ23" s="21"/>
      <c r="DDK23" s="21"/>
      <c r="DDL23" s="21"/>
      <c r="DDM23" s="21"/>
      <c r="DDN23" s="21"/>
      <c r="DDO23" s="21"/>
      <c r="DDP23" s="21"/>
      <c r="DDQ23" s="21"/>
      <c r="DDR23" s="21"/>
      <c r="DDS23" s="21"/>
      <c r="DDT23" s="21"/>
      <c r="DDU23" s="21"/>
      <c r="DDV23" s="21"/>
      <c r="DDW23" s="21"/>
      <c r="DDX23" s="21"/>
      <c r="DDY23" s="21"/>
      <c r="DDZ23" s="21"/>
      <c r="DEA23" s="21"/>
      <c r="DEB23" s="21"/>
      <c r="DEC23" s="21"/>
      <c r="DED23" s="21"/>
      <c r="DEE23" s="21"/>
      <c r="DEF23" s="21"/>
      <c r="DEG23" s="21"/>
      <c r="DEH23" s="21"/>
      <c r="DEI23" s="21"/>
      <c r="DEJ23" s="21"/>
      <c r="DEK23" s="21"/>
      <c r="DEL23" s="21"/>
      <c r="DEM23" s="21"/>
      <c r="DEN23" s="21"/>
      <c r="DEO23" s="21"/>
      <c r="DEP23" s="21"/>
      <c r="DEQ23" s="21"/>
      <c r="DER23" s="21"/>
      <c r="DES23" s="21"/>
      <c r="DET23" s="21"/>
      <c r="DEU23" s="21"/>
      <c r="DEV23" s="21"/>
      <c r="DEW23" s="21"/>
      <c r="DEX23" s="21"/>
      <c r="DEY23" s="21"/>
      <c r="DEZ23" s="21"/>
      <c r="DFA23" s="21"/>
      <c r="DFB23" s="21"/>
      <c r="DFC23" s="21"/>
      <c r="DFD23" s="21"/>
      <c r="DFE23" s="21"/>
      <c r="DFF23" s="21"/>
      <c r="DFG23" s="21"/>
      <c r="DFH23" s="21"/>
      <c r="DFI23" s="21"/>
      <c r="DFJ23" s="21"/>
      <c r="DFK23" s="21"/>
      <c r="DFL23" s="21"/>
      <c r="DFM23" s="21"/>
      <c r="DFN23" s="21"/>
      <c r="DFO23" s="21"/>
      <c r="DFP23" s="21"/>
      <c r="DFQ23" s="21"/>
      <c r="DFR23" s="21"/>
      <c r="DFS23" s="21"/>
      <c r="DFT23" s="21"/>
      <c r="DFU23" s="21"/>
      <c r="DFV23" s="21"/>
      <c r="DFW23" s="21"/>
      <c r="DFX23" s="21"/>
      <c r="DFY23" s="21"/>
      <c r="DFZ23" s="21"/>
      <c r="DGA23" s="21"/>
      <c r="DGB23" s="21"/>
      <c r="DGC23" s="21"/>
      <c r="DGD23" s="21"/>
      <c r="DGE23" s="21"/>
      <c r="DGF23" s="21"/>
      <c r="DGG23" s="21"/>
      <c r="DGH23" s="21"/>
      <c r="DGI23" s="21"/>
      <c r="DGJ23" s="21"/>
      <c r="DGK23" s="21"/>
      <c r="DGL23" s="21"/>
      <c r="DGM23" s="21"/>
      <c r="DGN23" s="21"/>
      <c r="DGO23" s="21"/>
      <c r="DGP23" s="21"/>
      <c r="DGQ23" s="21"/>
      <c r="DGR23" s="21"/>
      <c r="DGS23" s="21"/>
      <c r="DGT23" s="21"/>
      <c r="DGU23" s="21"/>
      <c r="DGV23" s="21"/>
      <c r="DGW23" s="21"/>
      <c r="DGX23" s="21"/>
      <c r="DGY23" s="21"/>
      <c r="DGZ23" s="21"/>
      <c r="DHA23" s="21"/>
      <c r="DHB23" s="21"/>
      <c r="DHC23" s="21"/>
      <c r="DHD23" s="21"/>
      <c r="DHE23" s="21"/>
      <c r="DHF23" s="21"/>
      <c r="DHG23" s="21"/>
      <c r="DHH23" s="21"/>
      <c r="DHI23" s="21"/>
      <c r="DHJ23" s="21"/>
      <c r="DHK23" s="21"/>
      <c r="DHL23" s="21"/>
      <c r="DHM23" s="21"/>
      <c r="DHN23" s="21"/>
      <c r="DHO23" s="21"/>
      <c r="DHP23" s="21"/>
      <c r="DHQ23" s="21"/>
      <c r="DHR23" s="21"/>
      <c r="DHS23" s="21"/>
      <c r="DHT23" s="21"/>
      <c r="DHU23" s="21"/>
      <c r="DHV23" s="21"/>
      <c r="DHW23" s="21"/>
      <c r="DHX23" s="21"/>
      <c r="DHY23" s="21"/>
      <c r="DHZ23" s="21"/>
      <c r="DIA23" s="21"/>
      <c r="DIB23" s="21"/>
      <c r="DIC23" s="21"/>
      <c r="DID23" s="21"/>
      <c r="DIE23" s="21"/>
      <c r="DIF23" s="21"/>
      <c r="DIG23" s="21"/>
      <c r="DIH23" s="21"/>
      <c r="DII23" s="21"/>
      <c r="DIJ23" s="21"/>
      <c r="DIK23" s="21"/>
      <c r="DIL23" s="21"/>
      <c r="DIM23" s="21"/>
      <c r="DIN23" s="21"/>
      <c r="DIO23" s="21"/>
      <c r="DIP23" s="21"/>
      <c r="DIQ23" s="21"/>
      <c r="DIR23" s="21"/>
      <c r="DIS23" s="21"/>
      <c r="DIT23" s="21"/>
      <c r="DIU23" s="21"/>
      <c r="DIV23" s="21"/>
      <c r="DIW23" s="21"/>
      <c r="DIX23" s="21"/>
      <c r="DIY23" s="21"/>
      <c r="DIZ23" s="21"/>
      <c r="DJA23" s="21"/>
      <c r="DJB23" s="21"/>
      <c r="DJC23" s="21"/>
      <c r="DJD23" s="21"/>
      <c r="DJE23" s="21"/>
      <c r="DJF23" s="21"/>
      <c r="DJG23" s="21"/>
      <c r="DJH23" s="21"/>
      <c r="DJI23" s="21"/>
      <c r="DJJ23" s="21"/>
      <c r="DJK23" s="21"/>
      <c r="DJL23" s="21"/>
      <c r="DJM23" s="21"/>
      <c r="DJN23" s="21"/>
      <c r="DJO23" s="21"/>
      <c r="DJP23" s="21"/>
      <c r="DJQ23" s="21"/>
      <c r="DJR23" s="21"/>
      <c r="DJS23" s="21"/>
      <c r="DJT23" s="21"/>
      <c r="DJU23" s="21"/>
      <c r="DJV23" s="21"/>
      <c r="DJW23" s="21"/>
      <c r="DJX23" s="21"/>
      <c r="DJY23" s="21"/>
      <c r="DJZ23" s="21"/>
      <c r="DKA23" s="21"/>
      <c r="DKB23" s="21"/>
      <c r="DKC23" s="21"/>
      <c r="DKD23" s="21"/>
      <c r="DKE23" s="21"/>
      <c r="DKF23" s="21"/>
      <c r="DKG23" s="21"/>
      <c r="DKH23" s="21"/>
      <c r="DKI23" s="21"/>
      <c r="DKJ23" s="21"/>
      <c r="DKK23" s="21"/>
      <c r="DKL23" s="21"/>
      <c r="DKM23" s="21"/>
      <c r="DKN23" s="21"/>
      <c r="DKO23" s="21"/>
      <c r="DKP23" s="21"/>
      <c r="DKQ23" s="21"/>
      <c r="DKR23" s="21"/>
      <c r="DKS23" s="21"/>
      <c r="DKT23" s="21"/>
      <c r="DKU23" s="21"/>
      <c r="DKV23" s="21"/>
      <c r="DKW23" s="21"/>
      <c r="DKX23" s="21"/>
      <c r="DKY23" s="21"/>
      <c r="DKZ23" s="21"/>
      <c r="DLA23" s="21"/>
      <c r="DLB23" s="21"/>
      <c r="DLC23" s="21"/>
      <c r="DLD23" s="21"/>
      <c r="DLE23" s="21"/>
      <c r="DLF23" s="21"/>
      <c r="DLG23" s="21"/>
      <c r="DLH23" s="21"/>
      <c r="DLI23" s="21"/>
      <c r="DLJ23" s="21"/>
      <c r="DLK23" s="21"/>
      <c r="DLL23" s="21"/>
      <c r="DLM23" s="21"/>
      <c r="DLN23" s="21"/>
      <c r="DLO23" s="21"/>
      <c r="DLP23" s="21"/>
      <c r="DLQ23" s="21"/>
      <c r="DLR23" s="21"/>
      <c r="DLS23" s="21"/>
      <c r="DLT23" s="21"/>
      <c r="DLU23" s="21"/>
      <c r="DLV23" s="21"/>
      <c r="DLW23" s="21"/>
      <c r="DLX23" s="21"/>
      <c r="DLY23" s="21"/>
      <c r="DLZ23" s="21"/>
      <c r="DMA23" s="21"/>
      <c r="DMB23" s="21"/>
      <c r="DMC23" s="21"/>
      <c r="DMD23" s="21"/>
      <c r="DME23" s="21"/>
      <c r="DMF23" s="21"/>
      <c r="DMG23" s="21"/>
      <c r="DMH23" s="21"/>
      <c r="DMI23" s="21"/>
      <c r="DMJ23" s="21"/>
      <c r="DMK23" s="21"/>
      <c r="DML23" s="21"/>
      <c r="DMM23" s="21"/>
      <c r="DMN23" s="21"/>
      <c r="DMO23" s="21"/>
      <c r="DMP23" s="21"/>
      <c r="DMQ23" s="21"/>
      <c r="DMR23" s="21"/>
      <c r="DMS23" s="21"/>
      <c r="DMT23" s="21"/>
      <c r="DMU23" s="21"/>
      <c r="DMV23" s="21"/>
      <c r="DMW23" s="21"/>
      <c r="DMX23" s="21"/>
      <c r="DMY23" s="21"/>
      <c r="DMZ23" s="21"/>
      <c r="DNA23" s="21"/>
      <c r="DNB23" s="21"/>
      <c r="DNC23" s="21"/>
      <c r="DND23" s="21"/>
      <c r="DNE23" s="21"/>
      <c r="DNF23" s="21"/>
      <c r="DNG23" s="21"/>
      <c r="DNH23" s="21"/>
      <c r="DNI23" s="21"/>
      <c r="DNJ23" s="21"/>
      <c r="DNK23" s="21"/>
      <c r="DNL23" s="21"/>
      <c r="DNM23" s="21"/>
      <c r="DNN23" s="21"/>
      <c r="DNO23" s="21"/>
      <c r="DNP23" s="21"/>
      <c r="DNQ23" s="21"/>
      <c r="DNR23" s="21"/>
      <c r="DNS23" s="21"/>
      <c r="DNT23" s="21"/>
      <c r="DNU23" s="21"/>
      <c r="DNV23" s="21"/>
      <c r="DNW23" s="21"/>
      <c r="DNX23" s="21"/>
      <c r="DNY23" s="21"/>
      <c r="DNZ23" s="21"/>
      <c r="DOA23" s="21"/>
      <c r="DOB23" s="21"/>
      <c r="DOC23" s="21"/>
      <c r="DOD23" s="21"/>
      <c r="DOE23" s="21"/>
      <c r="DOF23" s="21"/>
      <c r="DOG23" s="21"/>
      <c r="DOH23" s="21"/>
      <c r="DOI23" s="21"/>
      <c r="DOJ23" s="21"/>
      <c r="DOK23" s="21"/>
      <c r="DOL23" s="21"/>
      <c r="DOM23" s="21"/>
      <c r="DON23" s="21"/>
      <c r="DOO23" s="21"/>
      <c r="DOP23" s="21"/>
      <c r="DOQ23" s="21"/>
      <c r="DOR23" s="21"/>
      <c r="DOS23" s="21"/>
      <c r="DOT23" s="21"/>
      <c r="DOU23" s="21"/>
      <c r="DOV23" s="21"/>
      <c r="DOW23" s="21"/>
      <c r="DOX23" s="21"/>
      <c r="DOY23" s="21"/>
      <c r="DOZ23" s="21"/>
      <c r="DPA23" s="21"/>
      <c r="DPB23" s="21"/>
      <c r="DPC23" s="21"/>
      <c r="DPD23" s="21"/>
      <c r="DPE23" s="21"/>
      <c r="DPF23" s="21"/>
      <c r="DPG23" s="21"/>
      <c r="DPH23" s="21"/>
      <c r="DPI23" s="21"/>
      <c r="DPJ23" s="21"/>
      <c r="DPK23" s="21"/>
      <c r="DPL23" s="21"/>
      <c r="DPM23" s="21"/>
      <c r="DPN23" s="21"/>
      <c r="DPO23" s="21"/>
      <c r="DPP23" s="21"/>
      <c r="DPQ23" s="21"/>
      <c r="DPR23" s="21"/>
      <c r="DPS23" s="21"/>
      <c r="DPT23" s="21"/>
      <c r="DPU23" s="21"/>
      <c r="DPV23" s="21"/>
      <c r="DPW23" s="21"/>
      <c r="DPX23" s="21"/>
      <c r="DPY23" s="21"/>
      <c r="DPZ23" s="21"/>
      <c r="DQA23" s="21"/>
      <c r="DQB23" s="21"/>
      <c r="DQC23" s="21"/>
      <c r="DQD23" s="21"/>
      <c r="DQE23" s="21"/>
      <c r="DQF23" s="21"/>
      <c r="DQG23" s="21"/>
      <c r="DQH23" s="21"/>
      <c r="DQI23" s="21"/>
      <c r="DQJ23" s="21"/>
      <c r="DQK23" s="21"/>
      <c r="DQL23" s="21"/>
      <c r="DQM23" s="21"/>
      <c r="DQN23" s="21"/>
      <c r="DQO23" s="21"/>
      <c r="DQP23" s="21"/>
      <c r="DQQ23" s="21"/>
      <c r="DQR23" s="21"/>
      <c r="DQS23" s="21"/>
      <c r="DQT23" s="21"/>
      <c r="DQU23" s="21"/>
      <c r="DQV23" s="21"/>
      <c r="DQW23" s="21"/>
      <c r="DQX23" s="21"/>
      <c r="DQY23" s="21"/>
      <c r="DQZ23" s="21"/>
      <c r="DRA23" s="21"/>
      <c r="DRB23" s="21"/>
      <c r="DRC23" s="21"/>
      <c r="DRD23" s="21"/>
      <c r="DRE23" s="21"/>
      <c r="DRF23" s="21"/>
      <c r="DRG23" s="21"/>
      <c r="DRH23" s="21"/>
      <c r="DRI23" s="21"/>
      <c r="DRJ23" s="21"/>
      <c r="DRK23" s="21"/>
      <c r="DRL23" s="21"/>
      <c r="DRM23" s="21"/>
      <c r="DRN23" s="21"/>
      <c r="DRO23" s="21"/>
      <c r="DRP23" s="21"/>
      <c r="DRQ23" s="21"/>
      <c r="DRR23" s="21"/>
      <c r="DRS23" s="21"/>
      <c r="DRT23" s="21"/>
      <c r="DRU23" s="21"/>
      <c r="DRV23" s="21"/>
      <c r="DRW23" s="21"/>
      <c r="DRX23" s="21"/>
      <c r="DRY23" s="21"/>
      <c r="DRZ23" s="21"/>
      <c r="DSA23" s="21"/>
      <c r="DSB23" s="21"/>
      <c r="DSC23" s="21"/>
      <c r="DSD23" s="21"/>
      <c r="DSE23" s="21"/>
      <c r="DSF23" s="21"/>
      <c r="DSG23" s="21"/>
      <c r="DSH23" s="21"/>
      <c r="DSI23" s="21"/>
      <c r="DSJ23" s="21"/>
      <c r="DSK23" s="21"/>
      <c r="DSL23" s="21"/>
      <c r="DSM23" s="21"/>
      <c r="DSN23" s="21"/>
      <c r="DSO23" s="21"/>
      <c r="DSP23" s="21"/>
      <c r="DSQ23" s="21"/>
      <c r="DSR23" s="21"/>
      <c r="DSS23" s="21"/>
      <c r="DST23" s="21"/>
      <c r="DSU23" s="21"/>
      <c r="DSV23" s="21"/>
      <c r="DSW23" s="21"/>
      <c r="DSX23" s="21"/>
      <c r="DSY23" s="21"/>
      <c r="DSZ23" s="21"/>
      <c r="DTA23" s="21"/>
      <c r="DTB23" s="21"/>
      <c r="DTC23" s="21"/>
      <c r="DTD23" s="21"/>
      <c r="DTE23" s="21"/>
      <c r="DTF23" s="21"/>
      <c r="DTG23" s="21"/>
      <c r="DTH23" s="21"/>
      <c r="DTI23" s="21"/>
      <c r="DTJ23" s="21"/>
      <c r="DTK23" s="21"/>
      <c r="DTL23" s="21"/>
      <c r="DTM23" s="21"/>
      <c r="DTN23" s="21"/>
      <c r="DTO23" s="21"/>
      <c r="DTP23" s="21"/>
      <c r="DTQ23" s="21"/>
      <c r="DTR23" s="21"/>
      <c r="DTS23" s="21"/>
      <c r="DTT23" s="21"/>
      <c r="DTU23" s="21"/>
      <c r="DTV23" s="21"/>
      <c r="DTW23" s="21"/>
      <c r="DTX23" s="21"/>
      <c r="DTY23" s="21"/>
      <c r="DTZ23" s="21"/>
      <c r="DUA23" s="21"/>
      <c r="DUB23" s="21"/>
      <c r="DUC23" s="21"/>
      <c r="DUD23" s="21"/>
      <c r="DUE23" s="21"/>
      <c r="DUF23" s="21"/>
      <c r="DUG23" s="21"/>
      <c r="DUH23" s="21"/>
      <c r="DUI23" s="21"/>
      <c r="DUJ23" s="21"/>
      <c r="DUK23" s="21"/>
      <c r="DUL23" s="21"/>
      <c r="DUM23" s="21"/>
      <c r="DUN23" s="21"/>
      <c r="DUO23" s="21"/>
      <c r="DUP23" s="21"/>
      <c r="DUQ23" s="21"/>
      <c r="DUR23" s="21"/>
      <c r="DUS23" s="21"/>
      <c r="DUT23" s="21"/>
      <c r="DUU23" s="21"/>
      <c r="DUV23" s="21"/>
      <c r="DUW23" s="21"/>
      <c r="DUX23" s="21"/>
      <c r="DUY23" s="21"/>
      <c r="DUZ23" s="21"/>
      <c r="DVA23" s="21"/>
      <c r="DVB23" s="21"/>
      <c r="DVC23" s="21"/>
      <c r="DVD23" s="21"/>
      <c r="DVE23" s="21"/>
      <c r="DVF23" s="21"/>
      <c r="DVG23" s="21"/>
      <c r="DVH23" s="21"/>
      <c r="DVI23" s="21"/>
      <c r="DVJ23" s="21"/>
      <c r="DVK23" s="21"/>
      <c r="DVL23" s="21"/>
      <c r="DVM23" s="21"/>
      <c r="DVN23" s="21"/>
      <c r="DVO23" s="21"/>
      <c r="DVP23" s="21"/>
      <c r="DVQ23" s="21"/>
      <c r="DVR23" s="21"/>
      <c r="DVS23" s="21"/>
      <c r="DVT23" s="21"/>
      <c r="DVU23" s="21"/>
      <c r="DVV23" s="21"/>
      <c r="DVW23" s="21"/>
      <c r="DVX23" s="21"/>
      <c r="DVY23" s="21"/>
      <c r="DVZ23" s="21"/>
      <c r="DWA23" s="21"/>
      <c r="DWB23" s="21"/>
      <c r="DWC23" s="21"/>
      <c r="DWD23" s="21"/>
      <c r="DWE23" s="21"/>
      <c r="DWF23" s="21"/>
      <c r="DWG23" s="21"/>
      <c r="DWH23" s="21"/>
      <c r="DWI23" s="21"/>
      <c r="DWJ23" s="21"/>
      <c r="DWK23" s="21"/>
      <c r="DWL23" s="21"/>
      <c r="DWM23" s="21"/>
      <c r="DWN23" s="21"/>
      <c r="DWO23" s="21"/>
      <c r="DWP23" s="21"/>
      <c r="DWQ23" s="21"/>
      <c r="DWR23" s="21"/>
      <c r="DWS23" s="21"/>
      <c r="DWT23" s="21"/>
      <c r="DWU23" s="21"/>
      <c r="DWV23" s="21"/>
      <c r="DWW23" s="21"/>
      <c r="DWX23" s="21"/>
      <c r="DWY23" s="21"/>
      <c r="DWZ23" s="21"/>
      <c r="DXA23" s="21"/>
      <c r="DXB23" s="21"/>
      <c r="DXC23" s="21"/>
      <c r="DXD23" s="21"/>
      <c r="DXE23" s="21"/>
      <c r="DXF23" s="21"/>
      <c r="DXG23" s="21"/>
      <c r="DXH23" s="21"/>
      <c r="DXI23" s="21"/>
      <c r="DXJ23" s="21"/>
      <c r="DXK23" s="21"/>
      <c r="DXL23" s="21"/>
      <c r="DXM23" s="21"/>
      <c r="DXN23" s="21"/>
      <c r="DXO23" s="21"/>
      <c r="DXP23" s="21"/>
      <c r="DXQ23" s="21"/>
      <c r="DXR23" s="21"/>
      <c r="DXS23" s="21"/>
      <c r="DXT23" s="21"/>
      <c r="DXU23" s="21"/>
      <c r="DXV23" s="21"/>
      <c r="DXW23" s="21"/>
      <c r="DXX23" s="21"/>
      <c r="DXY23" s="21"/>
      <c r="DXZ23" s="21"/>
      <c r="DYA23" s="21"/>
      <c r="DYB23" s="21"/>
      <c r="DYC23" s="21"/>
      <c r="DYD23" s="21"/>
      <c r="DYE23" s="21"/>
      <c r="DYF23" s="21"/>
      <c r="DYG23" s="21"/>
      <c r="DYH23" s="21"/>
      <c r="DYI23" s="21"/>
      <c r="DYJ23" s="21"/>
      <c r="DYK23" s="21"/>
      <c r="DYL23" s="21"/>
      <c r="DYM23" s="21"/>
      <c r="DYN23" s="21"/>
      <c r="DYO23" s="21"/>
      <c r="DYP23" s="21"/>
      <c r="DYQ23" s="21"/>
      <c r="DYR23" s="21"/>
      <c r="DYS23" s="21"/>
      <c r="DYT23" s="21"/>
      <c r="DYU23" s="21"/>
      <c r="DYV23" s="21"/>
      <c r="DYW23" s="21"/>
      <c r="DYX23" s="21"/>
      <c r="DYY23" s="21"/>
      <c r="DYZ23" s="21"/>
      <c r="DZA23" s="21"/>
      <c r="DZB23" s="21"/>
      <c r="DZC23" s="21"/>
      <c r="DZD23" s="21"/>
      <c r="DZE23" s="21"/>
      <c r="DZF23" s="21"/>
      <c r="DZG23" s="21"/>
      <c r="DZH23" s="21"/>
      <c r="DZI23" s="21"/>
      <c r="DZJ23" s="21"/>
      <c r="DZK23" s="21"/>
      <c r="DZL23" s="21"/>
      <c r="DZM23" s="21"/>
      <c r="DZN23" s="21"/>
      <c r="DZO23" s="21"/>
      <c r="DZP23" s="21"/>
      <c r="DZQ23" s="21"/>
      <c r="DZR23" s="21"/>
      <c r="DZS23" s="21"/>
      <c r="DZT23" s="21"/>
      <c r="DZU23" s="21"/>
      <c r="DZV23" s="21"/>
      <c r="DZW23" s="21"/>
      <c r="DZX23" s="21"/>
      <c r="DZY23" s="21"/>
      <c r="DZZ23" s="21"/>
      <c r="EAA23" s="21"/>
      <c r="EAB23" s="21"/>
      <c r="EAC23" s="21"/>
      <c r="EAD23" s="21"/>
      <c r="EAE23" s="21"/>
      <c r="EAF23" s="21"/>
      <c r="EAG23" s="21"/>
      <c r="EAH23" s="21"/>
      <c r="EAI23" s="21"/>
      <c r="EAJ23" s="21"/>
      <c r="EAK23" s="21"/>
      <c r="EAL23" s="21"/>
      <c r="EAM23" s="21"/>
      <c r="EAN23" s="21"/>
      <c r="EAO23" s="21"/>
      <c r="EAP23" s="21"/>
      <c r="EAQ23" s="21"/>
      <c r="EAR23" s="21"/>
      <c r="EAS23" s="21"/>
      <c r="EAT23" s="21"/>
      <c r="EAU23" s="21"/>
      <c r="EAV23" s="21"/>
      <c r="EAW23" s="21"/>
      <c r="EAX23" s="21"/>
      <c r="EAY23" s="21"/>
      <c r="EAZ23" s="21"/>
      <c r="EBA23" s="21"/>
      <c r="EBB23" s="21"/>
      <c r="EBC23" s="21"/>
      <c r="EBD23" s="21"/>
      <c r="EBE23" s="21"/>
      <c r="EBF23" s="21"/>
      <c r="EBG23" s="21"/>
      <c r="EBH23" s="21"/>
      <c r="EBI23" s="21"/>
      <c r="EBJ23" s="21"/>
      <c r="EBK23" s="21"/>
      <c r="EBL23" s="21"/>
      <c r="EBM23" s="21"/>
      <c r="EBN23" s="21"/>
      <c r="EBO23" s="21"/>
      <c r="EBP23" s="21"/>
      <c r="EBQ23" s="21"/>
      <c r="EBR23" s="21"/>
      <c r="EBS23" s="21"/>
      <c r="EBT23" s="21"/>
      <c r="EBU23" s="21"/>
      <c r="EBV23" s="21"/>
      <c r="EBW23" s="21"/>
      <c r="EBX23" s="21"/>
      <c r="EBY23" s="21"/>
      <c r="EBZ23" s="21"/>
      <c r="ECA23" s="21"/>
      <c r="ECB23" s="21"/>
      <c r="ECC23" s="21"/>
      <c r="ECD23" s="21"/>
      <c r="ECE23" s="21"/>
      <c r="ECF23" s="21"/>
      <c r="ECG23" s="21"/>
      <c r="ECH23" s="21"/>
      <c r="ECI23" s="21"/>
      <c r="ECJ23" s="21"/>
      <c r="ECK23" s="21"/>
      <c r="ECL23" s="21"/>
      <c r="ECM23" s="21"/>
      <c r="ECN23" s="21"/>
      <c r="ECO23" s="21"/>
      <c r="ECP23" s="21"/>
      <c r="ECQ23" s="21"/>
      <c r="ECR23" s="21"/>
      <c r="ECS23" s="21"/>
      <c r="ECT23" s="21"/>
      <c r="ECU23" s="21"/>
      <c r="ECV23" s="21"/>
      <c r="ECW23" s="21"/>
      <c r="ECX23" s="21"/>
      <c r="ECY23" s="21"/>
      <c r="ECZ23" s="21"/>
      <c r="EDA23" s="21"/>
      <c r="EDB23" s="21"/>
      <c r="EDC23" s="21"/>
      <c r="EDD23" s="21"/>
      <c r="EDE23" s="21"/>
      <c r="EDF23" s="21"/>
      <c r="EDG23" s="21"/>
      <c r="EDH23" s="21"/>
      <c r="EDI23" s="21"/>
      <c r="EDJ23" s="21"/>
      <c r="EDK23" s="21"/>
      <c r="EDL23" s="21"/>
      <c r="EDM23" s="21"/>
      <c r="EDN23" s="21"/>
      <c r="EDO23" s="21"/>
      <c r="EDP23" s="21"/>
      <c r="EDQ23" s="21"/>
      <c r="EDR23" s="21"/>
      <c r="EDS23" s="21"/>
      <c r="EDT23" s="21"/>
      <c r="EDU23" s="21"/>
      <c r="EDV23" s="21"/>
      <c r="EDW23" s="21"/>
      <c r="EDX23" s="21"/>
      <c r="EDY23" s="21"/>
      <c r="EDZ23" s="21"/>
      <c r="EEA23" s="21"/>
      <c r="EEB23" s="21"/>
      <c r="EEC23" s="21"/>
      <c r="EED23" s="21"/>
      <c r="EEE23" s="21"/>
      <c r="EEF23" s="21"/>
      <c r="EEG23" s="21"/>
      <c r="EEH23" s="21"/>
      <c r="EEI23" s="21"/>
      <c r="EEJ23" s="21"/>
      <c r="EEK23" s="21"/>
      <c r="EEL23" s="21"/>
      <c r="EEM23" s="21"/>
      <c r="EEN23" s="21"/>
      <c r="EEO23" s="21"/>
      <c r="EEP23" s="21"/>
      <c r="EEQ23" s="21"/>
      <c r="EER23" s="21"/>
      <c r="EES23" s="21"/>
      <c r="EET23" s="21"/>
      <c r="EEU23" s="21"/>
      <c r="EEV23" s="21"/>
      <c r="EEW23" s="21"/>
      <c r="EEX23" s="21"/>
      <c r="EEY23" s="21"/>
      <c r="EEZ23" s="21"/>
      <c r="EFA23" s="21"/>
      <c r="EFB23" s="21"/>
      <c r="EFC23" s="21"/>
      <c r="EFD23" s="21"/>
      <c r="EFE23" s="21"/>
      <c r="EFF23" s="21"/>
      <c r="EFG23" s="21"/>
      <c r="EFH23" s="21"/>
      <c r="EFI23" s="21"/>
      <c r="EFJ23" s="21"/>
      <c r="EFK23" s="21"/>
      <c r="EFL23" s="21"/>
      <c r="EFM23" s="21"/>
      <c r="EFN23" s="21"/>
      <c r="EFO23" s="21"/>
      <c r="EFP23" s="21"/>
      <c r="EFQ23" s="21"/>
      <c r="EFR23" s="21"/>
      <c r="EFS23" s="21"/>
      <c r="EFT23" s="21"/>
      <c r="EFU23" s="21"/>
      <c r="EFV23" s="21"/>
      <c r="EFW23" s="21"/>
      <c r="EFX23" s="21"/>
      <c r="EFY23" s="21"/>
      <c r="EFZ23" s="21"/>
      <c r="EGA23" s="21"/>
      <c r="EGB23" s="21"/>
      <c r="EGC23" s="21"/>
      <c r="EGD23" s="21"/>
      <c r="EGE23" s="21"/>
      <c r="EGF23" s="21"/>
      <c r="EGG23" s="21"/>
      <c r="EGH23" s="21"/>
      <c r="EGI23" s="21"/>
      <c r="EGJ23" s="21"/>
      <c r="EGK23" s="21"/>
      <c r="EGL23" s="21"/>
      <c r="EGM23" s="21"/>
      <c r="EGN23" s="21"/>
      <c r="EGO23" s="21"/>
      <c r="EGP23" s="21"/>
      <c r="EGQ23" s="21"/>
      <c r="EGR23" s="21"/>
      <c r="EGS23" s="21"/>
      <c r="EGT23" s="21"/>
      <c r="EGU23" s="21"/>
      <c r="EGV23" s="21"/>
      <c r="EGW23" s="21"/>
      <c r="EGX23" s="21"/>
      <c r="EGY23" s="21"/>
      <c r="EGZ23" s="21"/>
      <c r="EHA23" s="21"/>
      <c r="EHB23" s="21"/>
      <c r="EHC23" s="21"/>
      <c r="EHD23" s="21"/>
      <c r="EHE23" s="21"/>
      <c r="EHF23" s="21"/>
      <c r="EHG23" s="21"/>
      <c r="EHH23" s="21"/>
      <c r="EHI23" s="21"/>
      <c r="EHJ23" s="21"/>
      <c r="EHK23" s="21"/>
      <c r="EHL23" s="21"/>
      <c r="EHM23" s="21"/>
      <c r="EHN23" s="21"/>
      <c r="EHO23" s="21"/>
      <c r="EHP23" s="21"/>
      <c r="EHQ23" s="21"/>
      <c r="EHR23" s="21"/>
      <c r="EHS23" s="21"/>
      <c r="EHT23" s="21"/>
      <c r="EHU23" s="21"/>
      <c r="EHV23" s="21"/>
      <c r="EHW23" s="21"/>
      <c r="EHX23" s="21"/>
      <c r="EHY23" s="21"/>
      <c r="EHZ23" s="21"/>
      <c r="EIA23" s="21"/>
      <c r="EIB23" s="21"/>
      <c r="EIC23" s="21"/>
      <c r="EID23" s="21"/>
      <c r="EIE23" s="21"/>
      <c r="EIF23" s="21"/>
      <c r="EIG23" s="21"/>
      <c r="EIH23" s="21"/>
      <c r="EII23" s="21"/>
      <c r="EIJ23" s="21"/>
      <c r="EIK23" s="21"/>
      <c r="EIL23" s="21"/>
      <c r="EIM23" s="21"/>
      <c r="EIN23" s="21"/>
      <c r="EIO23" s="21"/>
      <c r="EIP23" s="21"/>
      <c r="EIQ23" s="21"/>
      <c r="EIR23" s="21"/>
      <c r="EIS23" s="21"/>
      <c r="EIT23" s="21"/>
      <c r="EIU23" s="21"/>
      <c r="EIV23" s="21"/>
      <c r="EIW23" s="21"/>
      <c r="EIX23" s="21"/>
      <c r="EIY23" s="21"/>
      <c r="EIZ23" s="21"/>
      <c r="EJA23" s="21"/>
      <c r="EJB23" s="21"/>
      <c r="EJC23" s="21"/>
      <c r="EJD23" s="21"/>
      <c r="EJE23" s="21"/>
      <c r="EJF23" s="21"/>
      <c r="EJG23" s="21"/>
      <c r="EJH23" s="21"/>
      <c r="EJI23" s="21"/>
      <c r="EJJ23" s="21"/>
      <c r="EJK23" s="21"/>
      <c r="EJL23" s="21"/>
      <c r="EJM23" s="21"/>
      <c r="EJN23" s="21"/>
      <c r="EJO23" s="21"/>
      <c r="EJP23" s="21"/>
      <c r="EJQ23" s="21"/>
      <c r="EJR23" s="21"/>
      <c r="EJS23" s="21"/>
      <c r="EJT23" s="21"/>
      <c r="EJU23" s="21"/>
      <c r="EJV23" s="21"/>
      <c r="EJW23" s="21"/>
      <c r="EJX23" s="21"/>
      <c r="EJY23" s="21"/>
      <c r="EJZ23" s="21"/>
      <c r="EKA23" s="21"/>
      <c r="EKB23" s="21"/>
      <c r="EKC23" s="21"/>
      <c r="EKD23" s="21"/>
      <c r="EKE23" s="21"/>
      <c r="EKF23" s="21"/>
      <c r="EKG23" s="21"/>
      <c r="EKH23" s="21"/>
      <c r="EKI23" s="21"/>
      <c r="EKJ23" s="21"/>
      <c r="EKK23" s="21"/>
      <c r="EKL23" s="21"/>
      <c r="EKM23" s="21"/>
      <c r="EKN23" s="21"/>
      <c r="EKO23" s="21"/>
      <c r="EKP23" s="21"/>
      <c r="EKQ23" s="21"/>
      <c r="EKR23" s="21"/>
      <c r="EKS23" s="21"/>
      <c r="EKT23" s="21"/>
      <c r="EKU23" s="21"/>
      <c r="EKV23" s="21"/>
      <c r="EKW23" s="21"/>
      <c r="EKX23" s="21"/>
      <c r="EKY23" s="21"/>
      <c r="EKZ23" s="21"/>
      <c r="ELA23" s="21"/>
      <c r="ELB23" s="21"/>
      <c r="ELC23" s="21"/>
      <c r="ELD23" s="21"/>
      <c r="ELE23" s="21"/>
      <c r="ELF23" s="21"/>
      <c r="ELG23" s="21"/>
      <c r="ELH23" s="21"/>
      <c r="ELI23" s="21"/>
      <c r="ELJ23" s="21"/>
      <c r="ELK23" s="21"/>
      <c r="ELL23" s="21"/>
      <c r="ELM23" s="21"/>
      <c r="ELN23" s="21"/>
      <c r="ELO23" s="21"/>
      <c r="ELP23" s="21"/>
      <c r="ELQ23" s="21"/>
      <c r="ELR23" s="21"/>
      <c r="ELS23" s="21"/>
      <c r="ELT23" s="21"/>
      <c r="ELU23" s="21"/>
      <c r="ELV23" s="21"/>
      <c r="ELW23" s="21"/>
      <c r="ELX23" s="21"/>
      <c r="ELY23" s="21"/>
      <c r="ELZ23" s="21"/>
      <c r="EMA23" s="21"/>
      <c r="EMB23" s="21"/>
      <c r="EMC23" s="21"/>
      <c r="EMD23" s="21"/>
      <c r="EME23" s="21"/>
      <c r="EMF23" s="21"/>
      <c r="EMG23" s="21"/>
      <c r="EMH23" s="21"/>
      <c r="EMI23" s="21"/>
      <c r="EMJ23" s="21"/>
      <c r="EMK23" s="21"/>
      <c r="EML23" s="21"/>
      <c r="EMM23" s="21"/>
      <c r="EMN23" s="21"/>
      <c r="EMO23" s="21"/>
      <c r="EMP23" s="21"/>
      <c r="EMQ23" s="21"/>
      <c r="EMR23" s="21"/>
      <c r="EMS23" s="21"/>
      <c r="EMT23" s="21"/>
      <c r="EMU23" s="21"/>
      <c r="EMV23" s="21"/>
      <c r="EMW23" s="21"/>
      <c r="EMX23" s="21"/>
      <c r="EMY23" s="21"/>
      <c r="EMZ23" s="21"/>
      <c r="ENA23" s="21"/>
      <c r="ENB23" s="21"/>
      <c r="ENC23" s="21"/>
      <c r="END23" s="21"/>
      <c r="ENE23" s="21"/>
      <c r="ENF23" s="21"/>
      <c r="ENG23" s="21"/>
      <c r="ENH23" s="21"/>
      <c r="ENI23" s="21"/>
      <c r="ENJ23" s="21"/>
      <c r="ENK23" s="21"/>
      <c r="ENL23" s="21"/>
      <c r="ENM23" s="21"/>
      <c r="ENN23" s="21"/>
      <c r="ENO23" s="21"/>
      <c r="ENP23" s="21"/>
      <c r="ENQ23" s="21"/>
      <c r="ENR23" s="21"/>
      <c r="ENS23" s="21"/>
      <c r="ENT23" s="21"/>
      <c r="ENU23" s="21"/>
      <c r="ENV23" s="21"/>
      <c r="ENW23" s="21"/>
      <c r="ENX23" s="21"/>
      <c r="ENY23" s="21"/>
      <c r="ENZ23" s="21"/>
      <c r="EOA23" s="21"/>
      <c r="EOB23" s="21"/>
      <c r="EOC23" s="21"/>
      <c r="EOD23" s="21"/>
      <c r="EOE23" s="21"/>
      <c r="EOF23" s="21"/>
      <c r="EOG23" s="21"/>
      <c r="EOH23" s="21"/>
      <c r="EOI23" s="21"/>
      <c r="EOJ23" s="21"/>
      <c r="EOK23" s="21"/>
      <c r="EOL23" s="21"/>
      <c r="EOM23" s="21"/>
      <c r="EON23" s="21"/>
      <c r="EOO23" s="21"/>
      <c r="EOP23" s="21"/>
      <c r="EOQ23" s="21"/>
      <c r="EOR23" s="21"/>
      <c r="EOS23" s="21"/>
      <c r="EOT23" s="21"/>
      <c r="EOU23" s="21"/>
      <c r="EOV23" s="21"/>
      <c r="EOW23" s="21"/>
      <c r="EOX23" s="21"/>
      <c r="EOY23" s="21"/>
      <c r="EOZ23" s="21"/>
      <c r="EPA23" s="21"/>
      <c r="EPB23" s="21"/>
      <c r="EPC23" s="21"/>
      <c r="EPD23" s="21"/>
      <c r="EPE23" s="21"/>
      <c r="EPF23" s="21"/>
      <c r="EPG23" s="21"/>
      <c r="EPH23" s="21"/>
      <c r="EPI23" s="21"/>
      <c r="EPJ23" s="21"/>
      <c r="EPK23" s="21"/>
      <c r="EPL23" s="21"/>
      <c r="EPM23" s="21"/>
      <c r="EPN23" s="21"/>
      <c r="EPO23" s="21"/>
      <c r="EPP23" s="21"/>
      <c r="EPQ23" s="21"/>
      <c r="EPR23" s="21"/>
      <c r="EPS23" s="21"/>
      <c r="EPT23" s="21"/>
      <c r="EPU23" s="21"/>
      <c r="EPV23" s="21"/>
      <c r="EPW23" s="21"/>
      <c r="EPX23" s="21"/>
      <c r="EPY23" s="21"/>
      <c r="EPZ23" s="21"/>
      <c r="EQA23" s="21"/>
      <c r="EQB23" s="21"/>
      <c r="EQC23" s="21"/>
      <c r="EQD23" s="21"/>
      <c r="EQE23" s="21"/>
      <c r="EQF23" s="21"/>
      <c r="EQG23" s="21"/>
      <c r="EQH23" s="21"/>
      <c r="EQI23" s="21"/>
      <c r="EQJ23" s="21"/>
      <c r="EQK23" s="21"/>
      <c r="EQL23" s="21"/>
      <c r="EQM23" s="21"/>
      <c r="EQN23" s="21"/>
      <c r="EQO23" s="21"/>
      <c r="EQP23" s="21"/>
      <c r="EQQ23" s="21"/>
      <c r="EQR23" s="21"/>
      <c r="EQS23" s="21"/>
      <c r="EQT23" s="21"/>
      <c r="EQU23" s="21"/>
      <c r="EQV23" s="21"/>
      <c r="EQW23" s="21"/>
      <c r="EQX23" s="21"/>
      <c r="EQY23" s="21"/>
      <c r="EQZ23" s="21"/>
      <c r="ERA23" s="21"/>
      <c r="ERB23" s="21"/>
      <c r="ERC23" s="21"/>
      <c r="ERD23" s="21"/>
      <c r="ERE23" s="21"/>
      <c r="ERF23" s="21"/>
      <c r="ERG23" s="21"/>
      <c r="ERH23" s="21"/>
      <c r="ERI23" s="21"/>
      <c r="ERJ23" s="21"/>
      <c r="ERK23" s="21"/>
      <c r="ERL23" s="21"/>
      <c r="ERM23" s="21"/>
      <c r="ERN23" s="21"/>
      <c r="ERO23" s="21"/>
      <c r="ERP23" s="21"/>
      <c r="ERQ23" s="21"/>
      <c r="ERR23" s="21"/>
      <c r="ERS23" s="21"/>
      <c r="ERT23" s="21"/>
      <c r="ERU23" s="21"/>
      <c r="ERV23" s="21"/>
      <c r="ERW23" s="21"/>
      <c r="ERX23" s="21"/>
      <c r="ERY23" s="21"/>
      <c r="ERZ23" s="21"/>
      <c r="ESA23" s="21"/>
      <c r="ESB23" s="21"/>
      <c r="ESC23" s="21"/>
      <c r="ESD23" s="21"/>
      <c r="ESE23" s="21"/>
      <c r="ESF23" s="21"/>
      <c r="ESG23" s="21"/>
      <c r="ESH23" s="21"/>
      <c r="ESI23" s="21"/>
      <c r="ESJ23" s="21"/>
      <c r="ESK23" s="21"/>
      <c r="ESL23" s="21"/>
      <c r="ESM23" s="21"/>
      <c r="ESN23" s="21"/>
      <c r="ESO23" s="21"/>
      <c r="ESP23" s="21"/>
      <c r="ESQ23" s="21"/>
      <c r="ESR23" s="21"/>
      <c r="ESS23" s="21"/>
      <c r="EST23" s="21"/>
      <c r="ESU23" s="21"/>
      <c r="ESV23" s="21"/>
      <c r="ESW23" s="21"/>
      <c r="ESX23" s="21"/>
      <c r="ESY23" s="21"/>
      <c r="ESZ23" s="21"/>
      <c r="ETA23" s="21"/>
      <c r="ETB23" s="21"/>
      <c r="ETC23" s="21"/>
      <c r="ETD23" s="21"/>
      <c r="ETE23" s="21"/>
      <c r="ETF23" s="21"/>
      <c r="ETG23" s="21"/>
      <c r="ETH23" s="21"/>
      <c r="ETI23" s="21"/>
      <c r="ETJ23" s="21"/>
      <c r="ETK23" s="21"/>
      <c r="ETL23" s="21"/>
      <c r="ETM23" s="21"/>
      <c r="ETN23" s="21"/>
      <c r="ETO23" s="21"/>
      <c r="ETP23" s="21"/>
      <c r="ETQ23" s="21"/>
      <c r="ETR23" s="21"/>
      <c r="ETS23" s="21"/>
      <c r="ETT23" s="21"/>
      <c r="ETU23" s="21"/>
      <c r="ETV23" s="21"/>
      <c r="ETW23" s="21"/>
      <c r="ETX23" s="21"/>
      <c r="ETY23" s="21"/>
      <c r="ETZ23" s="21"/>
      <c r="EUA23" s="21"/>
      <c r="EUB23" s="21"/>
      <c r="EUC23" s="21"/>
      <c r="EUD23" s="21"/>
      <c r="EUE23" s="21"/>
      <c r="EUF23" s="21"/>
      <c r="EUG23" s="21"/>
      <c r="EUH23" s="21"/>
      <c r="EUI23" s="21"/>
      <c r="EUJ23" s="21"/>
      <c r="EUK23" s="21"/>
      <c r="EUL23" s="21"/>
      <c r="EUM23" s="21"/>
      <c r="EUN23" s="21"/>
      <c r="EUO23" s="21"/>
      <c r="EUP23" s="21"/>
      <c r="EUQ23" s="21"/>
      <c r="EUR23" s="21"/>
      <c r="EUS23" s="21"/>
      <c r="EUT23" s="21"/>
      <c r="EUU23" s="21"/>
      <c r="EUV23" s="21"/>
      <c r="EUW23" s="21"/>
      <c r="EUX23" s="21"/>
      <c r="EUY23" s="21"/>
      <c r="EUZ23" s="21"/>
      <c r="EVA23" s="21"/>
      <c r="EVB23" s="21"/>
      <c r="EVC23" s="21"/>
      <c r="EVD23" s="21"/>
      <c r="EVE23" s="21"/>
      <c r="EVF23" s="21"/>
      <c r="EVG23" s="21"/>
      <c r="EVH23" s="21"/>
      <c r="EVI23" s="21"/>
      <c r="EVJ23" s="21"/>
      <c r="EVK23" s="21"/>
      <c r="EVL23" s="21"/>
      <c r="EVM23" s="21"/>
      <c r="EVN23" s="21"/>
      <c r="EVO23" s="21"/>
      <c r="EVP23" s="21"/>
      <c r="EVQ23" s="21"/>
      <c r="EVR23" s="21"/>
      <c r="EVS23" s="21"/>
      <c r="EVT23" s="21"/>
      <c r="EVU23" s="21"/>
      <c r="EVV23" s="21"/>
      <c r="EVW23" s="21"/>
      <c r="EVX23" s="21"/>
      <c r="EVY23" s="21"/>
      <c r="EVZ23" s="21"/>
      <c r="EWA23" s="21"/>
      <c r="EWB23" s="21"/>
      <c r="EWC23" s="21"/>
      <c r="EWD23" s="21"/>
      <c r="EWE23" s="21"/>
      <c r="EWF23" s="21"/>
      <c r="EWG23" s="21"/>
      <c r="EWH23" s="21"/>
      <c r="EWI23" s="21"/>
      <c r="EWJ23" s="21"/>
      <c r="EWK23" s="21"/>
      <c r="EWL23" s="21"/>
      <c r="EWM23" s="21"/>
      <c r="EWN23" s="21"/>
      <c r="EWO23" s="21"/>
      <c r="EWP23" s="21"/>
      <c r="EWQ23" s="21"/>
      <c r="EWR23" s="21"/>
      <c r="EWS23" s="21"/>
      <c r="EWT23" s="21"/>
      <c r="EWU23" s="21"/>
      <c r="EWV23" s="21"/>
      <c r="EWW23" s="21"/>
      <c r="EWX23" s="21"/>
      <c r="EWY23" s="21"/>
      <c r="EWZ23" s="21"/>
      <c r="EXA23" s="21"/>
      <c r="EXB23" s="21"/>
      <c r="EXC23" s="21"/>
      <c r="EXD23" s="21"/>
      <c r="EXE23" s="21"/>
      <c r="EXF23" s="21"/>
      <c r="EXG23" s="21"/>
      <c r="EXH23" s="21"/>
      <c r="EXI23" s="21"/>
      <c r="EXJ23" s="21"/>
      <c r="EXK23" s="21"/>
      <c r="EXL23" s="21"/>
      <c r="EXM23" s="21"/>
      <c r="EXN23" s="21"/>
      <c r="EXO23" s="21"/>
      <c r="EXP23" s="21"/>
      <c r="EXQ23" s="21"/>
      <c r="EXR23" s="21"/>
      <c r="EXS23" s="21"/>
      <c r="EXT23" s="21"/>
      <c r="EXU23" s="21"/>
      <c r="EXV23" s="21"/>
      <c r="EXW23" s="21"/>
      <c r="EXX23" s="21"/>
      <c r="EXY23" s="21"/>
      <c r="EXZ23" s="21"/>
      <c r="EYA23" s="21"/>
      <c r="EYB23" s="21"/>
      <c r="EYC23" s="21"/>
      <c r="EYD23" s="21"/>
      <c r="EYE23" s="21"/>
      <c r="EYF23" s="21"/>
      <c r="EYG23" s="21"/>
      <c r="EYH23" s="21"/>
      <c r="EYI23" s="21"/>
      <c r="EYJ23" s="21"/>
      <c r="EYK23" s="21"/>
      <c r="EYL23" s="21"/>
      <c r="EYM23" s="21"/>
      <c r="EYN23" s="21"/>
      <c r="EYO23" s="21"/>
      <c r="EYP23" s="21"/>
      <c r="EYQ23" s="21"/>
      <c r="EYR23" s="21"/>
      <c r="EYS23" s="21"/>
      <c r="EYT23" s="21"/>
      <c r="EYU23" s="21"/>
      <c r="EYV23" s="21"/>
      <c r="EYW23" s="21"/>
      <c r="EYX23" s="21"/>
      <c r="EYY23" s="21"/>
      <c r="EYZ23" s="21"/>
      <c r="EZA23" s="21"/>
      <c r="EZB23" s="21"/>
      <c r="EZC23" s="21"/>
      <c r="EZD23" s="21"/>
      <c r="EZE23" s="21"/>
      <c r="EZF23" s="21"/>
      <c r="EZG23" s="21"/>
      <c r="EZH23" s="21"/>
      <c r="EZI23" s="21"/>
      <c r="EZJ23" s="21"/>
      <c r="EZK23" s="21"/>
      <c r="EZL23" s="21"/>
      <c r="EZM23" s="21"/>
      <c r="EZN23" s="21"/>
      <c r="EZO23" s="21"/>
      <c r="EZP23" s="21"/>
      <c r="EZQ23" s="21"/>
      <c r="EZR23" s="21"/>
      <c r="EZS23" s="21"/>
      <c r="EZT23" s="21"/>
      <c r="EZU23" s="21"/>
      <c r="EZV23" s="21"/>
      <c r="EZW23" s="21"/>
      <c r="EZX23" s="21"/>
      <c r="EZY23" s="21"/>
      <c r="EZZ23" s="21"/>
      <c r="FAA23" s="21"/>
      <c r="FAB23" s="21"/>
      <c r="FAC23" s="21"/>
      <c r="FAD23" s="21"/>
      <c r="FAE23" s="21"/>
      <c r="FAF23" s="21"/>
      <c r="FAG23" s="21"/>
      <c r="FAH23" s="21"/>
      <c r="FAI23" s="21"/>
      <c r="FAJ23" s="21"/>
      <c r="FAK23" s="21"/>
      <c r="FAL23" s="21"/>
      <c r="FAM23" s="21"/>
      <c r="FAN23" s="21"/>
      <c r="FAO23" s="21"/>
      <c r="FAP23" s="21"/>
      <c r="FAQ23" s="21"/>
      <c r="FAR23" s="21"/>
      <c r="FAS23" s="21"/>
      <c r="FAT23" s="21"/>
      <c r="FAU23" s="21"/>
      <c r="FAV23" s="21"/>
      <c r="FAW23" s="21"/>
      <c r="FAX23" s="21"/>
      <c r="FAY23" s="21"/>
      <c r="FAZ23" s="21"/>
      <c r="FBA23" s="21"/>
      <c r="FBB23" s="21"/>
      <c r="FBC23" s="21"/>
      <c r="FBD23" s="21"/>
      <c r="FBE23" s="21"/>
      <c r="FBF23" s="21"/>
      <c r="FBG23" s="21"/>
      <c r="FBH23" s="21"/>
      <c r="FBI23" s="21"/>
      <c r="FBJ23" s="21"/>
      <c r="FBK23" s="21"/>
      <c r="FBL23" s="21"/>
      <c r="FBM23" s="21"/>
      <c r="FBN23" s="21"/>
      <c r="FBO23" s="21"/>
      <c r="FBP23" s="21"/>
      <c r="FBQ23" s="21"/>
      <c r="FBR23" s="21"/>
      <c r="FBS23" s="21"/>
      <c r="FBT23" s="21"/>
      <c r="FBU23" s="21"/>
      <c r="FBV23" s="21"/>
      <c r="FBW23" s="21"/>
      <c r="FBX23" s="21"/>
      <c r="FBY23" s="21"/>
      <c r="FBZ23" s="21"/>
      <c r="FCA23" s="21"/>
      <c r="FCB23" s="21"/>
      <c r="FCC23" s="21"/>
      <c r="FCD23" s="21"/>
      <c r="FCE23" s="21"/>
      <c r="FCF23" s="21"/>
      <c r="FCG23" s="21"/>
      <c r="FCH23" s="21"/>
      <c r="FCI23" s="21"/>
      <c r="FCJ23" s="21"/>
      <c r="FCK23" s="21"/>
      <c r="FCL23" s="21"/>
      <c r="FCM23" s="21"/>
      <c r="FCN23" s="21"/>
      <c r="FCO23" s="21"/>
      <c r="FCP23" s="21"/>
      <c r="FCQ23" s="21"/>
      <c r="FCR23" s="21"/>
      <c r="FCS23" s="21"/>
      <c r="FCT23" s="21"/>
      <c r="FCU23" s="21"/>
      <c r="FCV23" s="21"/>
      <c r="FCW23" s="21"/>
      <c r="FCX23" s="21"/>
      <c r="FCY23" s="21"/>
      <c r="FCZ23" s="21"/>
      <c r="FDA23" s="21"/>
      <c r="FDB23" s="21"/>
      <c r="FDC23" s="21"/>
      <c r="FDD23" s="21"/>
      <c r="FDE23" s="21"/>
      <c r="FDF23" s="21"/>
      <c r="FDG23" s="21"/>
      <c r="FDH23" s="21"/>
      <c r="FDI23" s="21"/>
      <c r="FDJ23" s="21"/>
      <c r="FDK23" s="21"/>
      <c r="FDL23" s="21"/>
      <c r="FDM23" s="21"/>
      <c r="FDN23" s="21"/>
      <c r="FDO23" s="21"/>
      <c r="FDP23" s="21"/>
      <c r="FDQ23" s="21"/>
      <c r="FDR23" s="21"/>
      <c r="FDS23" s="21"/>
      <c r="FDT23" s="21"/>
      <c r="FDU23" s="21"/>
      <c r="FDV23" s="21"/>
      <c r="FDW23" s="21"/>
      <c r="FDX23" s="21"/>
      <c r="FDY23" s="21"/>
      <c r="FDZ23" s="21"/>
      <c r="FEA23" s="21"/>
      <c r="FEB23" s="21"/>
      <c r="FEC23" s="21"/>
      <c r="FED23" s="21"/>
      <c r="FEE23" s="21"/>
      <c r="FEF23" s="21"/>
      <c r="FEG23" s="21"/>
      <c r="FEH23" s="21"/>
      <c r="FEI23" s="21"/>
      <c r="FEJ23" s="21"/>
      <c r="FEK23" s="21"/>
      <c r="FEL23" s="21"/>
      <c r="FEM23" s="21"/>
      <c r="FEN23" s="21"/>
      <c r="FEO23" s="21"/>
      <c r="FEP23" s="21"/>
      <c r="FEQ23" s="21"/>
      <c r="FER23" s="21"/>
      <c r="FES23" s="21"/>
      <c r="FET23" s="21"/>
      <c r="FEU23" s="21"/>
      <c r="FEV23" s="21"/>
      <c r="FEW23" s="21"/>
      <c r="FEX23" s="21"/>
      <c r="FEY23" s="21"/>
      <c r="FEZ23" s="21"/>
      <c r="FFA23" s="21"/>
      <c r="FFB23" s="21"/>
      <c r="FFC23" s="21"/>
      <c r="FFD23" s="21"/>
      <c r="FFE23" s="21"/>
      <c r="FFF23" s="21"/>
      <c r="FFG23" s="21"/>
      <c r="FFH23" s="21"/>
      <c r="FFI23" s="21"/>
      <c r="FFJ23" s="21"/>
      <c r="FFK23" s="21"/>
      <c r="FFL23" s="21"/>
      <c r="FFM23" s="21"/>
      <c r="FFN23" s="21"/>
      <c r="FFO23" s="21"/>
      <c r="FFP23" s="21"/>
      <c r="FFQ23" s="21"/>
      <c r="FFR23" s="21"/>
      <c r="FFS23" s="21"/>
      <c r="FFT23" s="21"/>
      <c r="FFU23" s="21"/>
      <c r="FFV23" s="21"/>
      <c r="FFW23" s="21"/>
      <c r="FFX23" s="21"/>
      <c r="FFY23" s="21"/>
      <c r="FFZ23" s="21"/>
      <c r="FGA23" s="21"/>
      <c r="FGB23" s="21"/>
      <c r="FGC23" s="21"/>
      <c r="FGD23" s="21"/>
      <c r="FGE23" s="21"/>
      <c r="FGF23" s="21"/>
      <c r="FGG23" s="21"/>
      <c r="FGH23" s="21"/>
      <c r="FGI23" s="21"/>
      <c r="FGJ23" s="21"/>
      <c r="FGK23" s="21"/>
      <c r="FGL23" s="21"/>
      <c r="FGM23" s="21"/>
      <c r="FGN23" s="21"/>
      <c r="FGO23" s="21"/>
      <c r="FGP23" s="21"/>
      <c r="FGQ23" s="21"/>
      <c r="FGR23" s="21"/>
      <c r="FGS23" s="21"/>
      <c r="FGT23" s="21"/>
      <c r="FGU23" s="21"/>
      <c r="FGV23" s="21"/>
      <c r="FGW23" s="21"/>
      <c r="FGX23" s="21"/>
      <c r="FGY23" s="21"/>
      <c r="FGZ23" s="21"/>
      <c r="FHA23" s="21"/>
      <c r="FHB23" s="21"/>
      <c r="FHC23" s="21"/>
      <c r="FHD23" s="21"/>
      <c r="FHE23" s="21"/>
      <c r="FHF23" s="21"/>
      <c r="FHG23" s="21"/>
      <c r="FHH23" s="21"/>
      <c r="FHI23" s="21"/>
      <c r="FHJ23" s="21"/>
      <c r="FHK23" s="21"/>
      <c r="FHL23" s="21"/>
      <c r="FHM23" s="21"/>
      <c r="FHN23" s="21"/>
      <c r="FHO23" s="21"/>
      <c r="FHP23" s="21"/>
      <c r="FHQ23" s="21"/>
      <c r="FHR23" s="21"/>
      <c r="FHS23" s="21"/>
      <c r="FHT23" s="21"/>
      <c r="FHU23" s="21"/>
      <c r="FHV23" s="21"/>
      <c r="FHW23" s="21"/>
      <c r="FHX23" s="21"/>
      <c r="FHY23" s="21"/>
      <c r="FHZ23" s="21"/>
      <c r="FIA23" s="21"/>
      <c r="FIB23" s="21"/>
      <c r="FIC23" s="21"/>
      <c r="FID23" s="21"/>
      <c r="FIE23" s="21"/>
      <c r="FIF23" s="21"/>
      <c r="FIG23" s="21"/>
      <c r="FIH23" s="21"/>
      <c r="FII23" s="21"/>
      <c r="FIJ23" s="21"/>
      <c r="FIK23" s="21"/>
      <c r="FIL23" s="21"/>
      <c r="FIM23" s="21"/>
      <c r="FIN23" s="21"/>
      <c r="FIO23" s="21"/>
      <c r="FIP23" s="21"/>
      <c r="FIQ23" s="21"/>
      <c r="FIR23" s="21"/>
      <c r="FIS23" s="21"/>
      <c r="FIT23" s="21"/>
      <c r="FIU23" s="21"/>
      <c r="FIV23" s="21"/>
      <c r="FIW23" s="21"/>
      <c r="FIX23" s="21"/>
      <c r="FIY23" s="21"/>
      <c r="FIZ23" s="21"/>
      <c r="FJA23" s="21"/>
      <c r="FJB23" s="21"/>
      <c r="FJC23" s="21"/>
      <c r="FJD23" s="21"/>
      <c r="FJE23" s="21"/>
      <c r="FJF23" s="21"/>
      <c r="FJG23" s="21"/>
      <c r="FJH23" s="21"/>
      <c r="FJI23" s="21"/>
      <c r="FJJ23" s="21"/>
      <c r="FJK23" s="21"/>
      <c r="FJL23" s="21"/>
      <c r="FJM23" s="21"/>
      <c r="FJN23" s="21"/>
      <c r="FJO23" s="21"/>
      <c r="FJP23" s="21"/>
      <c r="FJQ23" s="21"/>
      <c r="FJR23" s="21"/>
      <c r="FJS23" s="21"/>
      <c r="FJT23" s="21"/>
      <c r="FJU23" s="21"/>
      <c r="FJV23" s="21"/>
      <c r="FJW23" s="21"/>
      <c r="FJX23" s="21"/>
      <c r="FJY23" s="21"/>
      <c r="FJZ23" s="21"/>
      <c r="FKA23" s="21"/>
      <c r="FKB23" s="21"/>
      <c r="FKC23" s="21"/>
      <c r="FKD23" s="21"/>
      <c r="FKE23" s="21"/>
      <c r="FKF23" s="21"/>
      <c r="FKG23" s="21"/>
      <c r="FKH23" s="21"/>
      <c r="FKI23" s="21"/>
      <c r="FKJ23" s="21"/>
      <c r="FKK23" s="21"/>
      <c r="FKL23" s="21"/>
      <c r="FKM23" s="21"/>
      <c r="FKN23" s="21"/>
      <c r="FKO23" s="21"/>
      <c r="FKP23" s="21"/>
      <c r="FKQ23" s="21"/>
      <c r="FKR23" s="21"/>
      <c r="FKS23" s="21"/>
      <c r="FKT23" s="21"/>
      <c r="FKU23" s="21"/>
      <c r="FKV23" s="21"/>
      <c r="FKW23" s="21"/>
      <c r="FKX23" s="21"/>
      <c r="FKY23" s="21"/>
      <c r="FKZ23" s="21"/>
      <c r="FLA23" s="21"/>
      <c r="FLB23" s="21"/>
      <c r="FLC23" s="21"/>
      <c r="FLD23" s="21"/>
      <c r="FLE23" s="21"/>
      <c r="FLF23" s="21"/>
      <c r="FLG23" s="21"/>
      <c r="FLH23" s="21"/>
      <c r="FLI23" s="21"/>
      <c r="FLJ23" s="21"/>
      <c r="FLK23" s="21"/>
      <c r="FLL23" s="21"/>
      <c r="FLM23" s="21"/>
      <c r="FLN23" s="21"/>
      <c r="FLO23" s="21"/>
      <c r="FLP23" s="21"/>
      <c r="FLQ23" s="21"/>
      <c r="FLR23" s="21"/>
      <c r="FLS23" s="21"/>
      <c r="FLT23" s="21"/>
      <c r="FLU23" s="21"/>
      <c r="FLV23" s="21"/>
      <c r="FLW23" s="21"/>
      <c r="FLX23" s="21"/>
      <c r="FLY23" s="21"/>
      <c r="FLZ23" s="21"/>
      <c r="FMA23" s="21"/>
      <c r="FMB23" s="21"/>
      <c r="FMC23" s="21"/>
      <c r="FMD23" s="21"/>
      <c r="FME23" s="21"/>
      <c r="FMF23" s="21"/>
      <c r="FMG23" s="21"/>
      <c r="FMH23" s="21"/>
      <c r="FMI23" s="21"/>
      <c r="FMJ23" s="21"/>
      <c r="FMK23" s="21"/>
      <c r="FML23" s="21"/>
      <c r="FMM23" s="21"/>
      <c r="FMN23" s="21"/>
      <c r="FMO23" s="21"/>
      <c r="FMP23" s="21"/>
      <c r="FMQ23" s="21"/>
      <c r="FMR23" s="21"/>
      <c r="FMS23" s="21"/>
      <c r="FMT23" s="21"/>
      <c r="FMU23" s="21"/>
      <c r="FMV23" s="21"/>
      <c r="FMW23" s="21"/>
      <c r="FMX23" s="21"/>
      <c r="FMY23" s="21"/>
      <c r="FMZ23" s="21"/>
      <c r="FNA23" s="21"/>
      <c r="FNB23" s="21"/>
      <c r="FNC23" s="21"/>
      <c r="FND23" s="21"/>
      <c r="FNE23" s="21"/>
      <c r="FNF23" s="21"/>
      <c r="FNG23" s="21"/>
      <c r="FNH23" s="21"/>
      <c r="FNI23" s="21"/>
      <c r="FNJ23" s="21"/>
      <c r="FNK23" s="21"/>
      <c r="FNL23" s="21"/>
      <c r="FNM23" s="21"/>
      <c r="FNN23" s="21"/>
      <c r="FNO23" s="21"/>
      <c r="FNP23" s="21"/>
      <c r="FNQ23" s="21"/>
      <c r="FNR23" s="21"/>
      <c r="FNS23" s="21"/>
      <c r="FNT23" s="21"/>
      <c r="FNU23" s="21"/>
      <c r="FNV23" s="21"/>
      <c r="FNW23" s="21"/>
      <c r="FNX23" s="21"/>
      <c r="FNY23" s="21"/>
      <c r="FNZ23" s="21"/>
      <c r="FOA23" s="21"/>
      <c r="FOB23" s="21"/>
      <c r="FOC23" s="21"/>
      <c r="FOD23" s="21"/>
      <c r="FOE23" s="21"/>
      <c r="FOF23" s="21"/>
      <c r="FOG23" s="21"/>
      <c r="FOH23" s="21"/>
      <c r="FOI23" s="21"/>
      <c r="FOJ23" s="21"/>
      <c r="FOK23" s="21"/>
      <c r="FOL23" s="21"/>
      <c r="FOM23" s="21"/>
      <c r="FON23" s="21"/>
      <c r="FOO23" s="21"/>
      <c r="FOP23" s="21"/>
      <c r="FOQ23" s="21"/>
      <c r="FOR23" s="21"/>
      <c r="FOS23" s="21"/>
      <c r="FOT23" s="21"/>
      <c r="FOU23" s="21"/>
      <c r="FOV23" s="21"/>
      <c r="FOW23" s="21"/>
      <c r="FOX23" s="21"/>
      <c r="FOY23" s="21"/>
      <c r="FOZ23" s="21"/>
      <c r="FPA23" s="21"/>
      <c r="FPB23" s="21"/>
      <c r="FPC23" s="21"/>
      <c r="FPD23" s="21"/>
      <c r="FPE23" s="21"/>
      <c r="FPF23" s="21"/>
      <c r="FPG23" s="21"/>
      <c r="FPH23" s="21"/>
      <c r="FPI23" s="21"/>
      <c r="FPJ23" s="21"/>
      <c r="FPK23" s="21"/>
      <c r="FPL23" s="21"/>
      <c r="FPM23" s="21"/>
      <c r="FPN23" s="21"/>
      <c r="FPO23" s="21"/>
      <c r="FPP23" s="21"/>
      <c r="FPQ23" s="21"/>
      <c r="FPR23" s="21"/>
      <c r="FPS23" s="21"/>
      <c r="FPT23" s="21"/>
      <c r="FPU23" s="21"/>
      <c r="FPV23" s="21"/>
      <c r="FPW23" s="21"/>
      <c r="FPX23" s="21"/>
      <c r="FPY23" s="21"/>
      <c r="FPZ23" s="21"/>
      <c r="FQA23" s="21"/>
      <c r="FQB23" s="21"/>
      <c r="FQC23" s="21"/>
      <c r="FQD23" s="21"/>
      <c r="FQE23" s="21"/>
      <c r="FQF23" s="21"/>
      <c r="FQG23" s="21"/>
      <c r="FQH23" s="21"/>
      <c r="FQI23" s="21"/>
      <c r="FQJ23" s="21"/>
      <c r="FQK23" s="21"/>
      <c r="FQL23" s="21"/>
      <c r="FQM23" s="21"/>
      <c r="FQN23" s="21"/>
      <c r="FQO23" s="21"/>
      <c r="FQP23" s="21"/>
      <c r="FQQ23" s="21"/>
      <c r="FQR23" s="21"/>
      <c r="FQS23" s="21"/>
      <c r="FQT23" s="21"/>
      <c r="FQU23" s="21"/>
      <c r="FQV23" s="21"/>
      <c r="FQW23" s="21"/>
      <c r="FQX23" s="21"/>
      <c r="FQY23" s="21"/>
      <c r="FQZ23" s="21"/>
      <c r="FRA23" s="21"/>
      <c r="FRB23" s="21"/>
      <c r="FRC23" s="21"/>
      <c r="FRD23" s="21"/>
      <c r="FRE23" s="21"/>
      <c r="FRF23" s="21"/>
      <c r="FRG23" s="21"/>
      <c r="FRH23" s="21"/>
      <c r="FRI23" s="21"/>
      <c r="FRJ23" s="21"/>
      <c r="FRK23" s="21"/>
      <c r="FRL23" s="21"/>
      <c r="FRM23" s="21"/>
      <c r="FRN23" s="21"/>
      <c r="FRO23" s="21"/>
      <c r="FRP23" s="21"/>
      <c r="FRQ23" s="21"/>
      <c r="FRR23" s="21"/>
      <c r="FRS23" s="21"/>
      <c r="FRT23" s="21"/>
      <c r="FRU23" s="21"/>
      <c r="FRV23" s="21"/>
      <c r="FRW23" s="21"/>
      <c r="FRX23" s="21"/>
      <c r="FRY23" s="21"/>
      <c r="FRZ23" s="21"/>
      <c r="FSA23" s="21"/>
      <c r="FSB23" s="21"/>
      <c r="FSC23" s="21"/>
      <c r="FSD23" s="21"/>
      <c r="FSE23" s="21"/>
      <c r="FSF23" s="21"/>
      <c r="FSG23" s="21"/>
      <c r="FSH23" s="21"/>
      <c r="FSI23" s="21"/>
      <c r="FSJ23" s="21"/>
      <c r="FSK23" s="21"/>
      <c r="FSL23" s="21"/>
      <c r="FSM23" s="21"/>
      <c r="FSN23" s="21"/>
      <c r="FSO23" s="21"/>
      <c r="FSP23" s="21"/>
      <c r="FSQ23" s="21"/>
      <c r="FSR23" s="21"/>
      <c r="FSS23" s="21"/>
      <c r="FST23" s="21"/>
      <c r="FSU23" s="21"/>
      <c r="FSV23" s="21"/>
      <c r="FSW23" s="21"/>
      <c r="FSX23" s="21"/>
      <c r="FSY23" s="21"/>
      <c r="FSZ23" s="21"/>
      <c r="FTA23" s="21"/>
      <c r="FTB23" s="21"/>
      <c r="FTC23" s="21"/>
      <c r="FTD23" s="21"/>
      <c r="FTE23" s="21"/>
      <c r="FTF23" s="21"/>
      <c r="FTG23" s="21"/>
      <c r="FTH23" s="21"/>
      <c r="FTI23" s="21"/>
      <c r="FTJ23" s="21"/>
      <c r="FTK23" s="21"/>
      <c r="FTL23" s="21"/>
      <c r="FTM23" s="21"/>
      <c r="FTN23" s="21"/>
      <c r="FTO23" s="21"/>
      <c r="FTP23" s="21"/>
      <c r="FTQ23" s="21"/>
      <c r="FTR23" s="21"/>
      <c r="FTS23" s="21"/>
      <c r="FTT23" s="21"/>
      <c r="FTU23" s="21"/>
      <c r="FTV23" s="21"/>
      <c r="FTW23" s="21"/>
      <c r="FTX23" s="21"/>
      <c r="FTY23" s="21"/>
      <c r="FTZ23" s="21"/>
      <c r="FUA23" s="21"/>
      <c r="FUB23" s="21"/>
      <c r="FUC23" s="21"/>
      <c r="FUD23" s="21"/>
      <c r="FUE23" s="21"/>
      <c r="FUF23" s="21"/>
      <c r="FUG23" s="21"/>
      <c r="FUH23" s="21"/>
      <c r="FUI23" s="21"/>
      <c r="FUJ23" s="21"/>
      <c r="FUK23" s="21"/>
      <c r="FUL23" s="21"/>
      <c r="FUM23" s="21"/>
      <c r="FUN23" s="21"/>
      <c r="FUO23" s="21"/>
      <c r="FUP23" s="21"/>
      <c r="FUQ23" s="21"/>
      <c r="FUR23" s="21"/>
      <c r="FUS23" s="21"/>
      <c r="FUT23" s="21"/>
      <c r="FUU23" s="21"/>
      <c r="FUV23" s="21"/>
      <c r="FUW23" s="21"/>
      <c r="FUX23" s="21"/>
      <c r="FUY23" s="21"/>
      <c r="FUZ23" s="21"/>
      <c r="FVA23" s="21"/>
      <c r="FVB23" s="21"/>
      <c r="FVC23" s="21"/>
      <c r="FVD23" s="21"/>
      <c r="FVE23" s="21"/>
      <c r="FVF23" s="21"/>
      <c r="FVG23" s="21"/>
      <c r="FVH23" s="21"/>
      <c r="FVI23" s="21"/>
      <c r="FVJ23" s="21"/>
      <c r="FVK23" s="21"/>
      <c r="FVL23" s="21"/>
      <c r="FVM23" s="21"/>
      <c r="FVN23" s="21"/>
      <c r="FVO23" s="21"/>
      <c r="FVP23" s="21"/>
      <c r="FVQ23" s="21"/>
      <c r="FVR23" s="21"/>
      <c r="FVS23" s="21"/>
      <c r="FVT23" s="21"/>
      <c r="FVU23" s="21"/>
      <c r="FVV23" s="21"/>
      <c r="FVW23" s="21"/>
      <c r="FVX23" s="21"/>
      <c r="FVY23" s="21"/>
      <c r="FVZ23" s="21"/>
      <c r="FWA23" s="21"/>
      <c r="FWB23" s="21"/>
      <c r="FWC23" s="21"/>
      <c r="FWD23" s="21"/>
      <c r="FWE23" s="21"/>
      <c r="FWF23" s="21"/>
      <c r="FWG23" s="21"/>
      <c r="FWH23" s="21"/>
      <c r="FWI23" s="21"/>
      <c r="FWJ23" s="21"/>
      <c r="FWK23" s="21"/>
      <c r="FWL23" s="21"/>
      <c r="FWM23" s="21"/>
      <c r="FWN23" s="21"/>
      <c r="FWO23" s="21"/>
      <c r="FWP23" s="21"/>
      <c r="FWQ23" s="21"/>
      <c r="FWR23" s="21"/>
      <c r="FWS23" s="21"/>
      <c r="FWT23" s="21"/>
      <c r="FWU23" s="21"/>
      <c r="FWV23" s="21"/>
      <c r="FWW23" s="21"/>
      <c r="FWX23" s="21"/>
      <c r="FWY23" s="21"/>
      <c r="FWZ23" s="21"/>
      <c r="FXA23" s="21"/>
      <c r="FXB23" s="21"/>
      <c r="FXC23" s="21"/>
      <c r="FXD23" s="21"/>
      <c r="FXE23" s="21"/>
      <c r="FXF23" s="21"/>
      <c r="FXG23" s="21"/>
      <c r="FXH23" s="21"/>
      <c r="FXI23" s="21"/>
      <c r="FXJ23" s="21"/>
      <c r="FXK23" s="21"/>
      <c r="FXL23" s="21"/>
      <c r="FXM23" s="21"/>
      <c r="FXN23" s="21"/>
      <c r="FXO23" s="21"/>
      <c r="FXP23" s="21"/>
      <c r="FXQ23" s="21"/>
      <c r="FXR23" s="21"/>
      <c r="FXS23" s="21"/>
      <c r="FXT23" s="21"/>
      <c r="FXU23" s="21"/>
      <c r="FXV23" s="21"/>
      <c r="FXW23" s="21"/>
      <c r="FXX23" s="21"/>
      <c r="FXY23" s="21"/>
      <c r="FXZ23" s="21"/>
      <c r="FYA23" s="21"/>
      <c r="FYB23" s="21"/>
      <c r="FYC23" s="21"/>
      <c r="FYD23" s="21"/>
      <c r="FYE23" s="21"/>
      <c r="FYF23" s="21"/>
      <c r="FYG23" s="21"/>
      <c r="FYH23" s="21"/>
      <c r="FYI23" s="21"/>
      <c r="FYJ23" s="21"/>
      <c r="FYK23" s="21"/>
      <c r="FYL23" s="21"/>
      <c r="FYM23" s="21"/>
      <c r="FYN23" s="21"/>
      <c r="FYO23" s="21"/>
      <c r="FYP23" s="21"/>
      <c r="FYQ23" s="21"/>
      <c r="FYR23" s="21"/>
      <c r="FYS23" s="21"/>
      <c r="FYT23" s="21"/>
      <c r="FYU23" s="21"/>
      <c r="FYV23" s="21"/>
      <c r="FYW23" s="21"/>
      <c r="FYX23" s="21"/>
      <c r="FYY23" s="21"/>
      <c r="FYZ23" s="21"/>
      <c r="FZA23" s="21"/>
      <c r="FZB23" s="21"/>
      <c r="FZC23" s="21"/>
      <c r="FZD23" s="21"/>
      <c r="FZE23" s="21"/>
      <c r="FZF23" s="21"/>
      <c r="FZG23" s="21"/>
      <c r="FZH23" s="21"/>
      <c r="FZI23" s="21"/>
      <c r="FZJ23" s="21"/>
      <c r="FZK23" s="21"/>
      <c r="FZL23" s="21"/>
      <c r="FZM23" s="21"/>
      <c r="FZN23" s="21"/>
      <c r="FZO23" s="21"/>
      <c r="FZP23" s="21"/>
      <c r="FZQ23" s="21"/>
      <c r="FZR23" s="21"/>
      <c r="FZS23" s="21"/>
      <c r="FZT23" s="21"/>
      <c r="FZU23" s="21"/>
      <c r="FZV23" s="21"/>
      <c r="FZW23" s="21"/>
      <c r="FZX23" s="21"/>
      <c r="FZY23" s="21"/>
      <c r="FZZ23" s="21"/>
      <c r="GAA23" s="21"/>
      <c r="GAB23" s="21"/>
      <c r="GAC23" s="21"/>
      <c r="GAD23" s="21"/>
      <c r="GAE23" s="21"/>
      <c r="GAF23" s="21"/>
      <c r="GAG23" s="21"/>
      <c r="GAH23" s="21"/>
      <c r="GAI23" s="21"/>
      <c r="GAJ23" s="21"/>
      <c r="GAK23" s="21"/>
      <c r="GAL23" s="21"/>
      <c r="GAM23" s="21"/>
      <c r="GAN23" s="21"/>
      <c r="GAO23" s="21"/>
      <c r="GAP23" s="21"/>
      <c r="GAQ23" s="21"/>
      <c r="GAR23" s="21"/>
      <c r="GAS23" s="21"/>
      <c r="GAT23" s="21"/>
      <c r="GAU23" s="21"/>
      <c r="GAV23" s="21"/>
      <c r="GAW23" s="21"/>
      <c r="GAX23" s="21"/>
      <c r="GAY23" s="21"/>
      <c r="GAZ23" s="21"/>
      <c r="GBA23" s="21"/>
      <c r="GBB23" s="21"/>
      <c r="GBC23" s="21"/>
      <c r="GBD23" s="21"/>
      <c r="GBE23" s="21"/>
      <c r="GBF23" s="21"/>
      <c r="GBG23" s="21"/>
      <c r="GBH23" s="21"/>
      <c r="GBI23" s="21"/>
      <c r="GBJ23" s="21"/>
      <c r="GBK23" s="21"/>
      <c r="GBL23" s="21"/>
      <c r="GBM23" s="21"/>
      <c r="GBN23" s="21"/>
      <c r="GBO23" s="21"/>
      <c r="GBP23" s="21"/>
      <c r="GBQ23" s="21"/>
      <c r="GBR23" s="21"/>
      <c r="GBS23" s="21"/>
      <c r="GBT23" s="21"/>
      <c r="GBU23" s="21"/>
      <c r="GBV23" s="21"/>
      <c r="GBW23" s="21"/>
      <c r="GBX23" s="21"/>
      <c r="GBY23" s="21"/>
      <c r="GBZ23" s="21"/>
      <c r="GCA23" s="21"/>
      <c r="GCB23" s="21"/>
      <c r="GCC23" s="21"/>
      <c r="GCD23" s="21"/>
      <c r="GCE23" s="21"/>
      <c r="GCF23" s="21"/>
      <c r="GCG23" s="21"/>
      <c r="GCH23" s="21"/>
      <c r="GCI23" s="21"/>
      <c r="GCJ23" s="21"/>
      <c r="GCK23" s="21"/>
      <c r="GCL23" s="21"/>
      <c r="GCM23" s="21"/>
      <c r="GCN23" s="21"/>
      <c r="GCO23" s="21"/>
      <c r="GCP23" s="21"/>
      <c r="GCQ23" s="21"/>
      <c r="GCR23" s="21"/>
      <c r="GCS23" s="21"/>
      <c r="GCT23" s="21"/>
      <c r="GCU23" s="21"/>
      <c r="GCV23" s="21"/>
      <c r="GCW23" s="21"/>
      <c r="GCX23" s="21"/>
      <c r="GCY23" s="21"/>
      <c r="GCZ23" s="21"/>
      <c r="GDA23" s="21"/>
      <c r="GDB23" s="21"/>
      <c r="GDC23" s="21"/>
      <c r="GDD23" s="21"/>
      <c r="GDE23" s="21"/>
      <c r="GDF23" s="21"/>
      <c r="GDG23" s="21"/>
      <c r="GDH23" s="21"/>
      <c r="GDI23" s="21"/>
      <c r="GDJ23" s="21"/>
      <c r="GDK23" s="21"/>
      <c r="GDL23" s="21"/>
      <c r="GDM23" s="21"/>
      <c r="GDN23" s="21"/>
      <c r="GDO23" s="21"/>
      <c r="GDP23" s="21"/>
      <c r="GDQ23" s="21"/>
      <c r="GDR23" s="21"/>
      <c r="GDS23" s="21"/>
      <c r="GDT23" s="21"/>
      <c r="GDU23" s="21"/>
      <c r="GDV23" s="21"/>
      <c r="GDW23" s="21"/>
      <c r="GDX23" s="21"/>
      <c r="GDY23" s="21"/>
      <c r="GDZ23" s="21"/>
      <c r="GEA23" s="21"/>
      <c r="GEB23" s="21"/>
      <c r="GEC23" s="21"/>
      <c r="GED23" s="21"/>
      <c r="GEE23" s="21"/>
      <c r="GEF23" s="21"/>
      <c r="GEG23" s="21"/>
      <c r="GEH23" s="21"/>
      <c r="GEI23" s="21"/>
      <c r="GEJ23" s="21"/>
      <c r="GEK23" s="21"/>
      <c r="GEL23" s="21"/>
      <c r="GEM23" s="21"/>
      <c r="GEN23" s="21"/>
      <c r="GEO23" s="21"/>
      <c r="GEP23" s="21"/>
      <c r="GEQ23" s="21"/>
      <c r="GER23" s="21"/>
      <c r="GES23" s="21"/>
      <c r="GET23" s="21"/>
      <c r="GEU23" s="21"/>
      <c r="GEV23" s="21"/>
      <c r="GEW23" s="21"/>
      <c r="GEX23" s="21"/>
      <c r="GEY23" s="21"/>
      <c r="GEZ23" s="21"/>
      <c r="GFA23" s="21"/>
      <c r="GFB23" s="21"/>
      <c r="GFC23" s="21"/>
      <c r="GFD23" s="21"/>
      <c r="GFE23" s="21"/>
      <c r="GFF23" s="21"/>
      <c r="GFG23" s="21"/>
      <c r="GFH23" s="21"/>
      <c r="GFI23" s="21"/>
      <c r="GFJ23" s="21"/>
      <c r="GFK23" s="21"/>
      <c r="GFL23" s="21"/>
      <c r="GFM23" s="21"/>
      <c r="GFN23" s="21"/>
      <c r="GFO23" s="21"/>
      <c r="GFP23" s="21"/>
      <c r="GFQ23" s="21"/>
      <c r="GFR23" s="21"/>
      <c r="GFS23" s="21"/>
      <c r="GFT23" s="21"/>
      <c r="GFU23" s="21"/>
      <c r="GFV23" s="21"/>
      <c r="GFW23" s="21"/>
      <c r="GFX23" s="21"/>
      <c r="GFY23" s="21"/>
      <c r="GFZ23" s="21"/>
      <c r="GGA23" s="21"/>
      <c r="GGB23" s="21"/>
      <c r="GGC23" s="21"/>
      <c r="GGD23" s="21"/>
      <c r="GGE23" s="21"/>
      <c r="GGF23" s="21"/>
      <c r="GGG23" s="21"/>
      <c r="GGH23" s="21"/>
      <c r="GGI23" s="21"/>
      <c r="GGJ23" s="21"/>
      <c r="GGK23" s="21"/>
      <c r="GGL23" s="21"/>
      <c r="GGM23" s="21"/>
      <c r="GGN23" s="21"/>
      <c r="GGO23" s="21"/>
      <c r="GGP23" s="21"/>
      <c r="GGQ23" s="21"/>
      <c r="GGR23" s="21"/>
      <c r="GGS23" s="21"/>
      <c r="GGT23" s="21"/>
      <c r="GGU23" s="21"/>
      <c r="GGV23" s="21"/>
      <c r="GGW23" s="21"/>
      <c r="GGX23" s="21"/>
      <c r="GGY23" s="21"/>
      <c r="GGZ23" s="21"/>
      <c r="GHA23" s="21"/>
      <c r="GHB23" s="21"/>
      <c r="GHC23" s="21"/>
      <c r="GHD23" s="21"/>
      <c r="GHE23" s="21"/>
      <c r="GHF23" s="21"/>
      <c r="GHG23" s="21"/>
      <c r="GHH23" s="21"/>
      <c r="GHI23" s="21"/>
      <c r="GHJ23" s="21"/>
      <c r="GHK23" s="21"/>
      <c r="GHL23" s="21"/>
      <c r="GHM23" s="21"/>
      <c r="GHN23" s="21"/>
      <c r="GHO23" s="21"/>
      <c r="GHP23" s="21"/>
      <c r="GHQ23" s="21"/>
      <c r="GHR23" s="21"/>
      <c r="GHS23" s="21"/>
      <c r="GHT23" s="21"/>
      <c r="GHU23" s="21"/>
      <c r="GHV23" s="21"/>
      <c r="GHW23" s="21"/>
      <c r="GHX23" s="21"/>
      <c r="GHY23" s="21"/>
      <c r="GHZ23" s="21"/>
      <c r="GIA23" s="21"/>
      <c r="GIB23" s="21"/>
      <c r="GIC23" s="21"/>
      <c r="GID23" s="21"/>
      <c r="GIE23" s="21"/>
      <c r="GIF23" s="21"/>
      <c r="GIG23" s="21"/>
      <c r="GIH23" s="21"/>
      <c r="GII23" s="21"/>
      <c r="GIJ23" s="21"/>
      <c r="GIK23" s="21"/>
      <c r="GIL23" s="21"/>
      <c r="GIM23" s="21"/>
      <c r="GIN23" s="21"/>
      <c r="GIO23" s="21"/>
      <c r="GIP23" s="21"/>
      <c r="GIQ23" s="21"/>
      <c r="GIR23" s="21"/>
      <c r="GIS23" s="21"/>
      <c r="GIT23" s="21"/>
      <c r="GIU23" s="21"/>
      <c r="GIV23" s="21"/>
      <c r="GIW23" s="21"/>
      <c r="GIX23" s="21"/>
      <c r="GIY23" s="21"/>
      <c r="GIZ23" s="21"/>
      <c r="GJA23" s="21"/>
      <c r="GJB23" s="21"/>
      <c r="GJC23" s="21"/>
      <c r="GJD23" s="21"/>
      <c r="GJE23" s="21"/>
      <c r="GJF23" s="21"/>
      <c r="GJG23" s="21"/>
      <c r="GJH23" s="21"/>
      <c r="GJI23" s="21"/>
      <c r="GJJ23" s="21"/>
      <c r="GJK23" s="21"/>
      <c r="GJL23" s="21"/>
      <c r="GJM23" s="21"/>
      <c r="GJN23" s="21"/>
      <c r="GJO23" s="21"/>
      <c r="GJP23" s="21"/>
      <c r="GJQ23" s="21"/>
      <c r="GJR23" s="21"/>
      <c r="GJS23" s="21"/>
      <c r="GJT23" s="21"/>
      <c r="GJU23" s="21"/>
      <c r="GJV23" s="21"/>
      <c r="GJW23" s="21"/>
      <c r="GJX23" s="21"/>
      <c r="GJY23" s="21"/>
      <c r="GJZ23" s="21"/>
      <c r="GKA23" s="21"/>
      <c r="GKB23" s="21"/>
      <c r="GKC23" s="21"/>
      <c r="GKD23" s="21"/>
      <c r="GKE23" s="21"/>
      <c r="GKF23" s="21"/>
      <c r="GKG23" s="21"/>
      <c r="GKH23" s="21"/>
      <c r="GKI23" s="21"/>
      <c r="GKJ23" s="21"/>
      <c r="GKK23" s="21"/>
      <c r="GKL23" s="21"/>
      <c r="GKM23" s="21"/>
      <c r="GKN23" s="21"/>
      <c r="GKO23" s="21"/>
      <c r="GKP23" s="21"/>
      <c r="GKQ23" s="21"/>
      <c r="GKR23" s="21"/>
      <c r="GKS23" s="21"/>
      <c r="GKT23" s="21"/>
      <c r="GKU23" s="21"/>
      <c r="GKV23" s="21"/>
      <c r="GKW23" s="21"/>
      <c r="GKX23" s="21"/>
      <c r="GKY23" s="21"/>
      <c r="GKZ23" s="21"/>
      <c r="GLA23" s="21"/>
      <c r="GLB23" s="21"/>
      <c r="GLC23" s="21"/>
      <c r="GLD23" s="21"/>
      <c r="GLE23" s="21"/>
      <c r="GLF23" s="21"/>
      <c r="GLG23" s="21"/>
      <c r="GLH23" s="21"/>
      <c r="GLI23" s="21"/>
      <c r="GLJ23" s="21"/>
      <c r="GLK23" s="21"/>
      <c r="GLL23" s="21"/>
      <c r="GLM23" s="21"/>
      <c r="GLN23" s="21"/>
      <c r="GLO23" s="21"/>
      <c r="GLP23" s="21"/>
      <c r="GLQ23" s="21"/>
      <c r="GLR23" s="21"/>
      <c r="GLS23" s="21"/>
      <c r="GLT23" s="21"/>
      <c r="GLU23" s="21"/>
      <c r="GLV23" s="21"/>
      <c r="GLW23" s="21"/>
      <c r="GLX23" s="21"/>
      <c r="GLY23" s="21"/>
      <c r="GLZ23" s="21"/>
      <c r="GMA23" s="21"/>
      <c r="GMB23" s="21"/>
      <c r="GMC23" s="21"/>
      <c r="GMD23" s="21"/>
      <c r="GME23" s="21"/>
      <c r="GMF23" s="21"/>
      <c r="GMG23" s="21"/>
      <c r="GMH23" s="21"/>
      <c r="GMI23" s="21"/>
      <c r="GMJ23" s="21"/>
      <c r="GMK23" s="21"/>
      <c r="GML23" s="21"/>
      <c r="GMM23" s="21"/>
      <c r="GMN23" s="21"/>
      <c r="GMO23" s="21"/>
      <c r="GMP23" s="21"/>
      <c r="GMQ23" s="21"/>
      <c r="GMR23" s="21"/>
      <c r="GMS23" s="21"/>
      <c r="GMT23" s="21"/>
      <c r="GMU23" s="21"/>
      <c r="GMV23" s="21"/>
      <c r="GMW23" s="21"/>
      <c r="GMX23" s="21"/>
      <c r="GMY23" s="21"/>
      <c r="GMZ23" s="21"/>
      <c r="GNA23" s="21"/>
      <c r="GNB23" s="21"/>
      <c r="GNC23" s="21"/>
      <c r="GND23" s="21"/>
      <c r="GNE23" s="21"/>
      <c r="GNF23" s="21"/>
      <c r="GNG23" s="21"/>
      <c r="GNH23" s="21"/>
      <c r="GNI23" s="21"/>
      <c r="GNJ23" s="21"/>
      <c r="GNK23" s="21"/>
      <c r="GNL23" s="21"/>
      <c r="GNM23" s="21"/>
      <c r="GNN23" s="21"/>
      <c r="GNO23" s="21"/>
      <c r="GNP23" s="21"/>
      <c r="GNQ23" s="21"/>
      <c r="GNR23" s="21"/>
      <c r="GNS23" s="21"/>
      <c r="GNT23" s="21"/>
      <c r="GNU23" s="21"/>
      <c r="GNV23" s="21"/>
      <c r="GNW23" s="21"/>
      <c r="GNX23" s="21"/>
      <c r="GNY23" s="21"/>
      <c r="GNZ23" s="21"/>
      <c r="GOA23" s="21"/>
      <c r="GOB23" s="21"/>
      <c r="GOC23" s="21"/>
      <c r="GOD23" s="21"/>
      <c r="GOE23" s="21"/>
      <c r="GOF23" s="21"/>
      <c r="GOG23" s="21"/>
      <c r="GOH23" s="21"/>
      <c r="GOI23" s="21"/>
      <c r="GOJ23" s="21"/>
      <c r="GOK23" s="21"/>
      <c r="GOL23" s="21"/>
      <c r="GOM23" s="21"/>
      <c r="GON23" s="21"/>
      <c r="GOO23" s="21"/>
      <c r="GOP23" s="21"/>
      <c r="GOQ23" s="21"/>
      <c r="GOR23" s="21"/>
      <c r="GOS23" s="21"/>
      <c r="GOT23" s="21"/>
      <c r="GOU23" s="21"/>
      <c r="GOV23" s="21"/>
      <c r="GOW23" s="21"/>
      <c r="GOX23" s="21"/>
      <c r="GOY23" s="21"/>
      <c r="GOZ23" s="21"/>
      <c r="GPA23" s="21"/>
      <c r="GPB23" s="21"/>
      <c r="GPC23" s="21"/>
      <c r="GPD23" s="21"/>
      <c r="GPE23" s="21"/>
      <c r="GPF23" s="21"/>
      <c r="GPG23" s="21"/>
      <c r="GPH23" s="21"/>
      <c r="GPI23" s="21"/>
      <c r="GPJ23" s="21"/>
      <c r="GPK23" s="21"/>
      <c r="GPL23" s="21"/>
      <c r="GPM23" s="21"/>
      <c r="GPN23" s="21"/>
      <c r="GPO23" s="21"/>
      <c r="GPP23" s="21"/>
      <c r="GPQ23" s="21"/>
      <c r="GPR23" s="21"/>
      <c r="GPS23" s="21"/>
      <c r="GPT23" s="21"/>
      <c r="GPU23" s="21"/>
      <c r="GPV23" s="21"/>
      <c r="GPW23" s="21"/>
      <c r="GPX23" s="21"/>
      <c r="GPY23" s="21"/>
      <c r="GPZ23" s="21"/>
      <c r="GQA23" s="21"/>
      <c r="GQB23" s="21"/>
      <c r="GQC23" s="21"/>
      <c r="GQD23" s="21"/>
      <c r="GQE23" s="21"/>
      <c r="GQF23" s="21"/>
      <c r="GQG23" s="21"/>
      <c r="GQH23" s="21"/>
      <c r="GQI23" s="21"/>
      <c r="GQJ23" s="21"/>
      <c r="GQK23" s="21"/>
      <c r="GQL23" s="21"/>
      <c r="GQM23" s="21"/>
      <c r="GQN23" s="21"/>
      <c r="GQO23" s="21"/>
      <c r="GQP23" s="21"/>
      <c r="GQQ23" s="21"/>
      <c r="GQR23" s="21"/>
      <c r="GQS23" s="21"/>
      <c r="GQT23" s="21"/>
      <c r="GQU23" s="21"/>
      <c r="GQV23" s="21"/>
      <c r="GQW23" s="21"/>
      <c r="GQX23" s="21"/>
      <c r="GQY23" s="21"/>
      <c r="GQZ23" s="21"/>
      <c r="GRA23" s="21"/>
      <c r="GRB23" s="21"/>
      <c r="GRC23" s="21"/>
      <c r="GRD23" s="21"/>
      <c r="GRE23" s="21"/>
      <c r="GRF23" s="21"/>
      <c r="GRG23" s="21"/>
      <c r="GRH23" s="21"/>
      <c r="GRI23" s="21"/>
      <c r="GRJ23" s="21"/>
      <c r="GRK23" s="21"/>
      <c r="GRL23" s="21"/>
      <c r="GRM23" s="21"/>
      <c r="GRN23" s="21"/>
      <c r="GRO23" s="21"/>
      <c r="GRP23" s="21"/>
      <c r="GRQ23" s="21"/>
      <c r="GRR23" s="21"/>
      <c r="GRS23" s="21"/>
      <c r="GRT23" s="21"/>
      <c r="GRU23" s="21"/>
      <c r="GRV23" s="21"/>
      <c r="GRW23" s="21"/>
      <c r="GRX23" s="21"/>
      <c r="GRY23" s="21"/>
      <c r="GRZ23" s="21"/>
      <c r="GSA23" s="21"/>
      <c r="GSB23" s="21"/>
      <c r="GSC23" s="21"/>
      <c r="GSD23" s="21"/>
      <c r="GSE23" s="21"/>
      <c r="GSF23" s="21"/>
      <c r="GSG23" s="21"/>
      <c r="GSH23" s="21"/>
      <c r="GSI23" s="21"/>
      <c r="GSJ23" s="21"/>
      <c r="GSK23" s="21"/>
      <c r="GSL23" s="21"/>
      <c r="GSM23" s="21"/>
      <c r="GSN23" s="21"/>
      <c r="GSO23" s="21"/>
      <c r="GSP23" s="21"/>
      <c r="GSQ23" s="21"/>
      <c r="GSR23" s="21"/>
      <c r="GSS23" s="21"/>
      <c r="GST23" s="21"/>
      <c r="GSU23" s="21"/>
      <c r="GSV23" s="21"/>
      <c r="GSW23" s="21"/>
      <c r="GSX23" s="21"/>
      <c r="GSY23" s="21"/>
      <c r="GSZ23" s="21"/>
      <c r="GTA23" s="21"/>
      <c r="GTB23" s="21"/>
      <c r="GTC23" s="21"/>
      <c r="GTD23" s="21"/>
      <c r="GTE23" s="21"/>
      <c r="GTF23" s="21"/>
      <c r="GTG23" s="21"/>
      <c r="GTH23" s="21"/>
      <c r="GTI23" s="21"/>
      <c r="GTJ23" s="21"/>
      <c r="GTK23" s="21"/>
      <c r="GTL23" s="21"/>
      <c r="GTM23" s="21"/>
      <c r="GTN23" s="21"/>
      <c r="GTO23" s="21"/>
      <c r="GTP23" s="21"/>
      <c r="GTQ23" s="21"/>
      <c r="GTR23" s="21"/>
      <c r="GTS23" s="21"/>
      <c r="GTT23" s="21"/>
      <c r="GTU23" s="21"/>
      <c r="GTV23" s="21"/>
      <c r="GTW23" s="21"/>
      <c r="GTX23" s="21"/>
      <c r="GTY23" s="21"/>
      <c r="GTZ23" s="21"/>
      <c r="GUA23" s="21"/>
      <c r="GUB23" s="21"/>
      <c r="GUC23" s="21"/>
      <c r="GUD23" s="21"/>
      <c r="GUE23" s="21"/>
      <c r="GUF23" s="21"/>
      <c r="GUG23" s="21"/>
      <c r="GUH23" s="21"/>
      <c r="GUI23" s="21"/>
      <c r="GUJ23" s="21"/>
      <c r="GUK23" s="21"/>
      <c r="GUL23" s="21"/>
      <c r="GUM23" s="21"/>
      <c r="GUN23" s="21"/>
      <c r="GUO23" s="21"/>
      <c r="GUP23" s="21"/>
      <c r="GUQ23" s="21"/>
      <c r="GUR23" s="21"/>
      <c r="GUS23" s="21"/>
      <c r="GUT23" s="21"/>
      <c r="GUU23" s="21"/>
      <c r="GUV23" s="21"/>
      <c r="GUW23" s="21"/>
      <c r="GUX23" s="21"/>
      <c r="GUY23" s="21"/>
      <c r="GUZ23" s="21"/>
      <c r="GVA23" s="21"/>
      <c r="GVB23" s="21"/>
      <c r="GVC23" s="21"/>
      <c r="GVD23" s="21"/>
      <c r="GVE23" s="21"/>
      <c r="GVF23" s="21"/>
      <c r="GVG23" s="21"/>
      <c r="GVH23" s="21"/>
      <c r="GVI23" s="21"/>
      <c r="GVJ23" s="21"/>
      <c r="GVK23" s="21"/>
      <c r="GVL23" s="21"/>
      <c r="GVM23" s="21"/>
      <c r="GVN23" s="21"/>
      <c r="GVO23" s="21"/>
      <c r="GVP23" s="21"/>
      <c r="GVQ23" s="21"/>
      <c r="GVR23" s="21"/>
      <c r="GVS23" s="21"/>
      <c r="GVT23" s="21"/>
      <c r="GVU23" s="21"/>
      <c r="GVV23" s="21"/>
      <c r="GVW23" s="21"/>
      <c r="GVX23" s="21"/>
      <c r="GVY23" s="21"/>
      <c r="GVZ23" s="21"/>
      <c r="GWA23" s="21"/>
      <c r="GWB23" s="21"/>
      <c r="GWC23" s="21"/>
      <c r="GWD23" s="21"/>
      <c r="GWE23" s="21"/>
      <c r="GWF23" s="21"/>
      <c r="GWG23" s="21"/>
      <c r="GWH23" s="21"/>
      <c r="GWI23" s="21"/>
      <c r="GWJ23" s="21"/>
      <c r="GWK23" s="21"/>
      <c r="GWL23" s="21"/>
      <c r="GWM23" s="21"/>
      <c r="GWN23" s="21"/>
      <c r="GWO23" s="21"/>
      <c r="GWP23" s="21"/>
      <c r="GWQ23" s="21"/>
      <c r="GWR23" s="21"/>
      <c r="GWS23" s="21"/>
      <c r="GWT23" s="21"/>
      <c r="GWU23" s="21"/>
      <c r="GWV23" s="21"/>
      <c r="GWW23" s="21"/>
      <c r="GWX23" s="21"/>
      <c r="GWY23" s="21"/>
      <c r="GWZ23" s="21"/>
      <c r="GXA23" s="21"/>
      <c r="GXB23" s="21"/>
      <c r="GXC23" s="21"/>
      <c r="GXD23" s="21"/>
      <c r="GXE23" s="21"/>
      <c r="GXF23" s="21"/>
      <c r="GXG23" s="21"/>
      <c r="GXH23" s="21"/>
      <c r="GXI23" s="21"/>
      <c r="GXJ23" s="21"/>
      <c r="GXK23" s="21"/>
      <c r="GXL23" s="21"/>
      <c r="GXM23" s="21"/>
      <c r="GXN23" s="21"/>
      <c r="GXO23" s="21"/>
      <c r="GXP23" s="21"/>
      <c r="GXQ23" s="21"/>
      <c r="GXR23" s="21"/>
      <c r="GXS23" s="21"/>
      <c r="GXT23" s="21"/>
      <c r="GXU23" s="21"/>
      <c r="GXV23" s="21"/>
      <c r="GXW23" s="21"/>
      <c r="GXX23" s="21"/>
      <c r="GXY23" s="21"/>
      <c r="GXZ23" s="21"/>
      <c r="GYA23" s="21"/>
      <c r="GYB23" s="21"/>
      <c r="GYC23" s="21"/>
      <c r="GYD23" s="21"/>
      <c r="GYE23" s="21"/>
      <c r="GYF23" s="21"/>
      <c r="GYG23" s="21"/>
      <c r="GYH23" s="21"/>
      <c r="GYI23" s="21"/>
      <c r="GYJ23" s="21"/>
      <c r="GYK23" s="21"/>
      <c r="GYL23" s="21"/>
      <c r="GYM23" s="21"/>
      <c r="GYN23" s="21"/>
      <c r="GYO23" s="21"/>
      <c r="GYP23" s="21"/>
      <c r="GYQ23" s="21"/>
      <c r="GYR23" s="21"/>
      <c r="GYS23" s="21"/>
      <c r="GYT23" s="21"/>
      <c r="GYU23" s="21"/>
      <c r="GYV23" s="21"/>
      <c r="GYW23" s="21"/>
      <c r="GYX23" s="21"/>
      <c r="GYY23" s="21"/>
      <c r="GYZ23" s="21"/>
      <c r="GZA23" s="21"/>
      <c r="GZB23" s="21"/>
      <c r="GZC23" s="21"/>
      <c r="GZD23" s="21"/>
      <c r="GZE23" s="21"/>
      <c r="GZF23" s="21"/>
      <c r="GZG23" s="21"/>
      <c r="GZH23" s="21"/>
      <c r="GZI23" s="21"/>
      <c r="GZJ23" s="21"/>
      <c r="GZK23" s="21"/>
      <c r="GZL23" s="21"/>
      <c r="GZM23" s="21"/>
      <c r="GZN23" s="21"/>
      <c r="GZO23" s="21"/>
      <c r="GZP23" s="21"/>
      <c r="GZQ23" s="21"/>
      <c r="GZR23" s="21"/>
      <c r="GZS23" s="21"/>
      <c r="GZT23" s="21"/>
      <c r="GZU23" s="21"/>
      <c r="GZV23" s="21"/>
      <c r="GZW23" s="21"/>
      <c r="GZX23" s="21"/>
      <c r="GZY23" s="21"/>
      <c r="GZZ23" s="21"/>
      <c r="HAA23" s="21"/>
      <c r="HAB23" s="21"/>
      <c r="HAC23" s="21"/>
      <c r="HAD23" s="21"/>
      <c r="HAE23" s="21"/>
      <c r="HAF23" s="21"/>
      <c r="HAG23" s="21"/>
      <c r="HAH23" s="21"/>
      <c r="HAI23" s="21"/>
      <c r="HAJ23" s="21"/>
      <c r="HAK23" s="21"/>
      <c r="HAL23" s="21"/>
      <c r="HAM23" s="21"/>
      <c r="HAN23" s="21"/>
      <c r="HAO23" s="21"/>
      <c r="HAP23" s="21"/>
      <c r="HAQ23" s="21"/>
      <c r="HAR23" s="21"/>
      <c r="HAS23" s="21"/>
      <c r="HAT23" s="21"/>
      <c r="HAU23" s="21"/>
      <c r="HAV23" s="21"/>
      <c r="HAW23" s="21"/>
      <c r="HAX23" s="21"/>
      <c r="HAY23" s="21"/>
      <c r="HAZ23" s="21"/>
      <c r="HBA23" s="21"/>
      <c r="HBB23" s="21"/>
      <c r="HBC23" s="21"/>
      <c r="HBD23" s="21"/>
      <c r="HBE23" s="21"/>
      <c r="HBF23" s="21"/>
      <c r="HBG23" s="21"/>
      <c r="HBH23" s="21"/>
      <c r="HBI23" s="21"/>
      <c r="HBJ23" s="21"/>
      <c r="HBK23" s="21"/>
      <c r="HBL23" s="21"/>
      <c r="HBM23" s="21"/>
      <c r="HBN23" s="21"/>
      <c r="HBO23" s="21"/>
      <c r="HBP23" s="21"/>
      <c r="HBQ23" s="21"/>
      <c r="HBR23" s="21"/>
      <c r="HBS23" s="21"/>
      <c r="HBT23" s="21"/>
      <c r="HBU23" s="21"/>
      <c r="HBV23" s="21"/>
      <c r="HBW23" s="21"/>
      <c r="HBX23" s="21"/>
      <c r="HBY23" s="21"/>
      <c r="HBZ23" s="21"/>
      <c r="HCA23" s="21"/>
      <c r="HCB23" s="21"/>
      <c r="HCC23" s="21"/>
      <c r="HCD23" s="21"/>
      <c r="HCE23" s="21"/>
      <c r="HCF23" s="21"/>
      <c r="HCG23" s="21"/>
      <c r="HCH23" s="21"/>
      <c r="HCI23" s="21"/>
      <c r="HCJ23" s="21"/>
      <c r="HCK23" s="21"/>
      <c r="HCL23" s="21"/>
      <c r="HCM23" s="21"/>
      <c r="HCN23" s="21"/>
      <c r="HCO23" s="21"/>
      <c r="HCP23" s="21"/>
      <c r="HCQ23" s="21"/>
      <c r="HCR23" s="21"/>
      <c r="HCS23" s="21"/>
      <c r="HCT23" s="21"/>
      <c r="HCU23" s="21"/>
      <c r="HCV23" s="21"/>
      <c r="HCW23" s="21"/>
      <c r="HCX23" s="21"/>
      <c r="HCY23" s="21"/>
      <c r="HCZ23" s="21"/>
      <c r="HDA23" s="21"/>
      <c r="HDB23" s="21"/>
      <c r="HDC23" s="21"/>
      <c r="HDD23" s="21"/>
      <c r="HDE23" s="21"/>
      <c r="HDF23" s="21"/>
      <c r="HDG23" s="21"/>
      <c r="HDH23" s="21"/>
      <c r="HDI23" s="21"/>
      <c r="HDJ23" s="21"/>
      <c r="HDK23" s="21"/>
      <c r="HDL23" s="21"/>
      <c r="HDM23" s="21"/>
      <c r="HDN23" s="21"/>
      <c r="HDO23" s="21"/>
      <c r="HDP23" s="21"/>
      <c r="HDQ23" s="21"/>
      <c r="HDR23" s="21"/>
      <c r="HDS23" s="21"/>
      <c r="HDT23" s="21"/>
      <c r="HDU23" s="21"/>
      <c r="HDV23" s="21"/>
      <c r="HDW23" s="21"/>
      <c r="HDX23" s="21"/>
      <c r="HDY23" s="21"/>
      <c r="HDZ23" s="21"/>
      <c r="HEA23" s="21"/>
      <c r="HEB23" s="21"/>
      <c r="HEC23" s="21"/>
      <c r="HED23" s="21"/>
      <c r="HEE23" s="21"/>
      <c r="HEF23" s="21"/>
      <c r="HEG23" s="21"/>
      <c r="HEH23" s="21"/>
      <c r="HEI23" s="21"/>
      <c r="HEJ23" s="21"/>
      <c r="HEK23" s="21"/>
      <c r="HEL23" s="21"/>
      <c r="HEM23" s="21"/>
      <c r="HEN23" s="21"/>
      <c r="HEO23" s="21"/>
      <c r="HEP23" s="21"/>
      <c r="HEQ23" s="21"/>
      <c r="HER23" s="21"/>
      <c r="HES23" s="21"/>
      <c r="HET23" s="21"/>
      <c r="HEU23" s="21"/>
      <c r="HEV23" s="21"/>
      <c r="HEW23" s="21"/>
      <c r="HEX23" s="21"/>
      <c r="HEY23" s="21"/>
      <c r="HEZ23" s="21"/>
      <c r="HFA23" s="21"/>
      <c r="HFB23" s="21"/>
      <c r="HFC23" s="21"/>
      <c r="HFD23" s="21"/>
      <c r="HFE23" s="21"/>
      <c r="HFF23" s="21"/>
      <c r="HFG23" s="21"/>
      <c r="HFH23" s="21"/>
      <c r="HFI23" s="21"/>
      <c r="HFJ23" s="21"/>
      <c r="HFK23" s="21"/>
      <c r="HFL23" s="21"/>
      <c r="HFM23" s="21"/>
      <c r="HFN23" s="21"/>
      <c r="HFO23" s="21"/>
      <c r="HFP23" s="21"/>
      <c r="HFQ23" s="21"/>
      <c r="HFR23" s="21"/>
      <c r="HFS23" s="21"/>
      <c r="HFT23" s="21"/>
      <c r="HFU23" s="21"/>
      <c r="HFV23" s="21"/>
      <c r="HFW23" s="21"/>
      <c r="HFX23" s="21"/>
      <c r="HFY23" s="21"/>
      <c r="HFZ23" s="21"/>
      <c r="HGA23" s="21"/>
      <c r="HGB23" s="21"/>
      <c r="HGC23" s="21"/>
      <c r="HGD23" s="21"/>
      <c r="HGE23" s="21"/>
      <c r="HGF23" s="21"/>
      <c r="HGG23" s="21"/>
      <c r="HGH23" s="21"/>
      <c r="HGI23" s="21"/>
      <c r="HGJ23" s="21"/>
      <c r="HGK23" s="21"/>
      <c r="HGL23" s="21"/>
      <c r="HGM23" s="21"/>
      <c r="HGN23" s="21"/>
      <c r="HGO23" s="21"/>
      <c r="HGP23" s="21"/>
      <c r="HGQ23" s="21"/>
      <c r="HGR23" s="21"/>
      <c r="HGS23" s="21"/>
      <c r="HGT23" s="21"/>
      <c r="HGU23" s="21"/>
      <c r="HGV23" s="21"/>
      <c r="HGW23" s="21"/>
      <c r="HGX23" s="21"/>
      <c r="HGY23" s="21"/>
      <c r="HGZ23" s="21"/>
      <c r="HHA23" s="21"/>
      <c r="HHB23" s="21"/>
      <c r="HHC23" s="21"/>
      <c r="HHD23" s="21"/>
      <c r="HHE23" s="21"/>
      <c r="HHF23" s="21"/>
      <c r="HHG23" s="21"/>
      <c r="HHH23" s="21"/>
      <c r="HHI23" s="21"/>
      <c r="HHJ23" s="21"/>
      <c r="HHK23" s="21"/>
      <c r="HHL23" s="21"/>
      <c r="HHM23" s="21"/>
      <c r="HHN23" s="21"/>
      <c r="HHO23" s="21"/>
      <c r="HHP23" s="21"/>
      <c r="HHQ23" s="21"/>
      <c r="HHR23" s="21"/>
      <c r="HHS23" s="21"/>
      <c r="HHT23" s="21"/>
      <c r="HHU23" s="21"/>
      <c r="HHV23" s="21"/>
      <c r="HHW23" s="21"/>
      <c r="HHX23" s="21"/>
      <c r="HHY23" s="21"/>
      <c r="HHZ23" s="21"/>
      <c r="HIA23" s="21"/>
      <c r="HIB23" s="21"/>
      <c r="HIC23" s="21"/>
      <c r="HID23" s="21"/>
      <c r="HIE23" s="21"/>
      <c r="HIF23" s="21"/>
      <c r="HIG23" s="21"/>
      <c r="HIH23" s="21"/>
      <c r="HII23" s="21"/>
      <c r="HIJ23" s="21"/>
      <c r="HIK23" s="21"/>
      <c r="HIL23" s="21"/>
      <c r="HIM23" s="21"/>
      <c r="HIN23" s="21"/>
      <c r="HIO23" s="21"/>
      <c r="HIP23" s="21"/>
      <c r="HIQ23" s="21"/>
      <c r="HIR23" s="21"/>
      <c r="HIS23" s="21"/>
      <c r="HIT23" s="21"/>
      <c r="HIU23" s="21"/>
      <c r="HIV23" s="21"/>
      <c r="HIW23" s="21"/>
      <c r="HIX23" s="21"/>
      <c r="HIY23" s="21"/>
      <c r="HIZ23" s="21"/>
      <c r="HJA23" s="21"/>
      <c r="HJB23" s="21"/>
      <c r="HJC23" s="21"/>
      <c r="HJD23" s="21"/>
      <c r="HJE23" s="21"/>
      <c r="HJF23" s="21"/>
      <c r="HJG23" s="21"/>
      <c r="HJH23" s="21"/>
      <c r="HJI23" s="21"/>
      <c r="HJJ23" s="21"/>
      <c r="HJK23" s="21"/>
      <c r="HJL23" s="21"/>
      <c r="HJM23" s="21"/>
      <c r="HJN23" s="21"/>
      <c r="HJO23" s="21"/>
      <c r="HJP23" s="21"/>
      <c r="HJQ23" s="21"/>
      <c r="HJR23" s="21"/>
      <c r="HJS23" s="21"/>
      <c r="HJT23" s="21"/>
      <c r="HJU23" s="21"/>
      <c r="HJV23" s="21"/>
      <c r="HJW23" s="21"/>
      <c r="HJX23" s="21"/>
      <c r="HJY23" s="21"/>
      <c r="HJZ23" s="21"/>
      <c r="HKA23" s="21"/>
      <c r="HKB23" s="21"/>
      <c r="HKC23" s="21"/>
      <c r="HKD23" s="21"/>
      <c r="HKE23" s="21"/>
      <c r="HKF23" s="21"/>
      <c r="HKG23" s="21"/>
      <c r="HKH23" s="21"/>
      <c r="HKI23" s="21"/>
      <c r="HKJ23" s="21"/>
      <c r="HKK23" s="21"/>
      <c r="HKL23" s="21"/>
      <c r="HKM23" s="21"/>
      <c r="HKN23" s="21"/>
      <c r="HKO23" s="21"/>
      <c r="HKP23" s="21"/>
      <c r="HKQ23" s="21"/>
      <c r="HKR23" s="21"/>
      <c r="HKS23" s="21"/>
      <c r="HKT23" s="21"/>
      <c r="HKU23" s="21"/>
      <c r="HKV23" s="21"/>
      <c r="HKW23" s="21"/>
      <c r="HKX23" s="21"/>
      <c r="HKY23" s="21"/>
      <c r="HKZ23" s="21"/>
      <c r="HLA23" s="21"/>
      <c r="HLB23" s="21"/>
      <c r="HLC23" s="21"/>
      <c r="HLD23" s="21"/>
      <c r="HLE23" s="21"/>
      <c r="HLF23" s="21"/>
      <c r="HLG23" s="21"/>
      <c r="HLH23" s="21"/>
      <c r="HLI23" s="21"/>
      <c r="HLJ23" s="21"/>
      <c r="HLK23" s="21"/>
      <c r="HLL23" s="21"/>
      <c r="HLM23" s="21"/>
      <c r="HLN23" s="21"/>
      <c r="HLO23" s="21"/>
      <c r="HLP23" s="21"/>
      <c r="HLQ23" s="21"/>
      <c r="HLR23" s="21"/>
      <c r="HLS23" s="21"/>
      <c r="HLT23" s="21"/>
      <c r="HLU23" s="21"/>
      <c r="HLV23" s="21"/>
      <c r="HLW23" s="21"/>
      <c r="HLX23" s="21"/>
      <c r="HLY23" s="21"/>
      <c r="HLZ23" s="21"/>
      <c r="HMA23" s="21"/>
      <c r="HMB23" s="21"/>
      <c r="HMC23" s="21"/>
      <c r="HMD23" s="21"/>
      <c r="HME23" s="21"/>
      <c r="HMF23" s="21"/>
      <c r="HMG23" s="21"/>
      <c r="HMH23" s="21"/>
      <c r="HMI23" s="21"/>
      <c r="HMJ23" s="21"/>
      <c r="HMK23" s="21"/>
      <c r="HML23" s="21"/>
      <c r="HMM23" s="21"/>
      <c r="HMN23" s="21"/>
      <c r="HMO23" s="21"/>
      <c r="HMP23" s="21"/>
      <c r="HMQ23" s="21"/>
      <c r="HMR23" s="21"/>
      <c r="HMS23" s="21"/>
      <c r="HMT23" s="21"/>
      <c r="HMU23" s="21"/>
      <c r="HMV23" s="21"/>
      <c r="HMW23" s="21"/>
      <c r="HMX23" s="21"/>
      <c r="HMY23" s="21"/>
      <c r="HMZ23" s="21"/>
      <c r="HNA23" s="21"/>
      <c r="HNB23" s="21"/>
      <c r="HNC23" s="21"/>
      <c r="HND23" s="21"/>
      <c r="HNE23" s="21"/>
      <c r="HNF23" s="21"/>
      <c r="HNG23" s="21"/>
      <c r="HNH23" s="21"/>
      <c r="HNI23" s="21"/>
      <c r="HNJ23" s="21"/>
      <c r="HNK23" s="21"/>
      <c r="HNL23" s="21"/>
      <c r="HNM23" s="21"/>
      <c r="HNN23" s="21"/>
      <c r="HNO23" s="21"/>
      <c r="HNP23" s="21"/>
      <c r="HNQ23" s="21"/>
      <c r="HNR23" s="21"/>
      <c r="HNS23" s="21"/>
      <c r="HNT23" s="21"/>
      <c r="HNU23" s="21"/>
      <c r="HNV23" s="21"/>
      <c r="HNW23" s="21"/>
      <c r="HNX23" s="21"/>
      <c r="HNY23" s="21"/>
      <c r="HNZ23" s="21"/>
      <c r="HOA23" s="21"/>
      <c r="HOB23" s="21"/>
      <c r="HOC23" s="21"/>
      <c r="HOD23" s="21"/>
      <c r="HOE23" s="21"/>
      <c r="HOF23" s="21"/>
      <c r="HOG23" s="21"/>
      <c r="HOH23" s="21"/>
      <c r="HOI23" s="21"/>
      <c r="HOJ23" s="21"/>
      <c r="HOK23" s="21"/>
      <c r="HOL23" s="21"/>
      <c r="HOM23" s="21"/>
      <c r="HON23" s="21"/>
      <c r="HOO23" s="21"/>
      <c r="HOP23" s="21"/>
      <c r="HOQ23" s="21"/>
      <c r="HOR23" s="21"/>
      <c r="HOS23" s="21"/>
      <c r="HOT23" s="21"/>
      <c r="HOU23" s="21"/>
      <c r="HOV23" s="21"/>
      <c r="HOW23" s="21"/>
      <c r="HOX23" s="21"/>
      <c r="HOY23" s="21"/>
      <c r="HOZ23" s="21"/>
      <c r="HPA23" s="21"/>
      <c r="HPB23" s="21"/>
      <c r="HPC23" s="21"/>
      <c r="HPD23" s="21"/>
      <c r="HPE23" s="21"/>
      <c r="HPF23" s="21"/>
      <c r="HPG23" s="21"/>
      <c r="HPH23" s="21"/>
      <c r="HPI23" s="21"/>
      <c r="HPJ23" s="21"/>
      <c r="HPK23" s="21"/>
      <c r="HPL23" s="21"/>
      <c r="HPM23" s="21"/>
      <c r="HPN23" s="21"/>
      <c r="HPO23" s="21"/>
      <c r="HPP23" s="21"/>
      <c r="HPQ23" s="21"/>
      <c r="HPR23" s="21"/>
      <c r="HPS23" s="21"/>
      <c r="HPT23" s="21"/>
      <c r="HPU23" s="21"/>
      <c r="HPV23" s="21"/>
      <c r="HPW23" s="21"/>
      <c r="HPX23" s="21"/>
      <c r="HPY23" s="21"/>
      <c r="HPZ23" s="21"/>
      <c r="HQA23" s="21"/>
      <c r="HQB23" s="21"/>
      <c r="HQC23" s="21"/>
      <c r="HQD23" s="21"/>
      <c r="HQE23" s="21"/>
      <c r="HQF23" s="21"/>
      <c r="HQG23" s="21"/>
      <c r="HQH23" s="21"/>
      <c r="HQI23" s="21"/>
      <c r="HQJ23" s="21"/>
      <c r="HQK23" s="21"/>
      <c r="HQL23" s="21"/>
      <c r="HQM23" s="21"/>
      <c r="HQN23" s="21"/>
      <c r="HQO23" s="21"/>
      <c r="HQP23" s="21"/>
      <c r="HQQ23" s="21"/>
      <c r="HQR23" s="21"/>
      <c r="HQS23" s="21"/>
      <c r="HQT23" s="21"/>
      <c r="HQU23" s="21"/>
      <c r="HQV23" s="21"/>
      <c r="HQW23" s="21"/>
      <c r="HQX23" s="21"/>
      <c r="HQY23" s="21"/>
      <c r="HQZ23" s="21"/>
      <c r="HRA23" s="21"/>
      <c r="HRB23" s="21"/>
      <c r="HRC23" s="21"/>
      <c r="HRD23" s="21"/>
      <c r="HRE23" s="21"/>
      <c r="HRF23" s="21"/>
      <c r="HRG23" s="21"/>
      <c r="HRH23" s="21"/>
      <c r="HRI23" s="21"/>
      <c r="HRJ23" s="21"/>
      <c r="HRK23" s="21"/>
      <c r="HRL23" s="21"/>
      <c r="HRM23" s="21"/>
      <c r="HRN23" s="21"/>
      <c r="HRO23" s="21"/>
      <c r="HRP23" s="21"/>
      <c r="HRQ23" s="21"/>
      <c r="HRR23" s="21"/>
      <c r="HRS23" s="21"/>
      <c r="HRT23" s="21"/>
      <c r="HRU23" s="21"/>
      <c r="HRV23" s="21"/>
      <c r="HRW23" s="21"/>
      <c r="HRX23" s="21"/>
      <c r="HRY23" s="21"/>
      <c r="HRZ23" s="21"/>
      <c r="HSA23" s="21"/>
      <c r="HSB23" s="21"/>
      <c r="HSC23" s="21"/>
      <c r="HSD23" s="21"/>
      <c r="HSE23" s="21"/>
      <c r="HSF23" s="21"/>
      <c r="HSG23" s="21"/>
      <c r="HSH23" s="21"/>
      <c r="HSI23" s="21"/>
      <c r="HSJ23" s="21"/>
      <c r="HSK23" s="21"/>
      <c r="HSL23" s="21"/>
      <c r="HSM23" s="21"/>
      <c r="HSN23" s="21"/>
      <c r="HSO23" s="21"/>
      <c r="HSP23" s="21"/>
      <c r="HSQ23" s="21"/>
      <c r="HSR23" s="21"/>
      <c r="HSS23" s="21"/>
      <c r="HST23" s="21"/>
      <c r="HSU23" s="21"/>
      <c r="HSV23" s="21"/>
      <c r="HSW23" s="21"/>
      <c r="HSX23" s="21"/>
      <c r="HSY23" s="21"/>
      <c r="HSZ23" s="21"/>
      <c r="HTA23" s="21"/>
      <c r="HTB23" s="21"/>
      <c r="HTC23" s="21"/>
      <c r="HTD23" s="21"/>
      <c r="HTE23" s="21"/>
      <c r="HTF23" s="21"/>
      <c r="HTG23" s="21"/>
      <c r="HTH23" s="21"/>
      <c r="HTI23" s="21"/>
      <c r="HTJ23" s="21"/>
      <c r="HTK23" s="21"/>
      <c r="HTL23" s="21"/>
      <c r="HTM23" s="21"/>
      <c r="HTN23" s="21"/>
      <c r="HTO23" s="21"/>
      <c r="HTP23" s="21"/>
      <c r="HTQ23" s="21"/>
      <c r="HTR23" s="21"/>
      <c r="HTS23" s="21"/>
      <c r="HTT23" s="21"/>
      <c r="HTU23" s="21"/>
      <c r="HTV23" s="21"/>
      <c r="HTW23" s="21"/>
      <c r="HTX23" s="21"/>
      <c r="HTY23" s="21"/>
      <c r="HTZ23" s="21"/>
      <c r="HUA23" s="21"/>
      <c r="HUB23" s="21"/>
      <c r="HUC23" s="21"/>
      <c r="HUD23" s="21"/>
      <c r="HUE23" s="21"/>
      <c r="HUF23" s="21"/>
      <c r="HUG23" s="21"/>
      <c r="HUH23" s="21"/>
      <c r="HUI23" s="21"/>
      <c r="HUJ23" s="21"/>
      <c r="HUK23" s="21"/>
      <c r="HUL23" s="21"/>
      <c r="HUM23" s="21"/>
      <c r="HUN23" s="21"/>
      <c r="HUO23" s="21"/>
      <c r="HUP23" s="21"/>
      <c r="HUQ23" s="21"/>
      <c r="HUR23" s="21"/>
      <c r="HUS23" s="21"/>
      <c r="HUT23" s="21"/>
      <c r="HUU23" s="21"/>
      <c r="HUV23" s="21"/>
      <c r="HUW23" s="21"/>
      <c r="HUX23" s="21"/>
      <c r="HUY23" s="21"/>
      <c r="HUZ23" s="21"/>
      <c r="HVA23" s="21"/>
      <c r="HVB23" s="21"/>
      <c r="HVC23" s="21"/>
      <c r="HVD23" s="21"/>
      <c r="HVE23" s="21"/>
      <c r="HVF23" s="21"/>
      <c r="HVG23" s="21"/>
      <c r="HVH23" s="21"/>
      <c r="HVI23" s="21"/>
      <c r="HVJ23" s="21"/>
      <c r="HVK23" s="21"/>
      <c r="HVL23" s="21"/>
      <c r="HVM23" s="21"/>
      <c r="HVN23" s="21"/>
      <c r="HVO23" s="21"/>
      <c r="HVP23" s="21"/>
      <c r="HVQ23" s="21"/>
      <c r="HVR23" s="21"/>
      <c r="HVS23" s="21"/>
      <c r="HVT23" s="21"/>
      <c r="HVU23" s="21"/>
      <c r="HVV23" s="21"/>
      <c r="HVW23" s="21"/>
      <c r="HVX23" s="21"/>
      <c r="HVY23" s="21"/>
      <c r="HVZ23" s="21"/>
      <c r="HWA23" s="21"/>
      <c r="HWB23" s="21"/>
      <c r="HWC23" s="21"/>
      <c r="HWD23" s="21"/>
      <c r="HWE23" s="21"/>
      <c r="HWF23" s="21"/>
      <c r="HWG23" s="21"/>
      <c r="HWH23" s="21"/>
      <c r="HWI23" s="21"/>
      <c r="HWJ23" s="21"/>
      <c r="HWK23" s="21"/>
      <c r="HWL23" s="21"/>
      <c r="HWM23" s="21"/>
      <c r="HWN23" s="21"/>
      <c r="HWO23" s="21"/>
      <c r="HWP23" s="21"/>
      <c r="HWQ23" s="21"/>
      <c r="HWR23" s="21"/>
      <c r="HWS23" s="21"/>
      <c r="HWT23" s="21"/>
      <c r="HWU23" s="21"/>
      <c r="HWV23" s="21"/>
      <c r="HWW23" s="21"/>
      <c r="HWX23" s="21"/>
      <c r="HWY23" s="21"/>
      <c r="HWZ23" s="21"/>
      <c r="HXA23" s="21"/>
      <c r="HXB23" s="21"/>
      <c r="HXC23" s="21"/>
      <c r="HXD23" s="21"/>
      <c r="HXE23" s="21"/>
      <c r="HXF23" s="21"/>
      <c r="HXG23" s="21"/>
      <c r="HXH23" s="21"/>
      <c r="HXI23" s="21"/>
      <c r="HXJ23" s="21"/>
      <c r="HXK23" s="21"/>
      <c r="HXL23" s="21"/>
      <c r="HXM23" s="21"/>
      <c r="HXN23" s="21"/>
      <c r="HXO23" s="21"/>
      <c r="HXP23" s="21"/>
      <c r="HXQ23" s="21"/>
      <c r="HXR23" s="21"/>
      <c r="HXS23" s="21"/>
      <c r="HXT23" s="21"/>
      <c r="HXU23" s="21"/>
      <c r="HXV23" s="21"/>
      <c r="HXW23" s="21"/>
      <c r="HXX23" s="21"/>
      <c r="HXY23" s="21"/>
      <c r="HXZ23" s="21"/>
      <c r="HYA23" s="21"/>
      <c r="HYB23" s="21"/>
      <c r="HYC23" s="21"/>
      <c r="HYD23" s="21"/>
      <c r="HYE23" s="21"/>
      <c r="HYF23" s="21"/>
      <c r="HYG23" s="21"/>
      <c r="HYH23" s="21"/>
      <c r="HYI23" s="21"/>
      <c r="HYJ23" s="21"/>
      <c r="HYK23" s="21"/>
      <c r="HYL23" s="21"/>
      <c r="HYM23" s="21"/>
      <c r="HYN23" s="21"/>
      <c r="HYO23" s="21"/>
      <c r="HYP23" s="21"/>
      <c r="HYQ23" s="21"/>
      <c r="HYR23" s="21"/>
      <c r="HYS23" s="21"/>
      <c r="HYT23" s="21"/>
      <c r="HYU23" s="21"/>
      <c r="HYV23" s="21"/>
      <c r="HYW23" s="21"/>
      <c r="HYX23" s="21"/>
      <c r="HYY23" s="21"/>
      <c r="HYZ23" s="21"/>
      <c r="HZA23" s="21"/>
      <c r="HZB23" s="21"/>
      <c r="HZC23" s="21"/>
      <c r="HZD23" s="21"/>
      <c r="HZE23" s="21"/>
      <c r="HZF23" s="21"/>
      <c r="HZG23" s="21"/>
      <c r="HZH23" s="21"/>
      <c r="HZI23" s="21"/>
      <c r="HZJ23" s="21"/>
      <c r="HZK23" s="21"/>
      <c r="HZL23" s="21"/>
      <c r="HZM23" s="21"/>
      <c r="HZN23" s="21"/>
      <c r="HZO23" s="21"/>
      <c r="HZP23" s="21"/>
      <c r="HZQ23" s="21"/>
      <c r="HZR23" s="21"/>
      <c r="HZS23" s="21"/>
      <c r="HZT23" s="21"/>
      <c r="HZU23" s="21"/>
      <c r="HZV23" s="21"/>
      <c r="HZW23" s="21"/>
      <c r="HZX23" s="21"/>
      <c r="HZY23" s="21"/>
      <c r="HZZ23" s="21"/>
      <c r="IAA23" s="21"/>
      <c r="IAB23" s="21"/>
      <c r="IAC23" s="21"/>
      <c r="IAD23" s="21"/>
      <c r="IAE23" s="21"/>
      <c r="IAF23" s="21"/>
      <c r="IAG23" s="21"/>
      <c r="IAH23" s="21"/>
      <c r="IAI23" s="21"/>
      <c r="IAJ23" s="21"/>
      <c r="IAK23" s="21"/>
      <c r="IAL23" s="21"/>
      <c r="IAM23" s="21"/>
      <c r="IAN23" s="21"/>
      <c r="IAO23" s="21"/>
      <c r="IAP23" s="21"/>
      <c r="IAQ23" s="21"/>
      <c r="IAR23" s="21"/>
      <c r="IAS23" s="21"/>
      <c r="IAT23" s="21"/>
      <c r="IAU23" s="21"/>
      <c r="IAV23" s="21"/>
      <c r="IAW23" s="21"/>
      <c r="IAX23" s="21"/>
      <c r="IAY23" s="21"/>
      <c r="IAZ23" s="21"/>
      <c r="IBA23" s="21"/>
      <c r="IBB23" s="21"/>
      <c r="IBC23" s="21"/>
      <c r="IBD23" s="21"/>
      <c r="IBE23" s="21"/>
      <c r="IBF23" s="21"/>
      <c r="IBG23" s="21"/>
      <c r="IBH23" s="21"/>
      <c r="IBI23" s="21"/>
      <c r="IBJ23" s="21"/>
      <c r="IBK23" s="21"/>
      <c r="IBL23" s="21"/>
      <c r="IBM23" s="21"/>
      <c r="IBN23" s="21"/>
      <c r="IBO23" s="21"/>
      <c r="IBP23" s="21"/>
      <c r="IBQ23" s="21"/>
      <c r="IBR23" s="21"/>
      <c r="IBS23" s="21"/>
      <c r="IBT23" s="21"/>
      <c r="IBU23" s="21"/>
      <c r="IBV23" s="21"/>
      <c r="IBW23" s="21"/>
      <c r="IBX23" s="21"/>
      <c r="IBY23" s="21"/>
      <c r="IBZ23" s="21"/>
      <c r="ICA23" s="21"/>
      <c r="ICB23" s="21"/>
      <c r="ICC23" s="21"/>
      <c r="ICD23" s="21"/>
      <c r="ICE23" s="21"/>
      <c r="ICF23" s="21"/>
      <c r="ICG23" s="21"/>
      <c r="ICH23" s="21"/>
      <c r="ICI23" s="21"/>
      <c r="ICJ23" s="21"/>
      <c r="ICK23" s="21"/>
      <c r="ICL23" s="21"/>
      <c r="ICM23" s="21"/>
      <c r="ICN23" s="21"/>
      <c r="ICO23" s="21"/>
      <c r="ICP23" s="21"/>
      <c r="ICQ23" s="21"/>
      <c r="ICR23" s="21"/>
      <c r="ICS23" s="21"/>
      <c r="ICT23" s="21"/>
      <c r="ICU23" s="21"/>
      <c r="ICV23" s="21"/>
      <c r="ICW23" s="21"/>
      <c r="ICX23" s="21"/>
      <c r="ICY23" s="21"/>
      <c r="ICZ23" s="21"/>
      <c r="IDA23" s="21"/>
      <c r="IDB23" s="21"/>
      <c r="IDC23" s="21"/>
      <c r="IDD23" s="21"/>
      <c r="IDE23" s="21"/>
      <c r="IDF23" s="21"/>
      <c r="IDG23" s="21"/>
      <c r="IDH23" s="21"/>
      <c r="IDI23" s="21"/>
      <c r="IDJ23" s="21"/>
      <c r="IDK23" s="21"/>
      <c r="IDL23" s="21"/>
      <c r="IDM23" s="21"/>
      <c r="IDN23" s="21"/>
      <c r="IDO23" s="21"/>
      <c r="IDP23" s="21"/>
      <c r="IDQ23" s="21"/>
      <c r="IDR23" s="21"/>
      <c r="IDS23" s="21"/>
      <c r="IDT23" s="21"/>
      <c r="IDU23" s="21"/>
      <c r="IDV23" s="21"/>
      <c r="IDW23" s="21"/>
      <c r="IDX23" s="21"/>
      <c r="IDY23" s="21"/>
      <c r="IDZ23" s="21"/>
      <c r="IEA23" s="21"/>
      <c r="IEB23" s="21"/>
      <c r="IEC23" s="21"/>
      <c r="IED23" s="21"/>
      <c r="IEE23" s="21"/>
      <c r="IEF23" s="21"/>
      <c r="IEG23" s="21"/>
      <c r="IEH23" s="21"/>
      <c r="IEI23" s="21"/>
      <c r="IEJ23" s="21"/>
      <c r="IEK23" s="21"/>
      <c r="IEL23" s="21"/>
      <c r="IEM23" s="21"/>
      <c r="IEN23" s="21"/>
      <c r="IEO23" s="21"/>
      <c r="IEP23" s="21"/>
      <c r="IEQ23" s="21"/>
      <c r="IER23" s="21"/>
      <c r="IES23" s="21"/>
      <c r="IET23" s="21"/>
      <c r="IEU23" s="21"/>
      <c r="IEV23" s="21"/>
      <c r="IEW23" s="21"/>
      <c r="IEX23" s="21"/>
      <c r="IEY23" s="21"/>
      <c r="IEZ23" s="21"/>
      <c r="IFA23" s="21"/>
      <c r="IFB23" s="21"/>
      <c r="IFC23" s="21"/>
      <c r="IFD23" s="21"/>
      <c r="IFE23" s="21"/>
      <c r="IFF23" s="21"/>
      <c r="IFG23" s="21"/>
      <c r="IFH23" s="21"/>
      <c r="IFI23" s="21"/>
      <c r="IFJ23" s="21"/>
      <c r="IFK23" s="21"/>
      <c r="IFL23" s="21"/>
      <c r="IFM23" s="21"/>
      <c r="IFN23" s="21"/>
      <c r="IFO23" s="21"/>
      <c r="IFP23" s="21"/>
      <c r="IFQ23" s="21"/>
      <c r="IFR23" s="21"/>
      <c r="IFS23" s="21"/>
      <c r="IFT23" s="21"/>
      <c r="IFU23" s="21"/>
      <c r="IFV23" s="21"/>
      <c r="IFW23" s="21"/>
      <c r="IFX23" s="21"/>
      <c r="IFY23" s="21"/>
      <c r="IFZ23" s="21"/>
      <c r="IGA23" s="21"/>
      <c r="IGB23" s="21"/>
      <c r="IGC23" s="21"/>
      <c r="IGD23" s="21"/>
      <c r="IGE23" s="21"/>
      <c r="IGF23" s="21"/>
      <c r="IGG23" s="21"/>
      <c r="IGH23" s="21"/>
      <c r="IGI23" s="21"/>
      <c r="IGJ23" s="21"/>
      <c r="IGK23" s="21"/>
      <c r="IGL23" s="21"/>
      <c r="IGM23" s="21"/>
      <c r="IGN23" s="21"/>
      <c r="IGO23" s="21"/>
      <c r="IGP23" s="21"/>
      <c r="IGQ23" s="21"/>
      <c r="IGR23" s="21"/>
      <c r="IGS23" s="21"/>
      <c r="IGT23" s="21"/>
      <c r="IGU23" s="21"/>
      <c r="IGV23" s="21"/>
      <c r="IGW23" s="21"/>
      <c r="IGX23" s="21"/>
      <c r="IGY23" s="21"/>
      <c r="IGZ23" s="21"/>
      <c r="IHA23" s="21"/>
      <c r="IHB23" s="21"/>
      <c r="IHC23" s="21"/>
      <c r="IHD23" s="21"/>
      <c r="IHE23" s="21"/>
      <c r="IHF23" s="21"/>
      <c r="IHG23" s="21"/>
      <c r="IHH23" s="21"/>
      <c r="IHI23" s="21"/>
      <c r="IHJ23" s="21"/>
      <c r="IHK23" s="21"/>
      <c r="IHL23" s="21"/>
      <c r="IHM23" s="21"/>
      <c r="IHN23" s="21"/>
      <c r="IHO23" s="21"/>
      <c r="IHP23" s="21"/>
      <c r="IHQ23" s="21"/>
      <c r="IHR23" s="21"/>
      <c r="IHS23" s="21"/>
      <c r="IHT23" s="21"/>
      <c r="IHU23" s="21"/>
      <c r="IHV23" s="21"/>
      <c r="IHW23" s="21"/>
      <c r="IHX23" s="21"/>
      <c r="IHY23" s="21"/>
      <c r="IHZ23" s="21"/>
      <c r="IIA23" s="21"/>
      <c r="IIB23" s="21"/>
      <c r="IIC23" s="21"/>
      <c r="IID23" s="21"/>
      <c r="IIE23" s="21"/>
      <c r="IIF23" s="21"/>
      <c r="IIG23" s="21"/>
      <c r="IIH23" s="21"/>
      <c r="III23" s="21"/>
      <c r="IIJ23" s="21"/>
      <c r="IIK23" s="21"/>
      <c r="IIL23" s="21"/>
      <c r="IIM23" s="21"/>
      <c r="IIN23" s="21"/>
      <c r="IIO23" s="21"/>
      <c r="IIP23" s="21"/>
      <c r="IIQ23" s="21"/>
      <c r="IIR23" s="21"/>
      <c r="IIS23" s="21"/>
      <c r="IIT23" s="21"/>
      <c r="IIU23" s="21"/>
      <c r="IIV23" s="21"/>
      <c r="IIW23" s="21"/>
      <c r="IIX23" s="21"/>
      <c r="IIY23" s="21"/>
      <c r="IIZ23" s="21"/>
      <c r="IJA23" s="21"/>
      <c r="IJB23" s="21"/>
      <c r="IJC23" s="21"/>
      <c r="IJD23" s="21"/>
      <c r="IJE23" s="21"/>
      <c r="IJF23" s="21"/>
      <c r="IJG23" s="21"/>
      <c r="IJH23" s="21"/>
      <c r="IJI23" s="21"/>
      <c r="IJJ23" s="21"/>
      <c r="IJK23" s="21"/>
      <c r="IJL23" s="21"/>
      <c r="IJM23" s="21"/>
      <c r="IJN23" s="21"/>
      <c r="IJO23" s="21"/>
      <c r="IJP23" s="21"/>
      <c r="IJQ23" s="21"/>
      <c r="IJR23" s="21"/>
      <c r="IJS23" s="21"/>
      <c r="IJT23" s="21"/>
      <c r="IJU23" s="21"/>
      <c r="IJV23" s="21"/>
      <c r="IJW23" s="21"/>
      <c r="IJX23" s="21"/>
      <c r="IJY23" s="21"/>
      <c r="IJZ23" s="21"/>
      <c r="IKA23" s="21"/>
      <c r="IKB23" s="21"/>
      <c r="IKC23" s="21"/>
      <c r="IKD23" s="21"/>
      <c r="IKE23" s="21"/>
      <c r="IKF23" s="21"/>
      <c r="IKG23" s="21"/>
      <c r="IKH23" s="21"/>
      <c r="IKI23" s="21"/>
      <c r="IKJ23" s="21"/>
      <c r="IKK23" s="21"/>
      <c r="IKL23" s="21"/>
      <c r="IKM23" s="21"/>
      <c r="IKN23" s="21"/>
      <c r="IKO23" s="21"/>
      <c r="IKP23" s="21"/>
      <c r="IKQ23" s="21"/>
      <c r="IKR23" s="21"/>
      <c r="IKS23" s="21"/>
      <c r="IKT23" s="21"/>
      <c r="IKU23" s="21"/>
      <c r="IKV23" s="21"/>
      <c r="IKW23" s="21"/>
      <c r="IKX23" s="21"/>
      <c r="IKY23" s="21"/>
      <c r="IKZ23" s="21"/>
      <c r="ILA23" s="21"/>
      <c r="ILB23" s="21"/>
      <c r="ILC23" s="21"/>
      <c r="ILD23" s="21"/>
      <c r="ILE23" s="21"/>
      <c r="ILF23" s="21"/>
      <c r="ILG23" s="21"/>
      <c r="ILH23" s="21"/>
      <c r="ILI23" s="21"/>
      <c r="ILJ23" s="21"/>
      <c r="ILK23" s="21"/>
      <c r="ILL23" s="21"/>
      <c r="ILM23" s="21"/>
      <c r="ILN23" s="21"/>
      <c r="ILO23" s="21"/>
      <c r="ILP23" s="21"/>
      <c r="ILQ23" s="21"/>
      <c r="ILR23" s="21"/>
      <c r="ILS23" s="21"/>
      <c r="ILT23" s="21"/>
      <c r="ILU23" s="21"/>
      <c r="ILV23" s="21"/>
      <c r="ILW23" s="21"/>
      <c r="ILX23" s="21"/>
      <c r="ILY23" s="21"/>
      <c r="ILZ23" s="21"/>
      <c r="IMA23" s="21"/>
      <c r="IMB23" s="21"/>
      <c r="IMC23" s="21"/>
      <c r="IMD23" s="21"/>
      <c r="IME23" s="21"/>
      <c r="IMF23" s="21"/>
      <c r="IMG23" s="21"/>
      <c r="IMH23" s="21"/>
      <c r="IMI23" s="21"/>
      <c r="IMJ23" s="21"/>
      <c r="IMK23" s="21"/>
      <c r="IML23" s="21"/>
      <c r="IMM23" s="21"/>
      <c r="IMN23" s="21"/>
      <c r="IMO23" s="21"/>
      <c r="IMP23" s="21"/>
      <c r="IMQ23" s="21"/>
      <c r="IMR23" s="21"/>
      <c r="IMS23" s="21"/>
      <c r="IMT23" s="21"/>
      <c r="IMU23" s="21"/>
      <c r="IMV23" s="21"/>
      <c r="IMW23" s="21"/>
      <c r="IMX23" s="21"/>
      <c r="IMY23" s="21"/>
      <c r="IMZ23" s="21"/>
      <c r="INA23" s="21"/>
      <c r="INB23" s="21"/>
      <c r="INC23" s="21"/>
      <c r="IND23" s="21"/>
      <c r="INE23" s="21"/>
      <c r="INF23" s="21"/>
      <c r="ING23" s="21"/>
      <c r="INH23" s="21"/>
      <c r="INI23" s="21"/>
      <c r="INJ23" s="21"/>
      <c r="INK23" s="21"/>
      <c r="INL23" s="21"/>
      <c r="INM23" s="21"/>
      <c r="INN23" s="21"/>
      <c r="INO23" s="21"/>
      <c r="INP23" s="21"/>
      <c r="INQ23" s="21"/>
      <c r="INR23" s="21"/>
      <c r="INS23" s="21"/>
      <c r="INT23" s="21"/>
      <c r="INU23" s="21"/>
      <c r="INV23" s="21"/>
      <c r="INW23" s="21"/>
      <c r="INX23" s="21"/>
      <c r="INY23" s="21"/>
      <c r="INZ23" s="21"/>
      <c r="IOA23" s="21"/>
      <c r="IOB23" s="21"/>
      <c r="IOC23" s="21"/>
      <c r="IOD23" s="21"/>
      <c r="IOE23" s="21"/>
      <c r="IOF23" s="21"/>
      <c r="IOG23" s="21"/>
      <c r="IOH23" s="21"/>
      <c r="IOI23" s="21"/>
      <c r="IOJ23" s="21"/>
      <c r="IOK23" s="21"/>
      <c r="IOL23" s="21"/>
      <c r="IOM23" s="21"/>
      <c r="ION23" s="21"/>
      <c r="IOO23" s="21"/>
      <c r="IOP23" s="21"/>
      <c r="IOQ23" s="21"/>
      <c r="IOR23" s="21"/>
      <c r="IOS23" s="21"/>
      <c r="IOT23" s="21"/>
      <c r="IOU23" s="21"/>
      <c r="IOV23" s="21"/>
      <c r="IOW23" s="21"/>
      <c r="IOX23" s="21"/>
      <c r="IOY23" s="21"/>
      <c r="IOZ23" s="21"/>
      <c r="IPA23" s="21"/>
      <c r="IPB23" s="21"/>
      <c r="IPC23" s="21"/>
      <c r="IPD23" s="21"/>
      <c r="IPE23" s="21"/>
      <c r="IPF23" s="21"/>
      <c r="IPG23" s="21"/>
      <c r="IPH23" s="21"/>
      <c r="IPI23" s="21"/>
      <c r="IPJ23" s="21"/>
      <c r="IPK23" s="21"/>
      <c r="IPL23" s="21"/>
      <c r="IPM23" s="21"/>
      <c r="IPN23" s="21"/>
      <c r="IPO23" s="21"/>
      <c r="IPP23" s="21"/>
      <c r="IPQ23" s="21"/>
      <c r="IPR23" s="21"/>
      <c r="IPS23" s="21"/>
      <c r="IPT23" s="21"/>
      <c r="IPU23" s="21"/>
      <c r="IPV23" s="21"/>
      <c r="IPW23" s="21"/>
      <c r="IPX23" s="21"/>
      <c r="IPY23" s="21"/>
      <c r="IPZ23" s="21"/>
      <c r="IQA23" s="21"/>
      <c r="IQB23" s="21"/>
      <c r="IQC23" s="21"/>
      <c r="IQD23" s="21"/>
      <c r="IQE23" s="21"/>
      <c r="IQF23" s="21"/>
      <c r="IQG23" s="21"/>
      <c r="IQH23" s="21"/>
      <c r="IQI23" s="21"/>
      <c r="IQJ23" s="21"/>
      <c r="IQK23" s="21"/>
      <c r="IQL23" s="21"/>
      <c r="IQM23" s="21"/>
      <c r="IQN23" s="21"/>
      <c r="IQO23" s="21"/>
      <c r="IQP23" s="21"/>
      <c r="IQQ23" s="21"/>
      <c r="IQR23" s="21"/>
      <c r="IQS23" s="21"/>
      <c r="IQT23" s="21"/>
      <c r="IQU23" s="21"/>
      <c r="IQV23" s="21"/>
      <c r="IQW23" s="21"/>
      <c r="IQX23" s="21"/>
      <c r="IQY23" s="21"/>
      <c r="IQZ23" s="21"/>
      <c r="IRA23" s="21"/>
      <c r="IRB23" s="21"/>
      <c r="IRC23" s="21"/>
      <c r="IRD23" s="21"/>
      <c r="IRE23" s="21"/>
      <c r="IRF23" s="21"/>
      <c r="IRG23" s="21"/>
      <c r="IRH23" s="21"/>
      <c r="IRI23" s="21"/>
      <c r="IRJ23" s="21"/>
      <c r="IRK23" s="21"/>
      <c r="IRL23" s="21"/>
      <c r="IRM23" s="21"/>
      <c r="IRN23" s="21"/>
      <c r="IRO23" s="21"/>
      <c r="IRP23" s="21"/>
      <c r="IRQ23" s="21"/>
      <c r="IRR23" s="21"/>
      <c r="IRS23" s="21"/>
      <c r="IRT23" s="21"/>
      <c r="IRU23" s="21"/>
      <c r="IRV23" s="21"/>
      <c r="IRW23" s="21"/>
      <c r="IRX23" s="21"/>
      <c r="IRY23" s="21"/>
      <c r="IRZ23" s="21"/>
      <c r="ISA23" s="21"/>
      <c r="ISB23" s="21"/>
      <c r="ISC23" s="21"/>
      <c r="ISD23" s="21"/>
      <c r="ISE23" s="21"/>
      <c r="ISF23" s="21"/>
      <c r="ISG23" s="21"/>
      <c r="ISH23" s="21"/>
      <c r="ISI23" s="21"/>
      <c r="ISJ23" s="21"/>
      <c r="ISK23" s="21"/>
      <c r="ISL23" s="21"/>
      <c r="ISM23" s="21"/>
      <c r="ISN23" s="21"/>
      <c r="ISO23" s="21"/>
      <c r="ISP23" s="21"/>
      <c r="ISQ23" s="21"/>
      <c r="ISR23" s="21"/>
      <c r="ISS23" s="21"/>
      <c r="IST23" s="21"/>
      <c r="ISU23" s="21"/>
      <c r="ISV23" s="21"/>
      <c r="ISW23" s="21"/>
      <c r="ISX23" s="21"/>
      <c r="ISY23" s="21"/>
      <c r="ISZ23" s="21"/>
      <c r="ITA23" s="21"/>
      <c r="ITB23" s="21"/>
      <c r="ITC23" s="21"/>
      <c r="ITD23" s="21"/>
      <c r="ITE23" s="21"/>
      <c r="ITF23" s="21"/>
      <c r="ITG23" s="21"/>
      <c r="ITH23" s="21"/>
      <c r="ITI23" s="21"/>
      <c r="ITJ23" s="21"/>
      <c r="ITK23" s="21"/>
      <c r="ITL23" s="21"/>
      <c r="ITM23" s="21"/>
      <c r="ITN23" s="21"/>
      <c r="ITO23" s="21"/>
      <c r="ITP23" s="21"/>
      <c r="ITQ23" s="21"/>
      <c r="ITR23" s="21"/>
      <c r="ITS23" s="21"/>
      <c r="ITT23" s="21"/>
      <c r="ITU23" s="21"/>
      <c r="ITV23" s="21"/>
      <c r="ITW23" s="21"/>
      <c r="ITX23" s="21"/>
      <c r="ITY23" s="21"/>
      <c r="ITZ23" s="21"/>
      <c r="IUA23" s="21"/>
      <c r="IUB23" s="21"/>
      <c r="IUC23" s="21"/>
      <c r="IUD23" s="21"/>
      <c r="IUE23" s="21"/>
      <c r="IUF23" s="21"/>
      <c r="IUG23" s="21"/>
      <c r="IUH23" s="21"/>
      <c r="IUI23" s="21"/>
      <c r="IUJ23" s="21"/>
      <c r="IUK23" s="21"/>
      <c r="IUL23" s="21"/>
      <c r="IUM23" s="21"/>
      <c r="IUN23" s="21"/>
      <c r="IUO23" s="21"/>
      <c r="IUP23" s="21"/>
      <c r="IUQ23" s="21"/>
      <c r="IUR23" s="21"/>
      <c r="IUS23" s="21"/>
      <c r="IUT23" s="21"/>
      <c r="IUU23" s="21"/>
      <c r="IUV23" s="21"/>
      <c r="IUW23" s="21"/>
      <c r="IUX23" s="21"/>
      <c r="IUY23" s="21"/>
      <c r="IUZ23" s="21"/>
      <c r="IVA23" s="21"/>
      <c r="IVB23" s="21"/>
      <c r="IVC23" s="21"/>
      <c r="IVD23" s="21"/>
      <c r="IVE23" s="21"/>
      <c r="IVF23" s="21"/>
      <c r="IVG23" s="21"/>
      <c r="IVH23" s="21"/>
      <c r="IVI23" s="21"/>
      <c r="IVJ23" s="21"/>
      <c r="IVK23" s="21"/>
      <c r="IVL23" s="21"/>
      <c r="IVM23" s="21"/>
      <c r="IVN23" s="21"/>
      <c r="IVO23" s="21"/>
      <c r="IVP23" s="21"/>
      <c r="IVQ23" s="21"/>
      <c r="IVR23" s="21"/>
      <c r="IVS23" s="21"/>
      <c r="IVT23" s="21"/>
      <c r="IVU23" s="21"/>
      <c r="IVV23" s="21"/>
      <c r="IVW23" s="21"/>
      <c r="IVX23" s="21"/>
      <c r="IVY23" s="21"/>
      <c r="IVZ23" s="21"/>
      <c r="IWA23" s="21"/>
      <c r="IWB23" s="21"/>
      <c r="IWC23" s="21"/>
      <c r="IWD23" s="21"/>
      <c r="IWE23" s="21"/>
      <c r="IWF23" s="21"/>
      <c r="IWG23" s="21"/>
      <c r="IWH23" s="21"/>
      <c r="IWI23" s="21"/>
      <c r="IWJ23" s="21"/>
      <c r="IWK23" s="21"/>
      <c r="IWL23" s="21"/>
      <c r="IWM23" s="21"/>
      <c r="IWN23" s="21"/>
      <c r="IWO23" s="21"/>
      <c r="IWP23" s="21"/>
      <c r="IWQ23" s="21"/>
      <c r="IWR23" s="21"/>
      <c r="IWS23" s="21"/>
      <c r="IWT23" s="21"/>
      <c r="IWU23" s="21"/>
      <c r="IWV23" s="21"/>
      <c r="IWW23" s="21"/>
      <c r="IWX23" s="21"/>
      <c r="IWY23" s="21"/>
      <c r="IWZ23" s="21"/>
      <c r="IXA23" s="21"/>
      <c r="IXB23" s="21"/>
      <c r="IXC23" s="21"/>
      <c r="IXD23" s="21"/>
      <c r="IXE23" s="21"/>
      <c r="IXF23" s="21"/>
      <c r="IXG23" s="21"/>
      <c r="IXH23" s="21"/>
      <c r="IXI23" s="21"/>
      <c r="IXJ23" s="21"/>
      <c r="IXK23" s="21"/>
      <c r="IXL23" s="21"/>
      <c r="IXM23" s="21"/>
      <c r="IXN23" s="21"/>
      <c r="IXO23" s="21"/>
      <c r="IXP23" s="21"/>
      <c r="IXQ23" s="21"/>
      <c r="IXR23" s="21"/>
      <c r="IXS23" s="21"/>
      <c r="IXT23" s="21"/>
      <c r="IXU23" s="21"/>
      <c r="IXV23" s="21"/>
      <c r="IXW23" s="21"/>
      <c r="IXX23" s="21"/>
      <c r="IXY23" s="21"/>
      <c r="IXZ23" s="21"/>
      <c r="IYA23" s="21"/>
      <c r="IYB23" s="21"/>
      <c r="IYC23" s="21"/>
      <c r="IYD23" s="21"/>
      <c r="IYE23" s="21"/>
      <c r="IYF23" s="21"/>
      <c r="IYG23" s="21"/>
      <c r="IYH23" s="21"/>
      <c r="IYI23" s="21"/>
      <c r="IYJ23" s="21"/>
      <c r="IYK23" s="21"/>
      <c r="IYL23" s="21"/>
      <c r="IYM23" s="21"/>
      <c r="IYN23" s="21"/>
      <c r="IYO23" s="21"/>
      <c r="IYP23" s="21"/>
      <c r="IYQ23" s="21"/>
      <c r="IYR23" s="21"/>
      <c r="IYS23" s="21"/>
      <c r="IYT23" s="21"/>
      <c r="IYU23" s="21"/>
      <c r="IYV23" s="21"/>
      <c r="IYW23" s="21"/>
      <c r="IYX23" s="21"/>
      <c r="IYY23" s="21"/>
      <c r="IYZ23" s="21"/>
      <c r="IZA23" s="21"/>
      <c r="IZB23" s="21"/>
      <c r="IZC23" s="21"/>
      <c r="IZD23" s="21"/>
      <c r="IZE23" s="21"/>
      <c r="IZF23" s="21"/>
      <c r="IZG23" s="21"/>
      <c r="IZH23" s="21"/>
      <c r="IZI23" s="21"/>
      <c r="IZJ23" s="21"/>
      <c r="IZK23" s="21"/>
      <c r="IZL23" s="21"/>
      <c r="IZM23" s="21"/>
      <c r="IZN23" s="21"/>
      <c r="IZO23" s="21"/>
      <c r="IZP23" s="21"/>
      <c r="IZQ23" s="21"/>
      <c r="IZR23" s="21"/>
      <c r="IZS23" s="21"/>
      <c r="IZT23" s="21"/>
      <c r="IZU23" s="21"/>
      <c r="IZV23" s="21"/>
      <c r="IZW23" s="21"/>
      <c r="IZX23" s="21"/>
      <c r="IZY23" s="21"/>
      <c r="IZZ23" s="21"/>
      <c r="JAA23" s="21"/>
      <c r="JAB23" s="21"/>
      <c r="JAC23" s="21"/>
      <c r="JAD23" s="21"/>
      <c r="JAE23" s="21"/>
      <c r="JAF23" s="21"/>
      <c r="JAG23" s="21"/>
      <c r="JAH23" s="21"/>
      <c r="JAI23" s="21"/>
      <c r="JAJ23" s="21"/>
      <c r="JAK23" s="21"/>
      <c r="JAL23" s="21"/>
      <c r="JAM23" s="21"/>
      <c r="JAN23" s="21"/>
      <c r="JAO23" s="21"/>
      <c r="JAP23" s="21"/>
      <c r="JAQ23" s="21"/>
      <c r="JAR23" s="21"/>
      <c r="JAS23" s="21"/>
      <c r="JAT23" s="21"/>
      <c r="JAU23" s="21"/>
      <c r="JAV23" s="21"/>
      <c r="JAW23" s="21"/>
      <c r="JAX23" s="21"/>
      <c r="JAY23" s="21"/>
      <c r="JAZ23" s="21"/>
      <c r="JBA23" s="21"/>
      <c r="JBB23" s="21"/>
      <c r="JBC23" s="21"/>
      <c r="JBD23" s="21"/>
      <c r="JBE23" s="21"/>
      <c r="JBF23" s="21"/>
      <c r="JBG23" s="21"/>
      <c r="JBH23" s="21"/>
      <c r="JBI23" s="21"/>
      <c r="JBJ23" s="21"/>
      <c r="JBK23" s="21"/>
      <c r="JBL23" s="21"/>
      <c r="JBM23" s="21"/>
      <c r="JBN23" s="21"/>
      <c r="JBO23" s="21"/>
      <c r="JBP23" s="21"/>
      <c r="JBQ23" s="21"/>
      <c r="JBR23" s="21"/>
      <c r="JBS23" s="21"/>
      <c r="JBT23" s="21"/>
      <c r="JBU23" s="21"/>
      <c r="JBV23" s="21"/>
      <c r="JBW23" s="21"/>
      <c r="JBX23" s="21"/>
      <c r="JBY23" s="21"/>
      <c r="JBZ23" s="21"/>
      <c r="JCA23" s="21"/>
      <c r="JCB23" s="21"/>
      <c r="JCC23" s="21"/>
      <c r="JCD23" s="21"/>
      <c r="JCE23" s="21"/>
      <c r="JCF23" s="21"/>
      <c r="JCG23" s="21"/>
      <c r="JCH23" s="21"/>
      <c r="JCI23" s="21"/>
      <c r="JCJ23" s="21"/>
      <c r="JCK23" s="21"/>
      <c r="JCL23" s="21"/>
      <c r="JCM23" s="21"/>
      <c r="JCN23" s="21"/>
      <c r="JCO23" s="21"/>
      <c r="JCP23" s="21"/>
      <c r="JCQ23" s="21"/>
      <c r="JCR23" s="21"/>
      <c r="JCS23" s="21"/>
      <c r="JCT23" s="21"/>
      <c r="JCU23" s="21"/>
      <c r="JCV23" s="21"/>
      <c r="JCW23" s="21"/>
      <c r="JCX23" s="21"/>
      <c r="JCY23" s="21"/>
      <c r="JCZ23" s="21"/>
      <c r="JDA23" s="21"/>
      <c r="JDB23" s="21"/>
      <c r="JDC23" s="21"/>
      <c r="JDD23" s="21"/>
      <c r="JDE23" s="21"/>
      <c r="JDF23" s="21"/>
      <c r="JDG23" s="21"/>
      <c r="JDH23" s="21"/>
      <c r="JDI23" s="21"/>
      <c r="JDJ23" s="21"/>
      <c r="JDK23" s="21"/>
      <c r="JDL23" s="21"/>
      <c r="JDM23" s="21"/>
      <c r="JDN23" s="21"/>
      <c r="JDO23" s="21"/>
      <c r="JDP23" s="21"/>
      <c r="JDQ23" s="21"/>
      <c r="JDR23" s="21"/>
      <c r="JDS23" s="21"/>
      <c r="JDT23" s="21"/>
      <c r="JDU23" s="21"/>
      <c r="JDV23" s="21"/>
      <c r="JDW23" s="21"/>
      <c r="JDX23" s="21"/>
      <c r="JDY23" s="21"/>
      <c r="JDZ23" s="21"/>
      <c r="JEA23" s="21"/>
      <c r="JEB23" s="21"/>
      <c r="JEC23" s="21"/>
      <c r="JED23" s="21"/>
      <c r="JEE23" s="21"/>
      <c r="JEF23" s="21"/>
      <c r="JEG23" s="21"/>
      <c r="JEH23" s="21"/>
      <c r="JEI23" s="21"/>
      <c r="JEJ23" s="21"/>
      <c r="JEK23" s="21"/>
      <c r="JEL23" s="21"/>
      <c r="JEM23" s="21"/>
      <c r="JEN23" s="21"/>
      <c r="JEO23" s="21"/>
      <c r="JEP23" s="21"/>
      <c r="JEQ23" s="21"/>
      <c r="JER23" s="21"/>
      <c r="JES23" s="21"/>
      <c r="JET23" s="21"/>
      <c r="JEU23" s="21"/>
      <c r="JEV23" s="21"/>
      <c r="JEW23" s="21"/>
      <c r="JEX23" s="21"/>
      <c r="JEY23" s="21"/>
      <c r="JEZ23" s="21"/>
      <c r="JFA23" s="21"/>
      <c r="JFB23" s="21"/>
      <c r="JFC23" s="21"/>
      <c r="JFD23" s="21"/>
      <c r="JFE23" s="21"/>
      <c r="JFF23" s="21"/>
      <c r="JFG23" s="21"/>
      <c r="JFH23" s="21"/>
      <c r="JFI23" s="21"/>
      <c r="JFJ23" s="21"/>
      <c r="JFK23" s="21"/>
      <c r="JFL23" s="21"/>
      <c r="JFM23" s="21"/>
      <c r="JFN23" s="21"/>
      <c r="JFO23" s="21"/>
      <c r="JFP23" s="21"/>
      <c r="JFQ23" s="21"/>
      <c r="JFR23" s="21"/>
      <c r="JFS23" s="21"/>
      <c r="JFT23" s="21"/>
      <c r="JFU23" s="21"/>
      <c r="JFV23" s="21"/>
      <c r="JFW23" s="21"/>
      <c r="JFX23" s="21"/>
      <c r="JFY23" s="21"/>
      <c r="JFZ23" s="21"/>
      <c r="JGA23" s="21"/>
      <c r="JGB23" s="21"/>
      <c r="JGC23" s="21"/>
      <c r="JGD23" s="21"/>
      <c r="JGE23" s="21"/>
      <c r="JGF23" s="21"/>
      <c r="JGG23" s="21"/>
      <c r="JGH23" s="21"/>
      <c r="JGI23" s="21"/>
      <c r="JGJ23" s="21"/>
      <c r="JGK23" s="21"/>
      <c r="JGL23" s="21"/>
      <c r="JGM23" s="21"/>
      <c r="JGN23" s="21"/>
      <c r="JGO23" s="21"/>
      <c r="JGP23" s="21"/>
      <c r="JGQ23" s="21"/>
      <c r="JGR23" s="21"/>
      <c r="JGS23" s="21"/>
      <c r="JGT23" s="21"/>
      <c r="JGU23" s="21"/>
      <c r="JGV23" s="21"/>
      <c r="JGW23" s="21"/>
      <c r="JGX23" s="21"/>
      <c r="JGY23" s="21"/>
      <c r="JGZ23" s="21"/>
      <c r="JHA23" s="21"/>
      <c r="JHB23" s="21"/>
      <c r="JHC23" s="21"/>
      <c r="JHD23" s="21"/>
      <c r="JHE23" s="21"/>
      <c r="JHF23" s="21"/>
      <c r="JHG23" s="21"/>
      <c r="JHH23" s="21"/>
      <c r="JHI23" s="21"/>
      <c r="JHJ23" s="21"/>
      <c r="JHK23" s="21"/>
      <c r="JHL23" s="21"/>
      <c r="JHM23" s="21"/>
      <c r="JHN23" s="21"/>
      <c r="JHO23" s="21"/>
      <c r="JHP23" s="21"/>
      <c r="JHQ23" s="21"/>
      <c r="JHR23" s="21"/>
      <c r="JHS23" s="21"/>
      <c r="JHT23" s="21"/>
      <c r="JHU23" s="21"/>
      <c r="JHV23" s="21"/>
      <c r="JHW23" s="21"/>
      <c r="JHX23" s="21"/>
      <c r="JHY23" s="21"/>
      <c r="JHZ23" s="21"/>
      <c r="JIA23" s="21"/>
      <c r="JIB23" s="21"/>
      <c r="JIC23" s="21"/>
      <c r="JID23" s="21"/>
      <c r="JIE23" s="21"/>
      <c r="JIF23" s="21"/>
      <c r="JIG23" s="21"/>
      <c r="JIH23" s="21"/>
      <c r="JII23" s="21"/>
      <c r="JIJ23" s="21"/>
      <c r="JIK23" s="21"/>
      <c r="JIL23" s="21"/>
      <c r="JIM23" s="21"/>
      <c r="JIN23" s="21"/>
      <c r="JIO23" s="21"/>
      <c r="JIP23" s="21"/>
      <c r="JIQ23" s="21"/>
      <c r="JIR23" s="21"/>
      <c r="JIS23" s="21"/>
      <c r="JIT23" s="21"/>
      <c r="JIU23" s="21"/>
      <c r="JIV23" s="21"/>
      <c r="JIW23" s="21"/>
      <c r="JIX23" s="21"/>
      <c r="JIY23" s="21"/>
      <c r="JIZ23" s="21"/>
      <c r="JJA23" s="21"/>
      <c r="JJB23" s="21"/>
      <c r="JJC23" s="21"/>
      <c r="JJD23" s="21"/>
      <c r="JJE23" s="21"/>
      <c r="JJF23" s="21"/>
      <c r="JJG23" s="21"/>
      <c r="JJH23" s="21"/>
      <c r="JJI23" s="21"/>
      <c r="JJJ23" s="21"/>
      <c r="JJK23" s="21"/>
      <c r="JJL23" s="21"/>
      <c r="JJM23" s="21"/>
      <c r="JJN23" s="21"/>
      <c r="JJO23" s="21"/>
      <c r="JJP23" s="21"/>
      <c r="JJQ23" s="21"/>
      <c r="JJR23" s="21"/>
      <c r="JJS23" s="21"/>
      <c r="JJT23" s="21"/>
      <c r="JJU23" s="21"/>
      <c r="JJV23" s="21"/>
      <c r="JJW23" s="21"/>
      <c r="JJX23" s="21"/>
      <c r="JJY23" s="21"/>
      <c r="JJZ23" s="21"/>
      <c r="JKA23" s="21"/>
      <c r="JKB23" s="21"/>
      <c r="JKC23" s="21"/>
      <c r="JKD23" s="21"/>
      <c r="JKE23" s="21"/>
      <c r="JKF23" s="21"/>
      <c r="JKG23" s="21"/>
      <c r="JKH23" s="21"/>
      <c r="JKI23" s="21"/>
      <c r="JKJ23" s="21"/>
      <c r="JKK23" s="21"/>
      <c r="JKL23" s="21"/>
      <c r="JKM23" s="21"/>
      <c r="JKN23" s="21"/>
      <c r="JKO23" s="21"/>
      <c r="JKP23" s="21"/>
      <c r="JKQ23" s="21"/>
      <c r="JKR23" s="21"/>
      <c r="JKS23" s="21"/>
      <c r="JKT23" s="21"/>
      <c r="JKU23" s="21"/>
      <c r="JKV23" s="21"/>
      <c r="JKW23" s="21"/>
      <c r="JKX23" s="21"/>
      <c r="JKY23" s="21"/>
      <c r="JKZ23" s="21"/>
      <c r="JLA23" s="21"/>
      <c r="JLB23" s="21"/>
      <c r="JLC23" s="21"/>
      <c r="JLD23" s="21"/>
      <c r="JLE23" s="21"/>
      <c r="JLF23" s="21"/>
      <c r="JLG23" s="21"/>
      <c r="JLH23" s="21"/>
      <c r="JLI23" s="21"/>
      <c r="JLJ23" s="21"/>
      <c r="JLK23" s="21"/>
      <c r="JLL23" s="21"/>
      <c r="JLM23" s="21"/>
      <c r="JLN23" s="21"/>
      <c r="JLO23" s="21"/>
      <c r="JLP23" s="21"/>
      <c r="JLQ23" s="21"/>
      <c r="JLR23" s="21"/>
      <c r="JLS23" s="21"/>
      <c r="JLT23" s="21"/>
      <c r="JLU23" s="21"/>
      <c r="JLV23" s="21"/>
      <c r="JLW23" s="21"/>
      <c r="JLX23" s="21"/>
      <c r="JLY23" s="21"/>
      <c r="JLZ23" s="21"/>
      <c r="JMA23" s="21"/>
      <c r="JMB23" s="21"/>
      <c r="JMC23" s="21"/>
      <c r="JMD23" s="21"/>
      <c r="JME23" s="21"/>
      <c r="JMF23" s="21"/>
      <c r="JMG23" s="21"/>
      <c r="JMH23" s="21"/>
      <c r="JMI23" s="21"/>
      <c r="JMJ23" s="21"/>
      <c r="JMK23" s="21"/>
      <c r="JML23" s="21"/>
      <c r="JMM23" s="21"/>
      <c r="JMN23" s="21"/>
      <c r="JMO23" s="21"/>
      <c r="JMP23" s="21"/>
      <c r="JMQ23" s="21"/>
      <c r="JMR23" s="21"/>
      <c r="JMS23" s="21"/>
      <c r="JMT23" s="21"/>
      <c r="JMU23" s="21"/>
      <c r="JMV23" s="21"/>
      <c r="JMW23" s="21"/>
      <c r="JMX23" s="21"/>
      <c r="JMY23" s="21"/>
      <c r="JMZ23" s="21"/>
      <c r="JNA23" s="21"/>
      <c r="JNB23" s="21"/>
      <c r="JNC23" s="21"/>
      <c r="JND23" s="21"/>
      <c r="JNE23" s="21"/>
      <c r="JNF23" s="21"/>
      <c r="JNG23" s="21"/>
      <c r="JNH23" s="21"/>
      <c r="JNI23" s="21"/>
      <c r="JNJ23" s="21"/>
      <c r="JNK23" s="21"/>
      <c r="JNL23" s="21"/>
      <c r="JNM23" s="21"/>
      <c r="JNN23" s="21"/>
      <c r="JNO23" s="21"/>
      <c r="JNP23" s="21"/>
      <c r="JNQ23" s="21"/>
      <c r="JNR23" s="21"/>
      <c r="JNS23" s="21"/>
      <c r="JNT23" s="21"/>
      <c r="JNU23" s="21"/>
      <c r="JNV23" s="21"/>
      <c r="JNW23" s="21"/>
      <c r="JNX23" s="21"/>
      <c r="JNY23" s="21"/>
      <c r="JNZ23" s="21"/>
      <c r="JOA23" s="21"/>
      <c r="JOB23" s="21"/>
      <c r="JOC23" s="21"/>
      <c r="JOD23" s="21"/>
      <c r="JOE23" s="21"/>
      <c r="JOF23" s="21"/>
      <c r="JOG23" s="21"/>
      <c r="JOH23" s="21"/>
      <c r="JOI23" s="21"/>
      <c r="JOJ23" s="21"/>
      <c r="JOK23" s="21"/>
      <c r="JOL23" s="21"/>
      <c r="JOM23" s="21"/>
      <c r="JON23" s="21"/>
      <c r="JOO23" s="21"/>
      <c r="JOP23" s="21"/>
      <c r="JOQ23" s="21"/>
      <c r="JOR23" s="21"/>
      <c r="JOS23" s="21"/>
      <c r="JOT23" s="21"/>
      <c r="JOU23" s="21"/>
      <c r="JOV23" s="21"/>
      <c r="JOW23" s="21"/>
      <c r="JOX23" s="21"/>
      <c r="JOY23" s="21"/>
      <c r="JOZ23" s="21"/>
      <c r="JPA23" s="21"/>
      <c r="JPB23" s="21"/>
      <c r="JPC23" s="21"/>
      <c r="JPD23" s="21"/>
      <c r="JPE23" s="21"/>
      <c r="JPF23" s="21"/>
      <c r="JPG23" s="21"/>
      <c r="JPH23" s="21"/>
      <c r="JPI23" s="21"/>
      <c r="JPJ23" s="21"/>
      <c r="JPK23" s="21"/>
      <c r="JPL23" s="21"/>
      <c r="JPM23" s="21"/>
      <c r="JPN23" s="21"/>
      <c r="JPO23" s="21"/>
      <c r="JPP23" s="21"/>
      <c r="JPQ23" s="21"/>
      <c r="JPR23" s="21"/>
      <c r="JPS23" s="21"/>
      <c r="JPT23" s="21"/>
      <c r="JPU23" s="21"/>
      <c r="JPV23" s="21"/>
      <c r="JPW23" s="21"/>
      <c r="JPX23" s="21"/>
      <c r="JPY23" s="21"/>
      <c r="JPZ23" s="21"/>
      <c r="JQA23" s="21"/>
      <c r="JQB23" s="21"/>
      <c r="JQC23" s="21"/>
      <c r="JQD23" s="21"/>
      <c r="JQE23" s="21"/>
      <c r="JQF23" s="21"/>
      <c r="JQG23" s="21"/>
      <c r="JQH23" s="21"/>
      <c r="JQI23" s="21"/>
      <c r="JQJ23" s="21"/>
      <c r="JQK23" s="21"/>
      <c r="JQL23" s="21"/>
      <c r="JQM23" s="21"/>
      <c r="JQN23" s="21"/>
      <c r="JQO23" s="21"/>
      <c r="JQP23" s="21"/>
      <c r="JQQ23" s="21"/>
      <c r="JQR23" s="21"/>
      <c r="JQS23" s="21"/>
      <c r="JQT23" s="21"/>
      <c r="JQU23" s="21"/>
      <c r="JQV23" s="21"/>
      <c r="JQW23" s="21"/>
      <c r="JQX23" s="21"/>
      <c r="JQY23" s="21"/>
      <c r="JQZ23" s="21"/>
      <c r="JRA23" s="21"/>
      <c r="JRB23" s="21"/>
      <c r="JRC23" s="21"/>
      <c r="JRD23" s="21"/>
      <c r="JRE23" s="21"/>
      <c r="JRF23" s="21"/>
      <c r="JRG23" s="21"/>
      <c r="JRH23" s="21"/>
      <c r="JRI23" s="21"/>
      <c r="JRJ23" s="21"/>
      <c r="JRK23" s="21"/>
      <c r="JRL23" s="21"/>
      <c r="JRM23" s="21"/>
      <c r="JRN23" s="21"/>
      <c r="JRO23" s="21"/>
      <c r="JRP23" s="21"/>
      <c r="JRQ23" s="21"/>
      <c r="JRR23" s="21"/>
      <c r="JRS23" s="21"/>
      <c r="JRT23" s="21"/>
      <c r="JRU23" s="21"/>
      <c r="JRV23" s="21"/>
      <c r="JRW23" s="21"/>
      <c r="JRX23" s="21"/>
      <c r="JRY23" s="21"/>
      <c r="JRZ23" s="21"/>
      <c r="JSA23" s="21"/>
      <c r="JSB23" s="21"/>
      <c r="JSC23" s="21"/>
      <c r="JSD23" s="21"/>
      <c r="JSE23" s="21"/>
      <c r="JSF23" s="21"/>
      <c r="JSG23" s="21"/>
      <c r="JSH23" s="21"/>
      <c r="JSI23" s="21"/>
      <c r="JSJ23" s="21"/>
      <c r="JSK23" s="21"/>
      <c r="JSL23" s="21"/>
      <c r="JSM23" s="21"/>
      <c r="JSN23" s="21"/>
      <c r="JSO23" s="21"/>
      <c r="JSP23" s="21"/>
      <c r="JSQ23" s="21"/>
      <c r="JSR23" s="21"/>
      <c r="JSS23" s="21"/>
      <c r="JST23" s="21"/>
      <c r="JSU23" s="21"/>
      <c r="JSV23" s="21"/>
      <c r="JSW23" s="21"/>
      <c r="JSX23" s="21"/>
      <c r="JSY23" s="21"/>
      <c r="JSZ23" s="21"/>
      <c r="JTA23" s="21"/>
      <c r="JTB23" s="21"/>
      <c r="JTC23" s="21"/>
      <c r="JTD23" s="21"/>
      <c r="JTE23" s="21"/>
      <c r="JTF23" s="21"/>
      <c r="JTG23" s="21"/>
      <c r="JTH23" s="21"/>
      <c r="JTI23" s="21"/>
      <c r="JTJ23" s="21"/>
      <c r="JTK23" s="21"/>
      <c r="JTL23" s="21"/>
      <c r="JTM23" s="21"/>
      <c r="JTN23" s="21"/>
      <c r="JTO23" s="21"/>
      <c r="JTP23" s="21"/>
      <c r="JTQ23" s="21"/>
      <c r="JTR23" s="21"/>
      <c r="JTS23" s="21"/>
      <c r="JTT23" s="21"/>
      <c r="JTU23" s="21"/>
      <c r="JTV23" s="21"/>
      <c r="JTW23" s="21"/>
      <c r="JTX23" s="21"/>
      <c r="JTY23" s="21"/>
      <c r="JTZ23" s="21"/>
      <c r="JUA23" s="21"/>
      <c r="JUB23" s="21"/>
      <c r="JUC23" s="21"/>
      <c r="JUD23" s="21"/>
      <c r="JUE23" s="21"/>
      <c r="JUF23" s="21"/>
      <c r="JUG23" s="21"/>
      <c r="JUH23" s="21"/>
      <c r="JUI23" s="21"/>
      <c r="JUJ23" s="21"/>
      <c r="JUK23" s="21"/>
      <c r="JUL23" s="21"/>
      <c r="JUM23" s="21"/>
      <c r="JUN23" s="21"/>
      <c r="JUO23" s="21"/>
      <c r="JUP23" s="21"/>
      <c r="JUQ23" s="21"/>
      <c r="JUR23" s="21"/>
      <c r="JUS23" s="21"/>
      <c r="JUT23" s="21"/>
      <c r="JUU23" s="21"/>
      <c r="JUV23" s="21"/>
      <c r="JUW23" s="21"/>
      <c r="JUX23" s="21"/>
      <c r="JUY23" s="21"/>
      <c r="JUZ23" s="21"/>
      <c r="JVA23" s="21"/>
      <c r="JVB23" s="21"/>
      <c r="JVC23" s="21"/>
      <c r="JVD23" s="21"/>
      <c r="JVE23" s="21"/>
      <c r="JVF23" s="21"/>
      <c r="JVG23" s="21"/>
      <c r="JVH23" s="21"/>
      <c r="JVI23" s="21"/>
      <c r="JVJ23" s="21"/>
      <c r="JVK23" s="21"/>
      <c r="JVL23" s="21"/>
      <c r="JVM23" s="21"/>
      <c r="JVN23" s="21"/>
      <c r="JVO23" s="21"/>
      <c r="JVP23" s="21"/>
      <c r="JVQ23" s="21"/>
      <c r="JVR23" s="21"/>
      <c r="JVS23" s="21"/>
      <c r="JVT23" s="21"/>
      <c r="JVU23" s="21"/>
      <c r="JVV23" s="21"/>
      <c r="JVW23" s="21"/>
      <c r="JVX23" s="21"/>
      <c r="JVY23" s="21"/>
      <c r="JVZ23" s="21"/>
      <c r="JWA23" s="21"/>
      <c r="JWB23" s="21"/>
      <c r="JWC23" s="21"/>
      <c r="JWD23" s="21"/>
      <c r="JWE23" s="21"/>
      <c r="JWF23" s="21"/>
      <c r="JWG23" s="21"/>
      <c r="JWH23" s="21"/>
      <c r="JWI23" s="21"/>
      <c r="JWJ23" s="21"/>
      <c r="JWK23" s="21"/>
      <c r="JWL23" s="21"/>
      <c r="JWM23" s="21"/>
      <c r="JWN23" s="21"/>
      <c r="JWO23" s="21"/>
      <c r="JWP23" s="21"/>
      <c r="JWQ23" s="21"/>
      <c r="JWR23" s="21"/>
      <c r="JWS23" s="21"/>
      <c r="JWT23" s="21"/>
      <c r="JWU23" s="21"/>
      <c r="JWV23" s="21"/>
      <c r="JWW23" s="21"/>
      <c r="JWX23" s="21"/>
      <c r="JWY23" s="21"/>
      <c r="JWZ23" s="21"/>
      <c r="JXA23" s="21"/>
      <c r="JXB23" s="21"/>
      <c r="JXC23" s="21"/>
      <c r="JXD23" s="21"/>
      <c r="JXE23" s="21"/>
      <c r="JXF23" s="21"/>
      <c r="JXG23" s="21"/>
      <c r="JXH23" s="21"/>
      <c r="JXI23" s="21"/>
      <c r="JXJ23" s="21"/>
      <c r="JXK23" s="21"/>
      <c r="JXL23" s="21"/>
      <c r="JXM23" s="21"/>
      <c r="JXN23" s="21"/>
      <c r="JXO23" s="21"/>
      <c r="JXP23" s="21"/>
      <c r="JXQ23" s="21"/>
      <c r="JXR23" s="21"/>
      <c r="JXS23" s="21"/>
      <c r="JXT23" s="21"/>
      <c r="JXU23" s="21"/>
      <c r="JXV23" s="21"/>
      <c r="JXW23" s="21"/>
      <c r="JXX23" s="21"/>
      <c r="JXY23" s="21"/>
      <c r="JXZ23" s="21"/>
      <c r="JYA23" s="21"/>
      <c r="JYB23" s="21"/>
      <c r="JYC23" s="21"/>
      <c r="JYD23" s="21"/>
      <c r="JYE23" s="21"/>
      <c r="JYF23" s="21"/>
      <c r="JYG23" s="21"/>
      <c r="JYH23" s="21"/>
      <c r="JYI23" s="21"/>
      <c r="JYJ23" s="21"/>
      <c r="JYK23" s="21"/>
      <c r="JYL23" s="21"/>
      <c r="JYM23" s="21"/>
      <c r="JYN23" s="21"/>
      <c r="JYO23" s="21"/>
      <c r="JYP23" s="21"/>
      <c r="JYQ23" s="21"/>
      <c r="JYR23" s="21"/>
      <c r="JYS23" s="21"/>
      <c r="JYT23" s="21"/>
      <c r="JYU23" s="21"/>
      <c r="JYV23" s="21"/>
      <c r="JYW23" s="21"/>
      <c r="JYX23" s="21"/>
      <c r="JYY23" s="21"/>
      <c r="JYZ23" s="21"/>
      <c r="JZA23" s="21"/>
      <c r="JZB23" s="21"/>
      <c r="JZC23" s="21"/>
      <c r="JZD23" s="21"/>
      <c r="JZE23" s="21"/>
      <c r="JZF23" s="21"/>
      <c r="JZG23" s="21"/>
      <c r="JZH23" s="21"/>
      <c r="JZI23" s="21"/>
      <c r="JZJ23" s="21"/>
      <c r="JZK23" s="21"/>
      <c r="JZL23" s="21"/>
      <c r="JZM23" s="21"/>
      <c r="JZN23" s="21"/>
      <c r="JZO23" s="21"/>
      <c r="JZP23" s="21"/>
      <c r="JZQ23" s="21"/>
      <c r="JZR23" s="21"/>
      <c r="JZS23" s="21"/>
      <c r="JZT23" s="21"/>
      <c r="JZU23" s="21"/>
      <c r="JZV23" s="21"/>
      <c r="JZW23" s="21"/>
      <c r="JZX23" s="21"/>
      <c r="JZY23" s="21"/>
      <c r="JZZ23" s="21"/>
      <c r="KAA23" s="21"/>
      <c r="KAB23" s="21"/>
      <c r="KAC23" s="21"/>
      <c r="KAD23" s="21"/>
      <c r="KAE23" s="21"/>
      <c r="KAF23" s="21"/>
      <c r="KAG23" s="21"/>
      <c r="KAH23" s="21"/>
      <c r="KAI23" s="21"/>
      <c r="KAJ23" s="21"/>
      <c r="KAK23" s="21"/>
      <c r="KAL23" s="21"/>
      <c r="KAM23" s="21"/>
      <c r="KAN23" s="21"/>
      <c r="KAO23" s="21"/>
      <c r="KAP23" s="21"/>
      <c r="KAQ23" s="21"/>
      <c r="KAR23" s="21"/>
      <c r="KAS23" s="21"/>
      <c r="KAT23" s="21"/>
      <c r="KAU23" s="21"/>
      <c r="KAV23" s="21"/>
      <c r="KAW23" s="21"/>
      <c r="KAX23" s="21"/>
      <c r="KAY23" s="21"/>
      <c r="KAZ23" s="21"/>
      <c r="KBA23" s="21"/>
      <c r="KBB23" s="21"/>
      <c r="KBC23" s="21"/>
      <c r="KBD23" s="21"/>
      <c r="KBE23" s="21"/>
      <c r="KBF23" s="21"/>
      <c r="KBG23" s="21"/>
      <c r="KBH23" s="21"/>
      <c r="KBI23" s="21"/>
      <c r="KBJ23" s="21"/>
      <c r="KBK23" s="21"/>
      <c r="KBL23" s="21"/>
      <c r="KBM23" s="21"/>
      <c r="KBN23" s="21"/>
      <c r="KBO23" s="21"/>
      <c r="KBP23" s="21"/>
      <c r="KBQ23" s="21"/>
      <c r="KBR23" s="21"/>
      <c r="KBS23" s="21"/>
      <c r="KBT23" s="21"/>
      <c r="KBU23" s="21"/>
      <c r="KBV23" s="21"/>
      <c r="KBW23" s="21"/>
      <c r="KBX23" s="21"/>
      <c r="KBY23" s="21"/>
      <c r="KBZ23" s="21"/>
      <c r="KCA23" s="21"/>
      <c r="KCB23" s="21"/>
      <c r="KCC23" s="21"/>
      <c r="KCD23" s="21"/>
      <c r="KCE23" s="21"/>
      <c r="KCF23" s="21"/>
      <c r="KCG23" s="21"/>
      <c r="KCH23" s="21"/>
      <c r="KCI23" s="21"/>
      <c r="KCJ23" s="21"/>
      <c r="KCK23" s="21"/>
      <c r="KCL23" s="21"/>
      <c r="KCM23" s="21"/>
      <c r="KCN23" s="21"/>
      <c r="KCO23" s="21"/>
      <c r="KCP23" s="21"/>
      <c r="KCQ23" s="21"/>
      <c r="KCR23" s="21"/>
      <c r="KCS23" s="21"/>
      <c r="KCT23" s="21"/>
      <c r="KCU23" s="21"/>
      <c r="KCV23" s="21"/>
      <c r="KCW23" s="21"/>
      <c r="KCX23" s="21"/>
      <c r="KCY23" s="21"/>
      <c r="KCZ23" s="21"/>
      <c r="KDA23" s="21"/>
      <c r="KDB23" s="21"/>
      <c r="KDC23" s="21"/>
      <c r="KDD23" s="21"/>
      <c r="KDE23" s="21"/>
      <c r="KDF23" s="21"/>
      <c r="KDG23" s="21"/>
      <c r="KDH23" s="21"/>
      <c r="KDI23" s="21"/>
      <c r="KDJ23" s="21"/>
      <c r="KDK23" s="21"/>
      <c r="KDL23" s="21"/>
      <c r="KDM23" s="21"/>
      <c r="KDN23" s="21"/>
      <c r="KDO23" s="21"/>
      <c r="KDP23" s="21"/>
      <c r="KDQ23" s="21"/>
      <c r="KDR23" s="21"/>
      <c r="KDS23" s="21"/>
      <c r="KDT23" s="21"/>
      <c r="KDU23" s="21"/>
      <c r="KDV23" s="21"/>
      <c r="KDW23" s="21"/>
      <c r="KDX23" s="21"/>
      <c r="KDY23" s="21"/>
      <c r="KDZ23" s="21"/>
      <c r="KEA23" s="21"/>
      <c r="KEB23" s="21"/>
      <c r="KEC23" s="21"/>
      <c r="KED23" s="21"/>
      <c r="KEE23" s="21"/>
      <c r="KEF23" s="21"/>
      <c r="KEG23" s="21"/>
      <c r="KEH23" s="21"/>
      <c r="KEI23" s="21"/>
      <c r="KEJ23" s="21"/>
      <c r="KEK23" s="21"/>
      <c r="KEL23" s="21"/>
      <c r="KEM23" s="21"/>
      <c r="KEN23" s="21"/>
      <c r="KEO23" s="21"/>
      <c r="KEP23" s="21"/>
      <c r="KEQ23" s="21"/>
      <c r="KER23" s="21"/>
      <c r="KES23" s="21"/>
      <c r="KET23" s="21"/>
      <c r="KEU23" s="21"/>
      <c r="KEV23" s="21"/>
      <c r="KEW23" s="21"/>
      <c r="KEX23" s="21"/>
      <c r="KEY23" s="21"/>
      <c r="KEZ23" s="21"/>
      <c r="KFA23" s="21"/>
      <c r="KFB23" s="21"/>
      <c r="KFC23" s="21"/>
      <c r="KFD23" s="21"/>
      <c r="KFE23" s="21"/>
      <c r="KFF23" s="21"/>
      <c r="KFG23" s="21"/>
      <c r="KFH23" s="21"/>
      <c r="KFI23" s="21"/>
      <c r="KFJ23" s="21"/>
      <c r="KFK23" s="21"/>
      <c r="KFL23" s="21"/>
      <c r="KFM23" s="21"/>
      <c r="KFN23" s="21"/>
      <c r="KFO23" s="21"/>
      <c r="KFP23" s="21"/>
      <c r="KFQ23" s="21"/>
      <c r="KFR23" s="21"/>
      <c r="KFS23" s="21"/>
      <c r="KFT23" s="21"/>
      <c r="KFU23" s="21"/>
      <c r="KFV23" s="21"/>
      <c r="KFW23" s="21"/>
      <c r="KFX23" s="21"/>
      <c r="KFY23" s="21"/>
      <c r="KFZ23" s="21"/>
      <c r="KGA23" s="21"/>
      <c r="KGB23" s="21"/>
      <c r="KGC23" s="21"/>
      <c r="KGD23" s="21"/>
      <c r="KGE23" s="21"/>
      <c r="KGF23" s="21"/>
      <c r="KGG23" s="21"/>
      <c r="KGH23" s="21"/>
      <c r="KGI23" s="21"/>
      <c r="KGJ23" s="21"/>
      <c r="KGK23" s="21"/>
      <c r="KGL23" s="21"/>
      <c r="KGM23" s="21"/>
      <c r="KGN23" s="21"/>
      <c r="KGO23" s="21"/>
      <c r="KGP23" s="21"/>
      <c r="KGQ23" s="21"/>
      <c r="KGR23" s="21"/>
      <c r="KGS23" s="21"/>
      <c r="KGT23" s="21"/>
      <c r="KGU23" s="21"/>
      <c r="KGV23" s="21"/>
      <c r="KGW23" s="21"/>
      <c r="KGX23" s="21"/>
      <c r="KGY23" s="21"/>
      <c r="KGZ23" s="21"/>
      <c r="KHA23" s="21"/>
      <c r="KHB23" s="21"/>
      <c r="KHC23" s="21"/>
      <c r="KHD23" s="21"/>
      <c r="KHE23" s="21"/>
      <c r="KHF23" s="21"/>
      <c r="KHG23" s="21"/>
      <c r="KHH23" s="21"/>
      <c r="KHI23" s="21"/>
      <c r="KHJ23" s="21"/>
      <c r="KHK23" s="21"/>
      <c r="KHL23" s="21"/>
      <c r="KHM23" s="21"/>
      <c r="KHN23" s="21"/>
      <c r="KHO23" s="21"/>
      <c r="KHP23" s="21"/>
      <c r="KHQ23" s="21"/>
      <c r="KHR23" s="21"/>
      <c r="KHS23" s="21"/>
      <c r="KHT23" s="21"/>
      <c r="KHU23" s="21"/>
      <c r="KHV23" s="21"/>
      <c r="KHW23" s="21"/>
      <c r="KHX23" s="21"/>
      <c r="KHY23" s="21"/>
      <c r="KHZ23" s="21"/>
      <c r="KIA23" s="21"/>
      <c r="KIB23" s="21"/>
      <c r="KIC23" s="21"/>
      <c r="KID23" s="21"/>
      <c r="KIE23" s="21"/>
      <c r="KIF23" s="21"/>
      <c r="KIG23" s="21"/>
      <c r="KIH23" s="21"/>
      <c r="KII23" s="21"/>
      <c r="KIJ23" s="21"/>
      <c r="KIK23" s="21"/>
      <c r="KIL23" s="21"/>
      <c r="KIM23" s="21"/>
      <c r="KIN23" s="21"/>
      <c r="KIO23" s="21"/>
      <c r="KIP23" s="21"/>
      <c r="KIQ23" s="21"/>
      <c r="KIR23" s="21"/>
      <c r="KIS23" s="21"/>
      <c r="KIT23" s="21"/>
      <c r="KIU23" s="21"/>
      <c r="KIV23" s="21"/>
      <c r="KIW23" s="21"/>
      <c r="KIX23" s="21"/>
      <c r="KIY23" s="21"/>
      <c r="KIZ23" s="21"/>
      <c r="KJA23" s="21"/>
      <c r="KJB23" s="21"/>
      <c r="KJC23" s="21"/>
      <c r="KJD23" s="21"/>
      <c r="KJE23" s="21"/>
      <c r="KJF23" s="21"/>
      <c r="KJG23" s="21"/>
      <c r="KJH23" s="21"/>
      <c r="KJI23" s="21"/>
      <c r="KJJ23" s="21"/>
      <c r="KJK23" s="21"/>
      <c r="KJL23" s="21"/>
      <c r="KJM23" s="21"/>
      <c r="KJN23" s="21"/>
      <c r="KJO23" s="21"/>
      <c r="KJP23" s="21"/>
      <c r="KJQ23" s="21"/>
      <c r="KJR23" s="21"/>
      <c r="KJS23" s="21"/>
      <c r="KJT23" s="21"/>
      <c r="KJU23" s="21"/>
      <c r="KJV23" s="21"/>
      <c r="KJW23" s="21"/>
      <c r="KJX23" s="21"/>
      <c r="KJY23" s="21"/>
      <c r="KJZ23" s="21"/>
      <c r="KKA23" s="21"/>
      <c r="KKB23" s="21"/>
      <c r="KKC23" s="21"/>
      <c r="KKD23" s="21"/>
      <c r="KKE23" s="21"/>
      <c r="KKF23" s="21"/>
      <c r="KKG23" s="21"/>
      <c r="KKH23" s="21"/>
      <c r="KKI23" s="21"/>
      <c r="KKJ23" s="21"/>
      <c r="KKK23" s="21"/>
      <c r="KKL23" s="21"/>
      <c r="KKM23" s="21"/>
      <c r="KKN23" s="21"/>
      <c r="KKO23" s="21"/>
      <c r="KKP23" s="21"/>
      <c r="KKQ23" s="21"/>
      <c r="KKR23" s="21"/>
      <c r="KKS23" s="21"/>
      <c r="KKT23" s="21"/>
      <c r="KKU23" s="21"/>
      <c r="KKV23" s="21"/>
      <c r="KKW23" s="21"/>
      <c r="KKX23" s="21"/>
      <c r="KKY23" s="21"/>
      <c r="KKZ23" s="21"/>
      <c r="KLA23" s="21"/>
      <c r="KLB23" s="21"/>
      <c r="KLC23" s="21"/>
      <c r="KLD23" s="21"/>
      <c r="KLE23" s="21"/>
      <c r="KLF23" s="21"/>
      <c r="KLG23" s="21"/>
      <c r="KLH23" s="21"/>
      <c r="KLI23" s="21"/>
      <c r="KLJ23" s="21"/>
      <c r="KLK23" s="21"/>
      <c r="KLL23" s="21"/>
      <c r="KLM23" s="21"/>
      <c r="KLN23" s="21"/>
      <c r="KLO23" s="21"/>
      <c r="KLP23" s="21"/>
      <c r="KLQ23" s="21"/>
      <c r="KLR23" s="21"/>
      <c r="KLS23" s="21"/>
      <c r="KLT23" s="21"/>
      <c r="KLU23" s="21"/>
      <c r="KLV23" s="21"/>
      <c r="KLW23" s="21"/>
      <c r="KLX23" s="21"/>
      <c r="KLY23" s="21"/>
      <c r="KLZ23" s="21"/>
      <c r="KMA23" s="21"/>
      <c r="KMB23" s="21"/>
      <c r="KMC23" s="21"/>
      <c r="KMD23" s="21"/>
      <c r="KME23" s="21"/>
      <c r="KMF23" s="21"/>
      <c r="KMG23" s="21"/>
      <c r="KMH23" s="21"/>
      <c r="KMI23" s="21"/>
      <c r="KMJ23" s="21"/>
      <c r="KMK23" s="21"/>
      <c r="KML23" s="21"/>
      <c r="KMM23" s="21"/>
      <c r="KMN23" s="21"/>
      <c r="KMO23" s="21"/>
      <c r="KMP23" s="21"/>
      <c r="KMQ23" s="21"/>
      <c r="KMR23" s="21"/>
      <c r="KMS23" s="21"/>
      <c r="KMT23" s="21"/>
      <c r="KMU23" s="21"/>
      <c r="KMV23" s="21"/>
      <c r="KMW23" s="21"/>
      <c r="KMX23" s="21"/>
      <c r="KMY23" s="21"/>
      <c r="KMZ23" s="21"/>
      <c r="KNA23" s="21"/>
      <c r="KNB23" s="21"/>
      <c r="KNC23" s="21"/>
      <c r="KND23" s="21"/>
      <c r="KNE23" s="21"/>
      <c r="KNF23" s="21"/>
      <c r="KNG23" s="21"/>
      <c r="KNH23" s="21"/>
      <c r="KNI23" s="21"/>
      <c r="KNJ23" s="21"/>
      <c r="KNK23" s="21"/>
      <c r="KNL23" s="21"/>
      <c r="KNM23" s="21"/>
      <c r="KNN23" s="21"/>
      <c r="KNO23" s="21"/>
      <c r="KNP23" s="21"/>
      <c r="KNQ23" s="21"/>
      <c r="KNR23" s="21"/>
      <c r="KNS23" s="21"/>
      <c r="KNT23" s="21"/>
      <c r="KNU23" s="21"/>
      <c r="KNV23" s="21"/>
      <c r="KNW23" s="21"/>
      <c r="KNX23" s="21"/>
      <c r="KNY23" s="21"/>
      <c r="KNZ23" s="21"/>
      <c r="KOA23" s="21"/>
      <c r="KOB23" s="21"/>
      <c r="KOC23" s="21"/>
      <c r="KOD23" s="21"/>
      <c r="KOE23" s="21"/>
      <c r="KOF23" s="21"/>
      <c r="KOG23" s="21"/>
      <c r="KOH23" s="21"/>
      <c r="KOI23" s="21"/>
      <c r="KOJ23" s="21"/>
      <c r="KOK23" s="21"/>
      <c r="KOL23" s="21"/>
      <c r="KOM23" s="21"/>
      <c r="KON23" s="21"/>
      <c r="KOO23" s="21"/>
      <c r="KOP23" s="21"/>
      <c r="KOQ23" s="21"/>
      <c r="KOR23" s="21"/>
      <c r="KOS23" s="21"/>
      <c r="KOT23" s="21"/>
      <c r="KOU23" s="21"/>
      <c r="KOV23" s="21"/>
      <c r="KOW23" s="21"/>
      <c r="KOX23" s="21"/>
      <c r="KOY23" s="21"/>
      <c r="KOZ23" s="21"/>
      <c r="KPA23" s="21"/>
      <c r="KPB23" s="21"/>
      <c r="KPC23" s="21"/>
      <c r="KPD23" s="21"/>
      <c r="KPE23" s="21"/>
      <c r="KPF23" s="21"/>
      <c r="KPG23" s="21"/>
      <c r="KPH23" s="21"/>
      <c r="KPI23" s="21"/>
      <c r="KPJ23" s="21"/>
      <c r="KPK23" s="21"/>
      <c r="KPL23" s="21"/>
      <c r="KPM23" s="21"/>
      <c r="KPN23" s="21"/>
      <c r="KPO23" s="21"/>
      <c r="KPP23" s="21"/>
      <c r="KPQ23" s="21"/>
      <c r="KPR23" s="21"/>
      <c r="KPS23" s="21"/>
      <c r="KPT23" s="21"/>
      <c r="KPU23" s="21"/>
      <c r="KPV23" s="21"/>
      <c r="KPW23" s="21"/>
      <c r="KPX23" s="21"/>
      <c r="KPY23" s="21"/>
      <c r="KPZ23" s="21"/>
      <c r="KQA23" s="21"/>
      <c r="KQB23" s="21"/>
      <c r="KQC23" s="21"/>
      <c r="KQD23" s="21"/>
      <c r="KQE23" s="21"/>
      <c r="KQF23" s="21"/>
      <c r="KQG23" s="21"/>
      <c r="KQH23" s="21"/>
      <c r="KQI23" s="21"/>
      <c r="KQJ23" s="21"/>
      <c r="KQK23" s="21"/>
      <c r="KQL23" s="21"/>
      <c r="KQM23" s="21"/>
      <c r="KQN23" s="21"/>
      <c r="KQO23" s="21"/>
      <c r="KQP23" s="21"/>
      <c r="KQQ23" s="21"/>
      <c r="KQR23" s="21"/>
      <c r="KQS23" s="21"/>
      <c r="KQT23" s="21"/>
      <c r="KQU23" s="21"/>
      <c r="KQV23" s="21"/>
      <c r="KQW23" s="21"/>
      <c r="KQX23" s="21"/>
      <c r="KQY23" s="21"/>
      <c r="KQZ23" s="21"/>
      <c r="KRA23" s="21"/>
      <c r="KRB23" s="21"/>
      <c r="KRC23" s="21"/>
      <c r="KRD23" s="21"/>
      <c r="KRE23" s="21"/>
      <c r="KRF23" s="21"/>
      <c r="KRG23" s="21"/>
      <c r="KRH23" s="21"/>
      <c r="KRI23" s="21"/>
      <c r="KRJ23" s="21"/>
      <c r="KRK23" s="21"/>
      <c r="KRL23" s="21"/>
      <c r="KRM23" s="21"/>
      <c r="KRN23" s="21"/>
      <c r="KRO23" s="21"/>
      <c r="KRP23" s="21"/>
      <c r="KRQ23" s="21"/>
      <c r="KRR23" s="21"/>
      <c r="KRS23" s="21"/>
      <c r="KRT23" s="21"/>
      <c r="KRU23" s="21"/>
      <c r="KRV23" s="21"/>
      <c r="KRW23" s="21"/>
      <c r="KRX23" s="21"/>
      <c r="KRY23" s="21"/>
      <c r="KRZ23" s="21"/>
      <c r="KSA23" s="21"/>
      <c r="KSB23" s="21"/>
      <c r="KSC23" s="21"/>
      <c r="KSD23" s="21"/>
      <c r="KSE23" s="21"/>
      <c r="KSF23" s="21"/>
      <c r="KSG23" s="21"/>
      <c r="KSH23" s="21"/>
      <c r="KSI23" s="21"/>
      <c r="KSJ23" s="21"/>
      <c r="KSK23" s="21"/>
      <c r="KSL23" s="21"/>
      <c r="KSM23" s="21"/>
      <c r="KSN23" s="21"/>
      <c r="KSO23" s="21"/>
      <c r="KSP23" s="21"/>
      <c r="KSQ23" s="21"/>
      <c r="KSR23" s="21"/>
      <c r="KSS23" s="21"/>
      <c r="KST23" s="21"/>
      <c r="KSU23" s="21"/>
      <c r="KSV23" s="21"/>
      <c r="KSW23" s="21"/>
      <c r="KSX23" s="21"/>
      <c r="KSY23" s="21"/>
      <c r="KSZ23" s="21"/>
      <c r="KTA23" s="21"/>
      <c r="KTB23" s="21"/>
      <c r="KTC23" s="21"/>
      <c r="KTD23" s="21"/>
      <c r="KTE23" s="21"/>
      <c r="KTF23" s="21"/>
      <c r="KTG23" s="21"/>
      <c r="KTH23" s="21"/>
      <c r="KTI23" s="21"/>
      <c r="KTJ23" s="21"/>
      <c r="KTK23" s="21"/>
      <c r="KTL23" s="21"/>
      <c r="KTM23" s="21"/>
      <c r="KTN23" s="21"/>
      <c r="KTO23" s="21"/>
      <c r="KTP23" s="21"/>
      <c r="KTQ23" s="21"/>
      <c r="KTR23" s="21"/>
      <c r="KTS23" s="21"/>
      <c r="KTT23" s="21"/>
      <c r="KTU23" s="21"/>
      <c r="KTV23" s="21"/>
      <c r="KTW23" s="21"/>
      <c r="KTX23" s="21"/>
      <c r="KTY23" s="21"/>
      <c r="KTZ23" s="21"/>
      <c r="KUA23" s="21"/>
      <c r="KUB23" s="21"/>
      <c r="KUC23" s="21"/>
      <c r="KUD23" s="21"/>
      <c r="KUE23" s="21"/>
      <c r="KUF23" s="21"/>
      <c r="KUG23" s="21"/>
      <c r="KUH23" s="21"/>
      <c r="KUI23" s="21"/>
      <c r="KUJ23" s="21"/>
      <c r="KUK23" s="21"/>
      <c r="KUL23" s="21"/>
      <c r="KUM23" s="21"/>
      <c r="KUN23" s="21"/>
      <c r="KUO23" s="21"/>
      <c r="KUP23" s="21"/>
      <c r="KUQ23" s="21"/>
      <c r="KUR23" s="21"/>
      <c r="KUS23" s="21"/>
      <c r="KUT23" s="21"/>
      <c r="KUU23" s="21"/>
      <c r="KUV23" s="21"/>
      <c r="KUW23" s="21"/>
      <c r="KUX23" s="21"/>
      <c r="KUY23" s="21"/>
      <c r="KUZ23" s="21"/>
      <c r="KVA23" s="21"/>
      <c r="KVB23" s="21"/>
      <c r="KVC23" s="21"/>
      <c r="KVD23" s="21"/>
      <c r="KVE23" s="21"/>
      <c r="KVF23" s="21"/>
      <c r="KVG23" s="21"/>
      <c r="KVH23" s="21"/>
      <c r="KVI23" s="21"/>
      <c r="KVJ23" s="21"/>
      <c r="KVK23" s="21"/>
      <c r="KVL23" s="21"/>
      <c r="KVM23" s="21"/>
      <c r="KVN23" s="21"/>
      <c r="KVO23" s="21"/>
      <c r="KVP23" s="21"/>
      <c r="KVQ23" s="21"/>
      <c r="KVR23" s="21"/>
      <c r="KVS23" s="21"/>
      <c r="KVT23" s="21"/>
      <c r="KVU23" s="21"/>
      <c r="KVV23" s="21"/>
      <c r="KVW23" s="21"/>
      <c r="KVX23" s="21"/>
      <c r="KVY23" s="21"/>
      <c r="KVZ23" s="21"/>
      <c r="KWA23" s="21"/>
      <c r="KWB23" s="21"/>
      <c r="KWC23" s="21"/>
      <c r="KWD23" s="21"/>
      <c r="KWE23" s="21"/>
      <c r="KWF23" s="21"/>
      <c r="KWG23" s="21"/>
      <c r="KWH23" s="21"/>
      <c r="KWI23" s="21"/>
      <c r="KWJ23" s="21"/>
      <c r="KWK23" s="21"/>
      <c r="KWL23" s="21"/>
      <c r="KWM23" s="21"/>
      <c r="KWN23" s="21"/>
      <c r="KWO23" s="21"/>
      <c r="KWP23" s="21"/>
      <c r="KWQ23" s="21"/>
      <c r="KWR23" s="21"/>
      <c r="KWS23" s="21"/>
      <c r="KWT23" s="21"/>
      <c r="KWU23" s="21"/>
      <c r="KWV23" s="21"/>
      <c r="KWW23" s="21"/>
      <c r="KWX23" s="21"/>
      <c r="KWY23" s="21"/>
      <c r="KWZ23" s="21"/>
      <c r="KXA23" s="21"/>
      <c r="KXB23" s="21"/>
      <c r="KXC23" s="21"/>
      <c r="KXD23" s="21"/>
      <c r="KXE23" s="21"/>
      <c r="KXF23" s="21"/>
      <c r="KXG23" s="21"/>
      <c r="KXH23" s="21"/>
      <c r="KXI23" s="21"/>
      <c r="KXJ23" s="21"/>
      <c r="KXK23" s="21"/>
      <c r="KXL23" s="21"/>
      <c r="KXM23" s="21"/>
      <c r="KXN23" s="21"/>
      <c r="KXO23" s="21"/>
      <c r="KXP23" s="21"/>
      <c r="KXQ23" s="21"/>
      <c r="KXR23" s="21"/>
      <c r="KXS23" s="21"/>
      <c r="KXT23" s="21"/>
      <c r="KXU23" s="21"/>
      <c r="KXV23" s="21"/>
      <c r="KXW23" s="21"/>
      <c r="KXX23" s="21"/>
      <c r="KXY23" s="21"/>
      <c r="KXZ23" s="21"/>
      <c r="KYA23" s="21"/>
      <c r="KYB23" s="21"/>
      <c r="KYC23" s="21"/>
      <c r="KYD23" s="21"/>
      <c r="KYE23" s="21"/>
      <c r="KYF23" s="21"/>
      <c r="KYG23" s="21"/>
      <c r="KYH23" s="21"/>
      <c r="KYI23" s="21"/>
      <c r="KYJ23" s="21"/>
      <c r="KYK23" s="21"/>
      <c r="KYL23" s="21"/>
      <c r="KYM23" s="21"/>
      <c r="KYN23" s="21"/>
      <c r="KYO23" s="21"/>
      <c r="KYP23" s="21"/>
      <c r="KYQ23" s="21"/>
      <c r="KYR23" s="21"/>
      <c r="KYS23" s="21"/>
      <c r="KYT23" s="21"/>
      <c r="KYU23" s="21"/>
      <c r="KYV23" s="21"/>
      <c r="KYW23" s="21"/>
      <c r="KYX23" s="21"/>
      <c r="KYY23" s="21"/>
      <c r="KYZ23" s="21"/>
      <c r="KZA23" s="21"/>
      <c r="KZB23" s="21"/>
      <c r="KZC23" s="21"/>
      <c r="KZD23" s="21"/>
      <c r="KZE23" s="21"/>
      <c r="KZF23" s="21"/>
      <c r="KZG23" s="21"/>
      <c r="KZH23" s="21"/>
      <c r="KZI23" s="21"/>
      <c r="KZJ23" s="21"/>
      <c r="KZK23" s="21"/>
      <c r="KZL23" s="21"/>
      <c r="KZM23" s="21"/>
      <c r="KZN23" s="21"/>
      <c r="KZO23" s="21"/>
      <c r="KZP23" s="21"/>
      <c r="KZQ23" s="21"/>
      <c r="KZR23" s="21"/>
      <c r="KZS23" s="21"/>
      <c r="KZT23" s="21"/>
      <c r="KZU23" s="21"/>
      <c r="KZV23" s="21"/>
      <c r="KZW23" s="21"/>
      <c r="KZX23" s="21"/>
      <c r="KZY23" s="21"/>
      <c r="KZZ23" s="21"/>
      <c r="LAA23" s="21"/>
      <c r="LAB23" s="21"/>
      <c r="LAC23" s="21"/>
      <c r="LAD23" s="21"/>
      <c r="LAE23" s="21"/>
      <c r="LAF23" s="21"/>
      <c r="LAG23" s="21"/>
      <c r="LAH23" s="21"/>
      <c r="LAI23" s="21"/>
      <c r="LAJ23" s="21"/>
      <c r="LAK23" s="21"/>
      <c r="LAL23" s="21"/>
      <c r="LAM23" s="21"/>
      <c r="LAN23" s="21"/>
      <c r="LAO23" s="21"/>
      <c r="LAP23" s="21"/>
      <c r="LAQ23" s="21"/>
      <c r="LAR23" s="21"/>
      <c r="LAS23" s="21"/>
      <c r="LAT23" s="21"/>
      <c r="LAU23" s="21"/>
      <c r="LAV23" s="21"/>
      <c r="LAW23" s="21"/>
      <c r="LAX23" s="21"/>
      <c r="LAY23" s="21"/>
      <c r="LAZ23" s="21"/>
      <c r="LBA23" s="21"/>
      <c r="LBB23" s="21"/>
      <c r="LBC23" s="21"/>
      <c r="LBD23" s="21"/>
      <c r="LBE23" s="21"/>
      <c r="LBF23" s="21"/>
      <c r="LBG23" s="21"/>
      <c r="LBH23" s="21"/>
      <c r="LBI23" s="21"/>
      <c r="LBJ23" s="21"/>
      <c r="LBK23" s="21"/>
      <c r="LBL23" s="21"/>
      <c r="LBM23" s="21"/>
      <c r="LBN23" s="21"/>
      <c r="LBO23" s="21"/>
      <c r="LBP23" s="21"/>
      <c r="LBQ23" s="21"/>
      <c r="LBR23" s="21"/>
      <c r="LBS23" s="21"/>
      <c r="LBT23" s="21"/>
      <c r="LBU23" s="21"/>
      <c r="LBV23" s="21"/>
      <c r="LBW23" s="21"/>
      <c r="LBX23" s="21"/>
      <c r="LBY23" s="21"/>
      <c r="LBZ23" s="21"/>
      <c r="LCA23" s="21"/>
      <c r="LCB23" s="21"/>
      <c r="LCC23" s="21"/>
      <c r="LCD23" s="21"/>
      <c r="LCE23" s="21"/>
      <c r="LCF23" s="21"/>
      <c r="LCG23" s="21"/>
      <c r="LCH23" s="21"/>
      <c r="LCI23" s="21"/>
      <c r="LCJ23" s="21"/>
      <c r="LCK23" s="21"/>
      <c r="LCL23" s="21"/>
      <c r="LCM23" s="21"/>
      <c r="LCN23" s="21"/>
      <c r="LCO23" s="21"/>
      <c r="LCP23" s="21"/>
      <c r="LCQ23" s="21"/>
      <c r="LCR23" s="21"/>
      <c r="LCS23" s="21"/>
      <c r="LCT23" s="21"/>
      <c r="LCU23" s="21"/>
      <c r="LCV23" s="21"/>
      <c r="LCW23" s="21"/>
      <c r="LCX23" s="21"/>
      <c r="LCY23" s="21"/>
      <c r="LCZ23" s="21"/>
      <c r="LDA23" s="21"/>
      <c r="LDB23" s="21"/>
      <c r="LDC23" s="21"/>
      <c r="LDD23" s="21"/>
      <c r="LDE23" s="21"/>
      <c r="LDF23" s="21"/>
      <c r="LDG23" s="21"/>
      <c r="LDH23" s="21"/>
      <c r="LDI23" s="21"/>
      <c r="LDJ23" s="21"/>
      <c r="LDK23" s="21"/>
      <c r="LDL23" s="21"/>
      <c r="LDM23" s="21"/>
      <c r="LDN23" s="21"/>
      <c r="LDO23" s="21"/>
      <c r="LDP23" s="21"/>
      <c r="LDQ23" s="21"/>
      <c r="LDR23" s="21"/>
      <c r="LDS23" s="21"/>
      <c r="LDT23" s="21"/>
      <c r="LDU23" s="21"/>
      <c r="LDV23" s="21"/>
      <c r="LDW23" s="21"/>
      <c r="LDX23" s="21"/>
      <c r="LDY23" s="21"/>
      <c r="LDZ23" s="21"/>
      <c r="LEA23" s="21"/>
      <c r="LEB23" s="21"/>
      <c r="LEC23" s="21"/>
      <c r="LED23" s="21"/>
      <c r="LEE23" s="21"/>
      <c r="LEF23" s="21"/>
      <c r="LEG23" s="21"/>
      <c r="LEH23" s="21"/>
      <c r="LEI23" s="21"/>
      <c r="LEJ23" s="21"/>
      <c r="LEK23" s="21"/>
      <c r="LEL23" s="21"/>
      <c r="LEM23" s="21"/>
      <c r="LEN23" s="21"/>
      <c r="LEO23" s="21"/>
      <c r="LEP23" s="21"/>
      <c r="LEQ23" s="21"/>
      <c r="LER23" s="21"/>
      <c r="LES23" s="21"/>
      <c r="LET23" s="21"/>
      <c r="LEU23" s="21"/>
      <c r="LEV23" s="21"/>
      <c r="LEW23" s="21"/>
      <c r="LEX23" s="21"/>
      <c r="LEY23" s="21"/>
      <c r="LEZ23" s="21"/>
      <c r="LFA23" s="21"/>
      <c r="LFB23" s="21"/>
      <c r="LFC23" s="21"/>
      <c r="LFD23" s="21"/>
      <c r="LFE23" s="21"/>
      <c r="LFF23" s="21"/>
      <c r="LFG23" s="21"/>
      <c r="LFH23" s="21"/>
      <c r="LFI23" s="21"/>
      <c r="LFJ23" s="21"/>
      <c r="LFK23" s="21"/>
      <c r="LFL23" s="21"/>
      <c r="LFM23" s="21"/>
      <c r="LFN23" s="21"/>
      <c r="LFO23" s="21"/>
      <c r="LFP23" s="21"/>
      <c r="LFQ23" s="21"/>
      <c r="LFR23" s="21"/>
      <c r="LFS23" s="21"/>
      <c r="LFT23" s="21"/>
      <c r="LFU23" s="21"/>
      <c r="LFV23" s="21"/>
      <c r="LFW23" s="21"/>
      <c r="LFX23" s="21"/>
      <c r="LFY23" s="21"/>
      <c r="LFZ23" s="21"/>
      <c r="LGA23" s="21"/>
      <c r="LGB23" s="21"/>
      <c r="LGC23" s="21"/>
      <c r="LGD23" s="21"/>
      <c r="LGE23" s="21"/>
      <c r="LGF23" s="21"/>
      <c r="LGG23" s="21"/>
      <c r="LGH23" s="21"/>
      <c r="LGI23" s="21"/>
      <c r="LGJ23" s="21"/>
      <c r="LGK23" s="21"/>
      <c r="LGL23" s="21"/>
      <c r="LGM23" s="21"/>
      <c r="LGN23" s="21"/>
      <c r="LGO23" s="21"/>
      <c r="LGP23" s="21"/>
      <c r="LGQ23" s="21"/>
      <c r="LGR23" s="21"/>
      <c r="LGS23" s="21"/>
      <c r="LGT23" s="21"/>
      <c r="LGU23" s="21"/>
      <c r="LGV23" s="21"/>
      <c r="LGW23" s="21"/>
      <c r="LGX23" s="21"/>
      <c r="LGY23" s="21"/>
      <c r="LGZ23" s="21"/>
      <c r="LHA23" s="21"/>
      <c r="LHB23" s="21"/>
      <c r="LHC23" s="21"/>
      <c r="LHD23" s="21"/>
      <c r="LHE23" s="21"/>
      <c r="LHF23" s="21"/>
      <c r="LHG23" s="21"/>
      <c r="LHH23" s="21"/>
      <c r="LHI23" s="21"/>
      <c r="LHJ23" s="21"/>
      <c r="LHK23" s="21"/>
      <c r="LHL23" s="21"/>
      <c r="LHM23" s="21"/>
      <c r="LHN23" s="21"/>
      <c r="LHO23" s="21"/>
      <c r="LHP23" s="21"/>
      <c r="LHQ23" s="21"/>
      <c r="LHR23" s="21"/>
      <c r="LHS23" s="21"/>
      <c r="LHT23" s="21"/>
      <c r="LHU23" s="21"/>
      <c r="LHV23" s="21"/>
      <c r="LHW23" s="21"/>
      <c r="LHX23" s="21"/>
      <c r="LHY23" s="21"/>
      <c r="LHZ23" s="21"/>
      <c r="LIA23" s="21"/>
      <c r="LIB23" s="21"/>
      <c r="LIC23" s="21"/>
      <c r="LID23" s="21"/>
      <c r="LIE23" s="21"/>
      <c r="LIF23" s="21"/>
      <c r="LIG23" s="21"/>
      <c r="LIH23" s="21"/>
      <c r="LII23" s="21"/>
      <c r="LIJ23" s="21"/>
      <c r="LIK23" s="21"/>
      <c r="LIL23" s="21"/>
      <c r="LIM23" s="21"/>
      <c r="LIN23" s="21"/>
      <c r="LIO23" s="21"/>
      <c r="LIP23" s="21"/>
      <c r="LIQ23" s="21"/>
      <c r="LIR23" s="21"/>
      <c r="LIS23" s="21"/>
      <c r="LIT23" s="21"/>
      <c r="LIU23" s="21"/>
      <c r="LIV23" s="21"/>
      <c r="LIW23" s="21"/>
      <c r="LIX23" s="21"/>
      <c r="LIY23" s="21"/>
      <c r="LIZ23" s="21"/>
      <c r="LJA23" s="21"/>
      <c r="LJB23" s="21"/>
      <c r="LJC23" s="21"/>
      <c r="LJD23" s="21"/>
      <c r="LJE23" s="21"/>
      <c r="LJF23" s="21"/>
      <c r="LJG23" s="21"/>
      <c r="LJH23" s="21"/>
      <c r="LJI23" s="21"/>
      <c r="LJJ23" s="21"/>
      <c r="LJK23" s="21"/>
      <c r="LJL23" s="21"/>
      <c r="LJM23" s="21"/>
      <c r="LJN23" s="21"/>
      <c r="LJO23" s="21"/>
      <c r="LJP23" s="21"/>
      <c r="LJQ23" s="21"/>
      <c r="LJR23" s="21"/>
      <c r="LJS23" s="21"/>
      <c r="LJT23" s="21"/>
      <c r="LJU23" s="21"/>
      <c r="LJV23" s="21"/>
      <c r="LJW23" s="21"/>
      <c r="LJX23" s="21"/>
      <c r="LJY23" s="21"/>
      <c r="LJZ23" s="21"/>
      <c r="LKA23" s="21"/>
      <c r="LKB23" s="21"/>
      <c r="LKC23" s="21"/>
      <c r="LKD23" s="21"/>
      <c r="LKE23" s="21"/>
      <c r="LKF23" s="21"/>
      <c r="LKG23" s="21"/>
      <c r="LKH23" s="21"/>
      <c r="LKI23" s="21"/>
      <c r="LKJ23" s="21"/>
      <c r="LKK23" s="21"/>
      <c r="LKL23" s="21"/>
      <c r="LKM23" s="21"/>
      <c r="LKN23" s="21"/>
      <c r="LKO23" s="21"/>
      <c r="LKP23" s="21"/>
      <c r="LKQ23" s="21"/>
      <c r="LKR23" s="21"/>
      <c r="LKS23" s="21"/>
      <c r="LKT23" s="21"/>
      <c r="LKU23" s="21"/>
      <c r="LKV23" s="21"/>
      <c r="LKW23" s="21"/>
      <c r="LKX23" s="21"/>
      <c r="LKY23" s="21"/>
      <c r="LKZ23" s="21"/>
      <c r="LLA23" s="21"/>
      <c r="LLB23" s="21"/>
      <c r="LLC23" s="21"/>
      <c r="LLD23" s="21"/>
      <c r="LLE23" s="21"/>
      <c r="LLF23" s="21"/>
      <c r="LLG23" s="21"/>
      <c r="LLH23" s="21"/>
      <c r="LLI23" s="21"/>
      <c r="LLJ23" s="21"/>
      <c r="LLK23" s="21"/>
      <c r="LLL23" s="21"/>
      <c r="LLM23" s="21"/>
      <c r="LLN23" s="21"/>
      <c r="LLO23" s="21"/>
      <c r="LLP23" s="21"/>
      <c r="LLQ23" s="21"/>
      <c r="LLR23" s="21"/>
      <c r="LLS23" s="21"/>
      <c r="LLT23" s="21"/>
      <c r="LLU23" s="21"/>
      <c r="LLV23" s="21"/>
      <c r="LLW23" s="21"/>
      <c r="LLX23" s="21"/>
      <c r="LLY23" s="21"/>
      <c r="LLZ23" s="21"/>
      <c r="LMA23" s="21"/>
      <c r="LMB23" s="21"/>
      <c r="LMC23" s="21"/>
      <c r="LMD23" s="21"/>
      <c r="LME23" s="21"/>
      <c r="LMF23" s="21"/>
      <c r="LMG23" s="21"/>
      <c r="LMH23" s="21"/>
      <c r="LMI23" s="21"/>
      <c r="LMJ23" s="21"/>
      <c r="LMK23" s="21"/>
      <c r="LML23" s="21"/>
      <c r="LMM23" s="21"/>
      <c r="LMN23" s="21"/>
      <c r="LMO23" s="21"/>
      <c r="LMP23" s="21"/>
      <c r="LMQ23" s="21"/>
      <c r="LMR23" s="21"/>
      <c r="LMS23" s="21"/>
      <c r="LMT23" s="21"/>
      <c r="LMU23" s="21"/>
      <c r="LMV23" s="21"/>
      <c r="LMW23" s="21"/>
      <c r="LMX23" s="21"/>
      <c r="LMY23" s="21"/>
      <c r="LMZ23" s="21"/>
      <c r="LNA23" s="21"/>
      <c r="LNB23" s="21"/>
      <c r="LNC23" s="21"/>
      <c r="LND23" s="21"/>
      <c r="LNE23" s="21"/>
      <c r="LNF23" s="21"/>
      <c r="LNG23" s="21"/>
      <c r="LNH23" s="21"/>
      <c r="LNI23" s="21"/>
      <c r="LNJ23" s="21"/>
      <c r="LNK23" s="21"/>
      <c r="LNL23" s="21"/>
      <c r="LNM23" s="21"/>
      <c r="LNN23" s="21"/>
      <c r="LNO23" s="21"/>
      <c r="LNP23" s="21"/>
      <c r="LNQ23" s="21"/>
      <c r="LNR23" s="21"/>
      <c r="LNS23" s="21"/>
      <c r="LNT23" s="21"/>
      <c r="LNU23" s="21"/>
      <c r="LNV23" s="21"/>
      <c r="LNW23" s="21"/>
      <c r="LNX23" s="21"/>
      <c r="LNY23" s="21"/>
      <c r="LNZ23" s="21"/>
      <c r="LOA23" s="21"/>
      <c r="LOB23" s="21"/>
      <c r="LOC23" s="21"/>
      <c r="LOD23" s="21"/>
      <c r="LOE23" s="21"/>
      <c r="LOF23" s="21"/>
      <c r="LOG23" s="21"/>
      <c r="LOH23" s="21"/>
      <c r="LOI23" s="21"/>
      <c r="LOJ23" s="21"/>
      <c r="LOK23" s="21"/>
      <c r="LOL23" s="21"/>
      <c r="LOM23" s="21"/>
      <c r="LON23" s="21"/>
      <c r="LOO23" s="21"/>
      <c r="LOP23" s="21"/>
      <c r="LOQ23" s="21"/>
      <c r="LOR23" s="21"/>
      <c r="LOS23" s="21"/>
      <c r="LOT23" s="21"/>
      <c r="LOU23" s="21"/>
      <c r="LOV23" s="21"/>
      <c r="LOW23" s="21"/>
      <c r="LOX23" s="21"/>
      <c r="LOY23" s="21"/>
      <c r="LOZ23" s="21"/>
      <c r="LPA23" s="21"/>
      <c r="LPB23" s="21"/>
      <c r="LPC23" s="21"/>
      <c r="LPD23" s="21"/>
      <c r="LPE23" s="21"/>
      <c r="LPF23" s="21"/>
      <c r="LPG23" s="21"/>
      <c r="LPH23" s="21"/>
      <c r="LPI23" s="21"/>
      <c r="LPJ23" s="21"/>
      <c r="LPK23" s="21"/>
      <c r="LPL23" s="21"/>
      <c r="LPM23" s="21"/>
      <c r="LPN23" s="21"/>
      <c r="LPO23" s="21"/>
      <c r="LPP23" s="21"/>
      <c r="LPQ23" s="21"/>
      <c r="LPR23" s="21"/>
      <c r="LPS23" s="21"/>
      <c r="LPT23" s="21"/>
      <c r="LPU23" s="21"/>
      <c r="LPV23" s="21"/>
      <c r="LPW23" s="21"/>
      <c r="LPX23" s="21"/>
      <c r="LPY23" s="21"/>
      <c r="LPZ23" s="21"/>
      <c r="LQA23" s="21"/>
      <c r="LQB23" s="21"/>
      <c r="LQC23" s="21"/>
      <c r="LQD23" s="21"/>
      <c r="LQE23" s="21"/>
      <c r="LQF23" s="21"/>
      <c r="LQG23" s="21"/>
      <c r="LQH23" s="21"/>
      <c r="LQI23" s="21"/>
      <c r="LQJ23" s="21"/>
      <c r="LQK23" s="21"/>
      <c r="LQL23" s="21"/>
      <c r="LQM23" s="21"/>
      <c r="LQN23" s="21"/>
      <c r="LQO23" s="21"/>
      <c r="LQP23" s="21"/>
      <c r="LQQ23" s="21"/>
      <c r="LQR23" s="21"/>
      <c r="LQS23" s="21"/>
      <c r="LQT23" s="21"/>
      <c r="LQU23" s="21"/>
      <c r="LQV23" s="21"/>
      <c r="LQW23" s="21"/>
      <c r="LQX23" s="21"/>
      <c r="LQY23" s="21"/>
      <c r="LQZ23" s="21"/>
      <c r="LRA23" s="21"/>
      <c r="LRB23" s="21"/>
      <c r="LRC23" s="21"/>
      <c r="LRD23" s="21"/>
      <c r="LRE23" s="21"/>
      <c r="LRF23" s="21"/>
      <c r="LRG23" s="21"/>
      <c r="LRH23" s="21"/>
      <c r="LRI23" s="21"/>
      <c r="LRJ23" s="21"/>
      <c r="LRK23" s="21"/>
      <c r="LRL23" s="21"/>
      <c r="LRM23" s="21"/>
      <c r="LRN23" s="21"/>
      <c r="LRO23" s="21"/>
      <c r="LRP23" s="21"/>
      <c r="LRQ23" s="21"/>
      <c r="LRR23" s="21"/>
      <c r="LRS23" s="21"/>
      <c r="LRT23" s="21"/>
      <c r="LRU23" s="21"/>
      <c r="LRV23" s="21"/>
      <c r="LRW23" s="21"/>
      <c r="LRX23" s="21"/>
      <c r="LRY23" s="21"/>
      <c r="LRZ23" s="21"/>
      <c r="LSA23" s="21"/>
      <c r="LSB23" s="21"/>
      <c r="LSC23" s="21"/>
      <c r="LSD23" s="21"/>
      <c r="LSE23" s="21"/>
      <c r="LSF23" s="21"/>
      <c r="LSG23" s="21"/>
      <c r="LSH23" s="21"/>
      <c r="LSI23" s="21"/>
      <c r="LSJ23" s="21"/>
      <c r="LSK23" s="21"/>
      <c r="LSL23" s="21"/>
      <c r="LSM23" s="21"/>
      <c r="LSN23" s="21"/>
      <c r="LSO23" s="21"/>
      <c r="LSP23" s="21"/>
      <c r="LSQ23" s="21"/>
      <c r="LSR23" s="21"/>
      <c r="LSS23" s="21"/>
      <c r="LST23" s="21"/>
      <c r="LSU23" s="21"/>
      <c r="LSV23" s="21"/>
      <c r="LSW23" s="21"/>
      <c r="LSX23" s="21"/>
      <c r="LSY23" s="21"/>
      <c r="LSZ23" s="21"/>
      <c r="LTA23" s="21"/>
      <c r="LTB23" s="21"/>
      <c r="LTC23" s="21"/>
      <c r="LTD23" s="21"/>
      <c r="LTE23" s="21"/>
      <c r="LTF23" s="21"/>
      <c r="LTG23" s="21"/>
      <c r="LTH23" s="21"/>
      <c r="LTI23" s="21"/>
      <c r="LTJ23" s="21"/>
      <c r="LTK23" s="21"/>
      <c r="LTL23" s="21"/>
      <c r="LTM23" s="21"/>
      <c r="LTN23" s="21"/>
      <c r="LTO23" s="21"/>
      <c r="LTP23" s="21"/>
      <c r="LTQ23" s="21"/>
      <c r="LTR23" s="21"/>
      <c r="LTS23" s="21"/>
      <c r="LTT23" s="21"/>
      <c r="LTU23" s="21"/>
      <c r="LTV23" s="21"/>
      <c r="LTW23" s="21"/>
      <c r="LTX23" s="21"/>
      <c r="LTY23" s="21"/>
      <c r="LTZ23" s="21"/>
      <c r="LUA23" s="21"/>
      <c r="LUB23" s="21"/>
      <c r="LUC23" s="21"/>
      <c r="LUD23" s="21"/>
      <c r="LUE23" s="21"/>
      <c r="LUF23" s="21"/>
      <c r="LUG23" s="21"/>
      <c r="LUH23" s="21"/>
      <c r="LUI23" s="21"/>
      <c r="LUJ23" s="21"/>
      <c r="LUK23" s="21"/>
      <c r="LUL23" s="21"/>
      <c r="LUM23" s="21"/>
      <c r="LUN23" s="21"/>
      <c r="LUO23" s="21"/>
      <c r="LUP23" s="21"/>
      <c r="LUQ23" s="21"/>
      <c r="LUR23" s="21"/>
      <c r="LUS23" s="21"/>
      <c r="LUT23" s="21"/>
      <c r="LUU23" s="21"/>
      <c r="LUV23" s="21"/>
      <c r="LUW23" s="21"/>
      <c r="LUX23" s="21"/>
      <c r="LUY23" s="21"/>
      <c r="LUZ23" s="21"/>
      <c r="LVA23" s="21"/>
      <c r="LVB23" s="21"/>
      <c r="LVC23" s="21"/>
      <c r="LVD23" s="21"/>
      <c r="LVE23" s="21"/>
      <c r="LVF23" s="21"/>
      <c r="LVG23" s="21"/>
      <c r="LVH23" s="21"/>
      <c r="LVI23" s="21"/>
      <c r="LVJ23" s="21"/>
      <c r="LVK23" s="21"/>
      <c r="LVL23" s="21"/>
      <c r="LVM23" s="21"/>
      <c r="LVN23" s="21"/>
      <c r="LVO23" s="21"/>
      <c r="LVP23" s="21"/>
      <c r="LVQ23" s="21"/>
      <c r="LVR23" s="21"/>
      <c r="LVS23" s="21"/>
      <c r="LVT23" s="21"/>
      <c r="LVU23" s="21"/>
      <c r="LVV23" s="21"/>
      <c r="LVW23" s="21"/>
      <c r="LVX23" s="21"/>
      <c r="LVY23" s="21"/>
      <c r="LVZ23" s="21"/>
      <c r="LWA23" s="21"/>
      <c r="LWB23" s="21"/>
      <c r="LWC23" s="21"/>
      <c r="LWD23" s="21"/>
      <c r="LWE23" s="21"/>
      <c r="LWF23" s="21"/>
      <c r="LWG23" s="21"/>
      <c r="LWH23" s="21"/>
      <c r="LWI23" s="21"/>
      <c r="LWJ23" s="21"/>
      <c r="LWK23" s="21"/>
      <c r="LWL23" s="21"/>
      <c r="LWM23" s="21"/>
      <c r="LWN23" s="21"/>
      <c r="LWO23" s="21"/>
      <c r="LWP23" s="21"/>
      <c r="LWQ23" s="21"/>
      <c r="LWR23" s="21"/>
      <c r="LWS23" s="21"/>
      <c r="LWT23" s="21"/>
      <c r="LWU23" s="21"/>
      <c r="LWV23" s="21"/>
      <c r="LWW23" s="21"/>
      <c r="LWX23" s="21"/>
      <c r="LWY23" s="21"/>
      <c r="LWZ23" s="21"/>
      <c r="LXA23" s="21"/>
      <c r="LXB23" s="21"/>
      <c r="LXC23" s="21"/>
      <c r="LXD23" s="21"/>
      <c r="LXE23" s="21"/>
      <c r="LXF23" s="21"/>
      <c r="LXG23" s="21"/>
      <c r="LXH23" s="21"/>
      <c r="LXI23" s="21"/>
      <c r="LXJ23" s="21"/>
      <c r="LXK23" s="21"/>
      <c r="LXL23" s="21"/>
      <c r="LXM23" s="21"/>
      <c r="LXN23" s="21"/>
      <c r="LXO23" s="21"/>
      <c r="LXP23" s="21"/>
      <c r="LXQ23" s="21"/>
      <c r="LXR23" s="21"/>
      <c r="LXS23" s="21"/>
      <c r="LXT23" s="21"/>
      <c r="LXU23" s="21"/>
      <c r="LXV23" s="21"/>
      <c r="LXW23" s="21"/>
      <c r="LXX23" s="21"/>
      <c r="LXY23" s="21"/>
      <c r="LXZ23" s="21"/>
      <c r="LYA23" s="21"/>
      <c r="LYB23" s="21"/>
      <c r="LYC23" s="21"/>
      <c r="LYD23" s="21"/>
      <c r="LYE23" s="21"/>
      <c r="LYF23" s="21"/>
      <c r="LYG23" s="21"/>
      <c r="LYH23" s="21"/>
      <c r="LYI23" s="21"/>
      <c r="LYJ23" s="21"/>
      <c r="LYK23" s="21"/>
      <c r="LYL23" s="21"/>
      <c r="LYM23" s="21"/>
      <c r="LYN23" s="21"/>
      <c r="LYO23" s="21"/>
      <c r="LYP23" s="21"/>
      <c r="LYQ23" s="21"/>
      <c r="LYR23" s="21"/>
      <c r="LYS23" s="21"/>
      <c r="LYT23" s="21"/>
      <c r="LYU23" s="21"/>
      <c r="LYV23" s="21"/>
      <c r="LYW23" s="21"/>
      <c r="LYX23" s="21"/>
      <c r="LYY23" s="21"/>
      <c r="LYZ23" s="21"/>
      <c r="LZA23" s="21"/>
      <c r="LZB23" s="21"/>
      <c r="LZC23" s="21"/>
      <c r="LZD23" s="21"/>
      <c r="LZE23" s="21"/>
      <c r="LZF23" s="21"/>
      <c r="LZG23" s="21"/>
      <c r="LZH23" s="21"/>
      <c r="LZI23" s="21"/>
      <c r="LZJ23" s="21"/>
      <c r="LZK23" s="21"/>
      <c r="LZL23" s="21"/>
      <c r="LZM23" s="21"/>
      <c r="LZN23" s="21"/>
      <c r="LZO23" s="21"/>
      <c r="LZP23" s="21"/>
      <c r="LZQ23" s="21"/>
      <c r="LZR23" s="21"/>
      <c r="LZS23" s="21"/>
      <c r="LZT23" s="21"/>
      <c r="LZU23" s="21"/>
      <c r="LZV23" s="21"/>
      <c r="LZW23" s="21"/>
      <c r="LZX23" s="21"/>
      <c r="LZY23" s="21"/>
      <c r="LZZ23" s="21"/>
      <c r="MAA23" s="21"/>
      <c r="MAB23" s="21"/>
      <c r="MAC23" s="21"/>
      <c r="MAD23" s="21"/>
      <c r="MAE23" s="21"/>
      <c r="MAF23" s="21"/>
      <c r="MAG23" s="21"/>
      <c r="MAH23" s="21"/>
      <c r="MAI23" s="21"/>
      <c r="MAJ23" s="21"/>
      <c r="MAK23" s="21"/>
      <c r="MAL23" s="21"/>
      <c r="MAM23" s="21"/>
      <c r="MAN23" s="21"/>
      <c r="MAO23" s="21"/>
      <c r="MAP23" s="21"/>
      <c r="MAQ23" s="21"/>
      <c r="MAR23" s="21"/>
      <c r="MAS23" s="21"/>
      <c r="MAT23" s="21"/>
      <c r="MAU23" s="21"/>
      <c r="MAV23" s="21"/>
      <c r="MAW23" s="21"/>
      <c r="MAX23" s="21"/>
      <c r="MAY23" s="21"/>
      <c r="MAZ23" s="21"/>
      <c r="MBA23" s="21"/>
      <c r="MBB23" s="21"/>
      <c r="MBC23" s="21"/>
      <c r="MBD23" s="21"/>
      <c r="MBE23" s="21"/>
      <c r="MBF23" s="21"/>
      <c r="MBG23" s="21"/>
      <c r="MBH23" s="21"/>
      <c r="MBI23" s="21"/>
      <c r="MBJ23" s="21"/>
      <c r="MBK23" s="21"/>
      <c r="MBL23" s="21"/>
      <c r="MBM23" s="21"/>
      <c r="MBN23" s="21"/>
      <c r="MBO23" s="21"/>
      <c r="MBP23" s="21"/>
      <c r="MBQ23" s="21"/>
      <c r="MBR23" s="21"/>
      <c r="MBS23" s="21"/>
      <c r="MBT23" s="21"/>
      <c r="MBU23" s="21"/>
      <c r="MBV23" s="21"/>
      <c r="MBW23" s="21"/>
      <c r="MBX23" s="21"/>
      <c r="MBY23" s="21"/>
      <c r="MBZ23" s="21"/>
      <c r="MCA23" s="21"/>
      <c r="MCB23" s="21"/>
      <c r="MCC23" s="21"/>
      <c r="MCD23" s="21"/>
      <c r="MCE23" s="21"/>
      <c r="MCF23" s="21"/>
      <c r="MCG23" s="21"/>
      <c r="MCH23" s="21"/>
      <c r="MCI23" s="21"/>
      <c r="MCJ23" s="21"/>
      <c r="MCK23" s="21"/>
      <c r="MCL23" s="21"/>
      <c r="MCM23" s="21"/>
      <c r="MCN23" s="21"/>
      <c r="MCO23" s="21"/>
      <c r="MCP23" s="21"/>
      <c r="MCQ23" s="21"/>
      <c r="MCR23" s="21"/>
      <c r="MCS23" s="21"/>
      <c r="MCT23" s="21"/>
      <c r="MCU23" s="21"/>
      <c r="MCV23" s="21"/>
      <c r="MCW23" s="21"/>
      <c r="MCX23" s="21"/>
      <c r="MCY23" s="21"/>
      <c r="MCZ23" s="21"/>
      <c r="MDA23" s="21"/>
      <c r="MDB23" s="21"/>
      <c r="MDC23" s="21"/>
      <c r="MDD23" s="21"/>
      <c r="MDE23" s="21"/>
      <c r="MDF23" s="21"/>
      <c r="MDG23" s="21"/>
      <c r="MDH23" s="21"/>
      <c r="MDI23" s="21"/>
      <c r="MDJ23" s="21"/>
      <c r="MDK23" s="21"/>
      <c r="MDL23" s="21"/>
      <c r="MDM23" s="21"/>
      <c r="MDN23" s="21"/>
      <c r="MDO23" s="21"/>
      <c r="MDP23" s="21"/>
      <c r="MDQ23" s="21"/>
      <c r="MDR23" s="21"/>
      <c r="MDS23" s="21"/>
      <c r="MDT23" s="21"/>
      <c r="MDU23" s="21"/>
      <c r="MDV23" s="21"/>
      <c r="MDW23" s="21"/>
      <c r="MDX23" s="21"/>
      <c r="MDY23" s="21"/>
      <c r="MDZ23" s="21"/>
      <c r="MEA23" s="21"/>
      <c r="MEB23" s="21"/>
      <c r="MEC23" s="21"/>
      <c r="MED23" s="21"/>
      <c r="MEE23" s="21"/>
      <c r="MEF23" s="21"/>
      <c r="MEG23" s="21"/>
      <c r="MEH23" s="21"/>
      <c r="MEI23" s="21"/>
      <c r="MEJ23" s="21"/>
      <c r="MEK23" s="21"/>
      <c r="MEL23" s="21"/>
      <c r="MEM23" s="21"/>
      <c r="MEN23" s="21"/>
      <c r="MEO23" s="21"/>
      <c r="MEP23" s="21"/>
      <c r="MEQ23" s="21"/>
      <c r="MER23" s="21"/>
      <c r="MES23" s="21"/>
      <c r="MET23" s="21"/>
      <c r="MEU23" s="21"/>
      <c r="MEV23" s="21"/>
      <c r="MEW23" s="21"/>
      <c r="MEX23" s="21"/>
      <c r="MEY23" s="21"/>
      <c r="MEZ23" s="21"/>
      <c r="MFA23" s="21"/>
      <c r="MFB23" s="21"/>
      <c r="MFC23" s="21"/>
      <c r="MFD23" s="21"/>
      <c r="MFE23" s="21"/>
      <c r="MFF23" s="21"/>
      <c r="MFG23" s="21"/>
      <c r="MFH23" s="21"/>
      <c r="MFI23" s="21"/>
      <c r="MFJ23" s="21"/>
      <c r="MFK23" s="21"/>
      <c r="MFL23" s="21"/>
      <c r="MFM23" s="21"/>
      <c r="MFN23" s="21"/>
      <c r="MFO23" s="21"/>
      <c r="MFP23" s="21"/>
      <c r="MFQ23" s="21"/>
      <c r="MFR23" s="21"/>
      <c r="MFS23" s="21"/>
      <c r="MFT23" s="21"/>
      <c r="MFU23" s="21"/>
      <c r="MFV23" s="21"/>
      <c r="MFW23" s="21"/>
      <c r="MFX23" s="21"/>
      <c r="MFY23" s="21"/>
      <c r="MFZ23" s="21"/>
      <c r="MGA23" s="21"/>
      <c r="MGB23" s="21"/>
      <c r="MGC23" s="21"/>
      <c r="MGD23" s="21"/>
      <c r="MGE23" s="21"/>
      <c r="MGF23" s="21"/>
      <c r="MGG23" s="21"/>
      <c r="MGH23" s="21"/>
      <c r="MGI23" s="21"/>
      <c r="MGJ23" s="21"/>
      <c r="MGK23" s="21"/>
      <c r="MGL23" s="21"/>
      <c r="MGM23" s="21"/>
      <c r="MGN23" s="21"/>
      <c r="MGO23" s="21"/>
      <c r="MGP23" s="21"/>
      <c r="MGQ23" s="21"/>
      <c r="MGR23" s="21"/>
      <c r="MGS23" s="21"/>
      <c r="MGT23" s="21"/>
      <c r="MGU23" s="21"/>
      <c r="MGV23" s="21"/>
      <c r="MGW23" s="21"/>
      <c r="MGX23" s="21"/>
      <c r="MGY23" s="21"/>
      <c r="MGZ23" s="21"/>
      <c r="MHA23" s="21"/>
      <c r="MHB23" s="21"/>
      <c r="MHC23" s="21"/>
      <c r="MHD23" s="21"/>
      <c r="MHE23" s="21"/>
      <c r="MHF23" s="21"/>
      <c r="MHG23" s="21"/>
      <c r="MHH23" s="21"/>
      <c r="MHI23" s="21"/>
      <c r="MHJ23" s="21"/>
      <c r="MHK23" s="21"/>
      <c r="MHL23" s="21"/>
      <c r="MHM23" s="21"/>
      <c r="MHN23" s="21"/>
      <c r="MHO23" s="21"/>
      <c r="MHP23" s="21"/>
      <c r="MHQ23" s="21"/>
      <c r="MHR23" s="21"/>
      <c r="MHS23" s="21"/>
      <c r="MHT23" s="21"/>
      <c r="MHU23" s="21"/>
      <c r="MHV23" s="21"/>
      <c r="MHW23" s="21"/>
      <c r="MHX23" s="21"/>
      <c r="MHY23" s="21"/>
      <c r="MHZ23" s="21"/>
      <c r="MIA23" s="21"/>
      <c r="MIB23" s="21"/>
      <c r="MIC23" s="21"/>
      <c r="MID23" s="21"/>
      <c r="MIE23" s="21"/>
      <c r="MIF23" s="21"/>
      <c r="MIG23" s="21"/>
      <c r="MIH23" s="21"/>
      <c r="MII23" s="21"/>
      <c r="MIJ23" s="21"/>
      <c r="MIK23" s="21"/>
      <c r="MIL23" s="21"/>
      <c r="MIM23" s="21"/>
      <c r="MIN23" s="21"/>
      <c r="MIO23" s="21"/>
      <c r="MIP23" s="21"/>
      <c r="MIQ23" s="21"/>
      <c r="MIR23" s="21"/>
      <c r="MIS23" s="21"/>
      <c r="MIT23" s="21"/>
      <c r="MIU23" s="21"/>
      <c r="MIV23" s="21"/>
      <c r="MIW23" s="21"/>
      <c r="MIX23" s="21"/>
      <c r="MIY23" s="21"/>
      <c r="MIZ23" s="21"/>
      <c r="MJA23" s="21"/>
      <c r="MJB23" s="21"/>
      <c r="MJC23" s="21"/>
      <c r="MJD23" s="21"/>
      <c r="MJE23" s="21"/>
      <c r="MJF23" s="21"/>
      <c r="MJG23" s="21"/>
      <c r="MJH23" s="21"/>
      <c r="MJI23" s="21"/>
      <c r="MJJ23" s="21"/>
      <c r="MJK23" s="21"/>
      <c r="MJL23" s="21"/>
      <c r="MJM23" s="21"/>
      <c r="MJN23" s="21"/>
      <c r="MJO23" s="21"/>
      <c r="MJP23" s="21"/>
      <c r="MJQ23" s="21"/>
      <c r="MJR23" s="21"/>
      <c r="MJS23" s="21"/>
      <c r="MJT23" s="21"/>
      <c r="MJU23" s="21"/>
      <c r="MJV23" s="21"/>
      <c r="MJW23" s="21"/>
      <c r="MJX23" s="21"/>
      <c r="MJY23" s="21"/>
      <c r="MJZ23" s="21"/>
      <c r="MKA23" s="21"/>
      <c r="MKB23" s="21"/>
      <c r="MKC23" s="21"/>
      <c r="MKD23" s="21"/>
      <c r="MKE23" s="21"/>
      <c r="MKF23" s="21"/>
      <c r="MKG23" s="21"/>
      <c r="MKH23" s="21"/>
      <c r="MKI23" s="21"/>
      <c r="MKJ23" s="21"/>
      <c r="MKK23" s="21"/>
      <c r="MKL23" s="21"/>
      <c r="MKM23" s="21"/>
      <c r="MKN23" s="21"/>
      <c r="MKO23" s="21"/>
      <c r="MKP23" s="21"/>
      <c r="MKQ23" s="21"/>
      <c r="MKR23" s="21"/>
      <c r="MKS23" s="21"/>
      <c r="MKT23" s="21"/>
      <c r="MKU23" s="21"/>
      <c r="MKV23" s="21"/>
      <c r="MKW23" s="21"/>
      <c r="MKX23" s="21"/>
      <c r="MKY23" s="21"/>
      <c r="MKZ23" s="21"/>
      <c r="MLA23" s="21"/>
      <c r="MLB23" s="21"/>
      <c r="MLC23" s="21"/>
      <c r="MLD23" s="21"/>
      <c r="MLE23" s="21"/>
      <c r="MLF23" s="21"/>
      <c r="MLG23" s="21"/>
      <c r="MLH23" s="21"/>
      <c r="MLI23" s="21"/>
      <c r="MLJ23" s="21"/>
      <c r="MLK23" s="21"/>
      <c r="MLL23" s="21"/>
      <c r="MLM23" s="21"/>
      <c r="MLN23" s="21"/>
      <c r="MLO23" s="21"/>
      <c r="MLP23" s="21"/>
      <c r="MLQ23" s="21"/>
      <c r="MLR23" s="21"/>
      <c r="MLS23" s="21"/>
      <c r="MLT23" s="21"/>
      <c r="MLU23" s="21"/>
      <c r="MLV23" s="21"/>
      <c r="MLW23" s="21"/>
      <c r="MLX23" s="21"/>
      <c r="MLY23" s="21"/>
      <c r="MLZ23" s="21"/>
      <c r="MMA23" s="21"/>
      <c r="MMB23" s="21"/>
      <c r="MMC23" s="21"/>
      <c r="MMD23" s="21"/>
      <c r="MME23" s="21"/>
      <c r="MMF23" s="21"/>
      <c r="MMG23" s="21"/>
      <c r="MMH23" s="21"/>
      <c r="MMI23" s="21"/>
      <c r="MMJ23" s="21"/>
      <c r="MMK23" s="21"/>
      <c r="MML23" s="21"/>
      <c r="MMM23" s="21"/>
      <c r="MMN23" s="21"/>
      <c r="MMO23" s="21"/>
      <c r="MMP23" s="21"/>
      <c r="MMQ23" s="21"/>
      <c r="MMR23" s="21"/>
      <c r="MMS23" s="21"/>
      <c r="MMT23" s="21"/>
      <c r="MMU23" s="21"/>
      <c r="MMV23" s="21"/>
      <c r="MMW23" s="21"/>
      <c r="MMX23" s="21"/>
      <c r="MMY23" s="21"/>
      <c r="MMZ23" s="21"/>
      <c r="MNA23" s="21"/>
      <c r="MNB23" s="21"/>
      <c r="MNC23" s="21"/>
      <c r="MND23" s="21"/>
      <c r="MNE23" s="21"/>
      <c r="MNF23" s="21"/>
      <c r="MNG23" s="21"/>
      <c r="MNH23" s="21"/>
      <c r="MNI23" s="21"/>
      <c r="MNJ23" s="21"/>
      <c r="MNK23" s="21"/>
      <c r="MNL23" s="21"/>
      <c r="MNM23" s="21"/>
      <c r="MNN23" s="21"/>
      <c r="MNO23" s="21"/>
      <c r="MNP23" s="21"/>
      <c r="MNQ23" s="21"/>
      <c r="MNR23" s="21"/>
      <c r="MNS23" s="21"/>
      <c r="MNT23" s="21"/>
      <c r="MNU23" s="21"/>
      <c r="MNV23" s="21"/>
      <c r="MNW23" s="21"/>
      <c r="MNX23" s="21"/>
      <c r="MNY23" s="21"/>
      <c r="MNZ23" s="21"/>
      <c r="MOA23" s="21"/>
      <c r="MOB23" s="21"/>
      <c r="MOC23" s="21"/>
      <c r="MOD23" s="21"/>
      <c r="MOE23" s="21"/>
      <c r="MOF23" s="21"/>
      <c r="MOG23" s="21"/>
      <c r="MOH23" s="21"/>
      <c r="MOI23" s="21"/>
      <c r="MOJ23" s="21"/>
      <c r="MOK23" s="21"/>
      <c r="MOL23" s="21"/>
      <c r="MOM23" s="21"/>
      <c r="MON23" s="21"/>
      <c r="MOO23" s="21"/>
      <c r="MOP23" s="21"/>
      <c r="MOQ23" s="21"/>
      <c r="MOR23" s="21"/>
      <c r="MOS23" s="21"/>
      <c r="MOT23" s="21"/>
      <c r="MOU23" s="21"/>
      <c r="MOV23" s="21"/>
      <c r="MOW23" s="21"/>
      <c r="MOX23" s="21"/>
      <c r="MOY23" s="21"/>
      <c r="MOZ23" s="21"/>
      <c r="MPA23" s="21"/>
      <c r="MPB23" s="21"/>
      <c r="MPC23" s="21"/>
      <c r="MPD23" s="21"/>
      <c r="MPE23" s="21"/>
      <c r="MPF23" s="21"/>
      <c r="MPG23" s="21"/>
      <c r="MPH23" s="21"/>
      <c r="MPI23" s="21"/>
      <c r="MPJ23" s="21"/>
      <c r="MPK23" s="21"/>
      <c r="MPL23" s="21"/>
      <c r="MPM23" s="21"/>
      <c r="MPN23" s="21"/>
      <c r="MPO23" s="21"/>
      <c r="MPP23" s="21"/>
      <c r="MPQ23" s="21"/>
      <c r="MPR23" s="21"/>
      <c r="MPS23" s="21"/>
      <c r="MPT23" s="21"/>
      <c r="MPU23" s="21"/>
      <c r="MPV23" s="21"/>
      <c r="MPW23" s="21"/>
      <c r="MPX23" s="21"/>
      <c r="MPY23" s="21"/>
      <c r="MPZ23" s="21"/>
      <c r="MQA23" s="21"/>
      <c r="MQB23" s="21"/>
      <c r="MQC23" s="21"/>
      <c r="MQD23" s="21"/>
      <c r="MQE23" s="21"/>
      <c r="MQF23" s="21"/>
      <c r="MQG23" s="21"/>
      <c r="MQH23" s="21"/>
      <c r="MQI23" s="21"/>
      <c r="MQJ23" s="21"/>
      <c r="MQK23" s="21"/>
      <c r="MQL23" s="21"/>
      <c r="MQM23" s="21"/>
      <c r="MQN23" s="21"/>
      <c r="MQO23" s="21"/>
      <c r="MQP23" s="21"/>
      <c r="MQQ23" s="21"/>
      <c r="MQR23" s="21"/>
      <c r="MQS23" s="21"/>
      <c r="MQT23" s="21"/>
      <c r="MQU23" s="21"/>
      <c r="MQV23" s="21"/>
      <c r="MQW23" s="21"/>
      <c r="MQX23" s="21"/>
      <c r="MQY23" s="21"/>
      <c r="MQZ23" s="21"/>
      <c r="MRA23" s="21"/>
      <c r="MRB23" s="21"/>
      <c r="MRC23" s="21"/>
      <c r="MRD23" s="21"/>
      <c r="MRE23" s="21"/>
      <c r="MRF23" s="21"/>
      <c r="MRG23" s="21"/>
      <c r="MRH23" s="21"/>
      <c r="MRI23" s="21"/>
      <c r="MRJ23" s="21"/>
      <c r="MRK23" s="21"/>
      <c r="MRL23" s="21"/>
      <c r="MRM23" s="21"/>
      <c r="MRN23" s="21"/>
      <c r="MRO23" s="21"/>
      <c r="MRP23" s="21"/>
      <c r="MRQ23" s="21"/>
      <c r="MRR23" s="21"/>
      <c r="MRS23" s="21"/>
      <c r="MRT23" s="21"/>
      <c r="MRU23" s="21"/>
      <c r="MRV23" s="21"/>
      <c r="MRW23" s="21"/>
      <c r="MRX23" s="21"/>
      <c r="MRY23" s="21"/>
      <c r="MRZ23" s="21"/>
      <c r="MSA23" s="21"/>
      <c r="MSB23" s="21"/>
      <c r="MSC23" s="21"/>
      <c r="MSD23" s="21"/>
      <c r="MSE23" s="21"/>
      <c r="MSF23" s="21"/>
      <c r="MSG23" s="21"/>
      <c r="MSH23" s="21"/>
      <c r="MSI23" s="21"/>
      <c r="MSJ23" s="21"/>
      <c r="MSK23" s="21"/>
      <c r="MSL23" s="21"/>
      <c r="MSM23" s="21"/>
      <c r="MSN23" s="21"/>
      <c r="MSO23" s="21"/>
      <c r="MSP23" s="21"/>
      <c r="MSQ23" s="21"/>
      <c r="MSR23" s="21"/>
      <c r="MSS23" s="21"/>
      <c r="MST23" s="21"/>
      <c r="MSU23" s="21"/>
      <c r="MSV23" s="21"/>
      <c r="MSW23" s="21"/>
      <c r="MSX23" s="21"/>
      <c r="MSY23" s="21"/>
      <c r="MSZ23" s="21"/>
      <c r="MTA23" s="21"/>
      <c r="MTB23" s="21"/>
      <c r="MTC23" s="21"/>
      <c r="MTD23" s="21"/>
      <c r="MTE23" s="21"/>
      <c r="MTF23" s="21"/>
      <c r="MTG23" s="21"/>
      <c r="MTH23" s="21"/>
      <c r="MTI23" s="21"/>
      <c r="MTJ23" s="21"/>
      <c r="MTK23" s="21"/>
      <c r="MTL23" s="21"/>
      <c r="MTM23" s="21"/>
      <c r="MTN23" s="21"/>
      <c r="MTO23" s="21"/>
      <c r="MTP23" s="21"/>
      <c r="MTQ23" s="21"/>
      <c r="MTR23" s="21"/>
      <c r="MTS23" s="21"/>
      <c r="MTT23" s="21"/>
      <c r="MTU23" s="21"/>
      <c r="MTV23" s="21"/>
      <c r="MTW23" s="21"/>
      <c r="MTX23" s="21"/>
      <c r="MTY23" s="21"/>
      <c r="MTZ23" s="21"/>
      <c r="MUA23" s="21"/>
      <c r="MUB23" s="21"/>
      <c r="MUC23" s="21"/>
      <c r="MUD23" s="21"/>
      <c r="MUE23" s="21"/>
      <c r="MUF23" s="21"/>
      <c r="MUG23" s="21"/>
      <c r="MUH23" s="21"/>
      <c r="MUI23" s="21"/>
      <c r="MUJ23" s="21"/>
      <c r="MUK23" s="21"/>
      <c r="MUL23" s="21"/>
      <c r="MUM23" s="21"/>
      <c r="MUN23" s="21"/>
      <c r="MUO23" s="21"/>
      <c r="MUP23" s="21"/>
      <c r="MUQ23" s="21"/>
      <c r="MUR23" s="21"/>
      <c r="MUS23" s="21"/>
      <c r="MUT23" s="21"/>
      <c r="MUU23" s="21"/>
      <c r="MUV23" s="21"/>
      <c r="MUW23" s="21"/>
      <c r="MUX23" s="21"/>
      <c r="MUY23" s="21"/>
      <c r="MUZ23" s="21"/>
      <c r="MVA23" s="21"/>
      <c r="MVB23" s="21"/>
      <c r="MVC23" s="21"/>
      <c r="MVD23" s="21"/>
      <c r="MVE23" s="21"/>
      <c r="MVF23" s="21"/>
      <c r="MVG23" s="21"/>
      <c r="MVH23" s="21"/>
      <c r="MVI23" s="21"/>
      <c r="MVJ23" s="21"/>
      <c r="MVK23" s="21"/>
      <c r="MVL23" s="21"/>
      <c r="MVM23" s="21"/>
      <c r="MVN23" s="21"/>
      <c r="MVO23" s="21"/>
      <c r="MVP23" s="21"/>
      <c r="MVQ23" s="21"/>
      <c r="MVR23" s="21"/>
      <c r="MVS23" s="21"/>
      <c r="MVT23" s="21"/>
      <c r="MVU23" s="21"/>
      <c r="MVV23" s="21"/>
      <c r="MVW23" s="21"/>
      <c r="MVX23" s="21"/>
      <c r="MVY23" s="21"/>
      <c r="MVZ23" s="21"/>
      <c r="MWA23" s="21"/>
      <c r="MWB23" s="21"/>
      <c r="MWC23" s="21"/>
      <c r="MWD23" s="21"/>
      <c r="MWE23" s="21"/>
      <c r="MWF23" s="21"/>
      <c r="MWG23" s="21"/>
      <c r="MWH23" s="21"/>
      <c r="MWI23" s="21"/>
      <c r="MWJ23" s="21"/>
      <c r="MWK23" s="21"/>
      <c r="MWL23" s="21"/>
      <c r="MWM23" s="21"/>
      <c r="MWN23" s="21"/>
      <c r="MWO23" s="21"/>
      <c r="MWP23" s="21"/>
      <c r="MWQ23" s="21"/>
      <c r="MWR23" s="21"/>
      <c r="MWS23" s="21"/>
      <c r="MWT23" s="21"/>
      <c r="MWU23" s="21"/>
      <c r="MWV23" s="21"/>
      <c r="MWW23" s="21"/>
      <c r="MWX23" s="21"/>
      <c r="MWY23" s="21"/>
      <c r="MWZ23" s="21"/>
      <c r="MXA23" s="21"/>
      <c r="MXB23" s="21"/>
      <c r="MXC23" s="21"/>
      <c r="MXD23" s="21"/>
      <c r="MXE23" s="21"/>
      <c r="MXF23" s="21"/>
      <c r="MXG23" s="21"/>
      <c r="MXH23" s="21"/>
      <c r="MXI23" s="21"/>
      <c r="MXJ23" s="21"/>
      <c r="MXK23" s="21"/>
      <c r="MXL23" s="21"/>
      <c r="MXM23" s="21"/>
      <c r="MXN23" s="21"/>
      <c r="MXO23" s="21"/>
      <c r="MXP23" s="21"/>
      <c r="MXQ23" s="21"/>
      <c r="MXR23" s="21"/>
      <c r="MXS23" s="21"/>
      <c r="MXT23" s="21"/>
      <c r="MXU23" s="21"/>
      <c r="MXV23" s="21"/>
      <c r="MXW23" s="21"/>
      <c r="MXX23" s="21"/>
      <c r="MXY23" s="21"/>
      <c r="MXZ23" s="21"/>
      <c r="MYA23" s="21"/>
      <c r="MYB23" s="21"/>
      <c r="MYC23" s="21"/>
      <c r="MYD23" s="21"/>
      <c r="MYE23" s="21"/>
      <c r="MYF23" s="21"/>
      <c r="MYG23" s="21"/>
      <c r="MYH23" s="21"/>
      <c r="MYI23" s="21"/>
      <c r="MYJ23" s="21"/>
      <c r="MYK23" s="21"/>
      <c r="MYL23" s="21"/>
      <c r="MYM23" s="21"/>
      <c r="MYN23" s="21"/>
      <c r="MYO23" s="21"/>
      <c r="MYP23" s="21"/>
      <c r="MYQ23" s="21"/>
      <c r="MYR23" s="21"/>
      <c r="MYS23" s="21"/>
      <c r="MYT23" s="21"/>
      <c r="MYU23" s="21"/>
      <c r="MYV23" s="21"/>
      <c r="MYW23" s="21"/>
      <c r="MYX23" s="21"/>
      <c r="MYY23" s="21"/>
      <c r="MYZ23" s="21"/>
      <c r="MZA23" s="21"/>
      <c r="MZB23" s="21"/>
      <c r="MZC23" s="21"/>
      <c r="MZD23" s="21"/>
      <c r="MZE23" s="21"/>
      <c r="MZF23" s="21"/>
      <c r="MZG23" s="21"/>
      <c r="MZH23" s="21"/>
      <c r="MZI23" s="21"/>
      <c r="MZJ23" s="21"/>
      <c r="MZK23" s="21"/>
      <c r="MZL23" s="21"/>
      <c r="MZM23" s="21"/>
      <c r="MZN23" s="21"/>
      <c r="MZO23" s="21"/>
      <c r="MZP23" s="21"/>
      <c r="MZQ23" s="21"/>
      <c r="MZR23" s="21"/>
      <c r="MZS23" s="21"/>
      <c r="MZT23" s="21"/>
      <c r="MZU23" s="21"/>
      <c r="MZV23" s="21"/>
      <c r="MZW23" s="21"/>
      <c r="MZX23" s="21"/>
      <c r="MZY23" s="21"/>
      <c r="MZZ23" s="21"/>
      <c r="NAA23" s="21"/>
      <c r="NAB23" s="21"/>
      <c r="NAC23" s="21"/>
      <c r="NAD23" s="21"/>
      <c r="NAE23" s="21"/>
      <c r="NAF23" s="21"/>
      <c r="NAG23" s="21"/>
      <c r="NAH23" s="21"/>
      <c r="NAI23" s="21"/>
      <c r="NAJ23" s="21"/>
      <c r="NAK23" s="21"/>
      <c r="NAL23" s="21"/>
      <c r="NAM23" s="21"/>
      <c r="NAN23" s="21"/>
      <c r="NAO23" s="21"/>
      <c r="NAP23" s="21"/>
      <c r="NAQ23" s="21"/>
      <c r="NAR23" s="21"/>
      <c r="NAS23" s="21"/>
      <c r="NAT23" s="21"/>
      <c r="NAU23" s="21"/>
      <c r="NAV23" s="21"/>
      <c r="NAW23" s="21"/>
      <c r="NAX23" s="21"/>
      <c r="NAY23" s="21"/>
      <c r="NAZ23" s="21"/>
      <c r="NBA23" s="21"/>
      <c r="NBB23" s="21"/>
      <c r="NBC23" s="21"/>
      <c r="NBD23" s="21"/>
      <c r="NBE23" s="21"/>
      <c r="NBF23" s="21"/>
      <c r="NBG23" s="21"/>
      <c r="NBH23" s="21"/>
      <c r="NBI23" s="21"/>
      <c r="NBJ23" s="21"/>
      <c r="NBK23" s="21"/>
      <c r="NBL23" s="21"/>
      <c r="NBM23" s="21"/>
      <c r="NBN23" s="21"/>
      <c r="NBO23" s="21"/>
      <c r="NBP23" s="21"/>
      <c r="NBQ23" s="21"/>
      <c r="NBR23" s="21"/>
      <c r="NBS23" s="21"/>
      <c r="NBT23" s="21"/>
      <c r="NBU23" s="21"/>
      <c r="NBV23" s="21"/>
      <c r="NBW23" s="21"/>
      <c r="NBX23" s="21"/>
      <c r="NBY23" s="21"/>
      <c r="NBZ23" s="21"/>
      <c r="NCA23" s="21"/>
      <c r="NCB23" s="21"/>
      <c r="NCC23" s="21"/>
      <c r="NCD23" s="21"/>
      <c r="NCE23" s="21"/>
      <c r="NCF23" s="21"/>
      <c r="NCG23" s="21"/>
      <c r="NCH23" s="21"/>
      <c r="NCI23" s="21"/>
      <c r="NCJ23" s="21"/>
      <c r="NCK23" s="21"/>
      <c r="NCL23" s="21"/>
      <c r="NCM23" s="21"/>
      <c r="NCN23" s="21"/>
      <c r="NCO23" s="21"/>
      <c r="NCP23" s="21"/>
      <c r="NCQ23" s="21"/>
      <c r="NCR23" s="21"/>
      <c r="NCS23" s="21"/>
      <c r="NCT23" s="21"/>
      <c r="NCU23" s="21"/>
      <c r="NCV23" s="21"/>
      <c r="NCW23" s="21"/>
      <c r="NCX23" s="21"/>
      <c r="NCY23" s="21"/>
      <c r="NCZ23" s="21"/>
      <c r="NDA23" s="21"/>
      <c r="NDB23" s="21"/>
      <c r="NDC23" s="21"/>
      <c r="NDD23" s="21"/>
      <c r="NDE23" s="21"/>
      <c r="NDF23" s="21"/>
      <c r="NDG23" s="21"/>
      <c r="NDH23" s="21"/>
      <c r="NDI23" s="21"/>
      <c r="NDJ23" s="21"/>
      <c r="NDK23" s="21"/>
      <c r="NDL23" s="21"/>
      <c r="NDM23" s="21"/>
      <c r="NDN23" s="21"/>
      <c r="NDO23" s="21"/>
      <c r="NDP23" s="21"/>
      <c r="NDQ23" s="21"/>
      <c r="NDR23" s="21"/>
      <c r="NDS23" s="21"/>
      <c r="NDT23" s="21"/>
      <c r="NDU23" s="21"/>
      <c r="NDV23" s="21"/>
      <c r="NDW23" s="21"/>
      <c r="NDX23" s="21"/>
      <c r="NDY23" s="21"/>
      <c r="NDZ23" s="21"/>
      <c r="NEA23" s="21"/>
      <c r="NEB23" s="21"/>
      <c r="NEC23" s="21"/>
      <c r="NED23" s="21"/>
      <c r="NEE23" s="21"/>
      <c r="NEF23" s="21"/>
      <c r="NEG23" s="21"/>
      <c r="NEH23" s="21"/>
      <c r="NEI23" s="21"/>
      <c r="NEJ23" s="21"/>
      <c r="NEK23" s="21"/>
      <c r="NEL23" s="21"/>
      <c r="NEM23" s="21"/>
      <c r="NEN23" s="21"/>
      <c r="NEO23" s="21"/>
      <c r="NEP23" s="21"/>
      <c r="NEQ23" s="21"/>
      <c r="NER23" s="21"/>
      <c r="NES23" s="21"/>
      <c r="NET23" s="21"/>
      <c r="NEU23" s="21"/>
      <c r="NEV23" s="21"/>
      <c r="NEW23" s="21"/>
      <c r="NEX23" s="21"/>
      <c r="NEY23" s="21"/>
      <c r="NEZ23" s="21"/>
      <c r="NFA23" s="21"/>
      <c r="NFB23" s="21"/>
      <c r="NFC23" s="21"/>
      <c r="NFD23" s="21"/>
      <c r="NFE23" s="21"/>
      <c r="NFF23" s="21"/>
      <c r="NFG23" s="21"/>
      <c r="NFH23" s="21"/>
      <c r="NFI23" s="21"/>
      <c r="NFJ23" s="21"/>
      <c r="NFK23" s="21"/>
      <c r="NFL23" s="21"/>
      <c r="NFM23" s="21"/>
      <c r="NFN23" s="21"/>
      <c r="NFO23" s="21"/>
      <c r="NFP23" s="21"/>
      <c r="NFQ23" s="21"/>
      <c r="NFR23" s="21"/>
      <c r="NFS23" s="21"/>
      <c r="NFT23" s="21"/>
      <c r="NFU23" s="21"/>
      <c r="NFV23" s="21"/>
      <c r="NFW23" s="21"/>
      <c r="NFX23" s="21"/>
      <c r="NFY23" s="21"/>
      <c r="NFZ23" s="21"/>
      <c r="NGA23" s="21"/>
      <c r="NGB23" s="21"/>
      <c r="NGC23" s="21"/>
      <c r="NGD23" s="21"/>
      <c r="NGE23" s="21"/>
      <c r="NGF23" s="21"/>
      <c r="NGG23" s="21"/>
      <c r="NGH23" s="21"/>
      <c r="NGI23" s="21"/>
      <c r="NGJ23" s="21"/>
      <c r="NGK23" s="21"/>
      <c r="NGL23" s="21"/>
      <c r="NGM23" s="21"/>
      <c r="NGN23" s="21"/>
      <c r="NGO23" s="21"/>
      <c r="NGP23" s="21"/>
      <c r="NGQ23" s="21"/>
      <c r="NGR23" s="21"/>
      <c r="NGS23" s="21"/>
      <c r="NGT23" s="21"/>
      <c r="NGU23" s="21"/>
      <c r="NGV23" s="21"/>
      <c r="NGW23" s="21"/>
      <c r="NGX23" s="21"/>
      <c r="NGY23" s="21"/>
      <c r="NGZ23" s="21"/>
      <c r="NHA23" s="21"/>
      <c r="NHB23" s="21"/>
      <c r="NHC23" s="21"/>
      <c r="NHD23" s="21"/>
      <c r="NHE23" s="21"/>
      <c r="NHF23" s="21"/>
      <c r="NHG23" s="21"/>
      <c r="NHH23" s="21"/>
      <c r="NHI23" s="21"/>
      <c r="NHJ23" s="21"/>
      <c r="NHK23" s="21"/>
      <c r="NHL23" s="21"/>
      <c r="NHM23" s="21"/>
      <c r="NHN23" s="21"/>
      <c r="NHO23" s="21"/>
      <c r="NHP23" s="21"/>
      <c r="NHQ23" s="21"/>
      <c r="NHR23" s="21"/>
      <c r="NHS23" s="21"/>
      <c r="NHT23" s="21"/>
      <c r="NHU23" s="21"/>
      <c r="NHV23" s="21"/>
      <c r="NHW23" s="21"/>
      <c r="NHX23" s="21"/>
      <c r="NHY23" s="21"/>
      <c r="NHZ23" s="21"/>
      <c r="NIA23" s="21"/>
      <c r="NIB23" s="21"/>
      <c r="NIC23" s="21"/>
      <c r="NID23" s="21"/>
      <c r="NIE23" s="21"/>
      <c r="NIF23" s="21"/>
      <c r="NIG23" s="21"/>
      <c r="NIH23" s="21"/>
      <c r="NII23" s="21"/>
      <c r="NIJ23" s="21"/>
      <c r="NIK23" s="21"/>
      <c r="NIL23" s="21"/>
      <c r="NIM23" s="21"/>
      <c r="NIN23" s="21"/>
      <c r="NIO23" s="21"/>
      <c r="NIP23" s="21"/>
      <c r="NIQ23" s="21"/>
      <c r="NIR23" s="21"/>
      <c r="NIS23" s="21"/>
      <c r="NIT23" s="21"/>
      <c r="NIU23" s="21"/>
      <c r="NIV23" s="21"/>
      <c r="NIW23" s="21"/>
      <c r="NIX23" s="21"/>
      <c r="NIY23" s="21"/>
      <c r="NIZ23" s="21"/>
      <c r="NJA23" s="21"/>
      <c r="NJB23" s="21"/>
      <c r="NJC23" s="21"/>
      <c r="NJD23" s="21"/>
      <c r="NJE23" s="21"/>
      <c r="NJF23" s="21"/>
      <c r="NJG23" s="21"/>
      <c r="NJH23" s="21"/>
      <c r="NJI23" s="21"/>
      <c r="NJJ23" s="21"/>
      <c r="NJK23" s="21"/>
      <c r="NJL23" s="21"/>
      <c r="NJM23" s="21"/>
      <c r="NJN23" s="21"/>
      <c r="NJO23" s="21"/>
      <c r="NJP23" s="21"/>
      <c r="NJQ23" s="21"/>
      <c r="NJR23" s="21"/>
      <c r="NJS23" s="21"/>
      <c r="NJT23" s="21"/>
      <c r="NJU23" s="21"/>
      <c r="NJV23" s="21"/>
      <c r="NJW23" s="21"/>
      <c r="NJX23" s="21"/>
      <c r="NJY23" s="21"/>
      <c r="NJZ23" s="21"/>
      <c r="NKA23" s="21"/>
      <c r="NKB23" s="21"/>
      <c r="NKC23" s="21"/>
      <c r="NKD23" s="21"/>
      <c r="NKE23" s="21"/>
      <c r="NKF23" s="21"/>
      <c r="NKG23" s="21"/>
      <c r="NKH23" s="21"/>
      <c r="NKI23" s="21"/>
      <c r="NKJ23" s="21"/>
      <c r="NKK23" s="21"/>
      <c r="NKL23" s="21"/>
      <c r="NKM23" s="21"/>
      <c r="NKN23" s="21"/>
      <c r="NKO23" s="21"/>
      <c r="NKP23" s="21"/>
      <c r="NKQ23" s="21"/>
      <c r="NKR23" s="21"/>
      <c r="NKS23" s="21"/>
      <c r="NKT23" s="21"/>
      <c r="NKU23" s="21"/>
      <c r="NKV23" s="21"/>
      <c r="NKW23" s="21"/>
      <c r="NKX23" s="21"/>
      <c r="NKY23" s="21"/>
      <c r="NKZ23" s="21"/>
      <c r="NLA23" s="21"/>
      <c r="NLB23" s="21"/>
      <c r="NLC23" s="21"/>
      <c r="NLD23" s="21"/>
      <c r="NLE23" s="21"/>
      <c r="NLF23" s="21"/>
      <c r="NLG23" s="21"/>
      <c r="NLH23" s="21"/>
      <c r="NLI23" s="21"/>
      <c r="NLJ23" s="21"/>
      <c r="NLK23" s="21"/>
      <c r="NLL23" s="21"/>
      <c r="NLM23" s="21"/>
      <c r="NLN23" s="21"/>
      <c r="NLO23" s="21"/>
      <c r="NLP23" s="21"/>
      <c r="NLQ23" s="21"/>
      <c r="NLR23" s="21"/>
      <c r="NLS23" s="21"/>
      <c r="NLT23" s="21"/>
      <c r="NLU23" s="21"/>
      <c r="NLV23" s="21"/>
      <c r="NLW23" s="21"/>
      <c r="NLX23" s="21"/>
      <c r="NLY23" s="21"/>
      <c r="NLZ23" s="21"/>
      <c r="NMA23" s="21"/>
      <c r="NMB23" s="21"/>
      <c r="NMC23" s="21"/>
      <c r="NMD23" s="21"/>
      <c r="NME23" s="21"/>
      <c r="NMF23" s="21"/>
      <c r="NMG23" s="21"/>
      <c r="NMH23" s="21"/>
      <c r="NMI23" s="21"/>
      <c r="NMJ23" s="21"/>
      <c r="NMK23" s="21"/>
      <c r="NML23" s="21"/>
      <c r="NMM23" s="21"/>
      <c r="NMN23" s="21"/>
      <c r="NMO23" s="21"/>
      <c r="NMP23" s="21"/>
      <c r="NMQ23" s="21"/>
      <c r="NMR23" s="21"/>
      <c r="NMS23" s="21"/>
      <c r="NMT23" s="21"/>
      <c r="NMU23" s="21"/>
      <c r="NMV23" s="21"/>
      <c r="NMW23" s="21"/>
      <c r="NMX23" s="21"/>
      <c r="NMY23" s="21"/>
      <c r="NMZ23" s="21"/>
      <c r="NNA23" s="21"/>
      <c r="NNB23" s="21"/>
      <c r="NNC23" s="21"/>
      <c r="NND23" s="21"/>
      <c r="NNE23" s="21"/>
      <c r="NNF23" s="21"/>
      <c r="NNG23" s="21"/>
      <c r="NNH23" s="21"/>
      <c r="NNI23" s="21"/>
      <c r="NNJ23" s="21"/>
      <c r="NNK23" s="21"/>
      <c r="NNL23" s="21"/>
      <c r="NNM23" s="21"/>
      <c r="NNN23" s="21"/>
      <c r="NNO23" s="21"/>
      <c r="NNP23" s="21"/>
      <c r="NNQ23" s="21"/>
      <c r="NNR23" s="21"/>
      <c r="NNS23" s="21"/>
      <c r="NNT23" s="21"/>
      <c r="NNU23" s="21"/>
      <c r="NNV23" s="21"/>
      <c r="NNW23" s="21"/>
      <c r="NNX23" s="21"/>
      <c r="NNY23" s="21"/>
      <c r="NNZ23" s="21"/>
      <c r="NOA23" s="21"/>
      <c r="NOB23" s="21"/>
      <c r="NOC23" s="21"/>
      <c r="NOD23" s="21"/>
      <c r="NOE23" s="21"/>
      <c r="NOF23" s="21"/>
      <c r="NOG23" s="21"/>
      <c r="NOH23" s="21"/>
      <c r="NOI23" s="21"/>
      <c r="NOJ23" s="21"/>
      <c r="NOK23" s="21"/>
      <c r="NOL23" s="21"/>
      <c r="NOM23" s="21"/>
      <c r="NON23" s="21"/>
      <c r="NOO23" s="21"/>
      <c r="NOP23" s="21"/>
      <c r="NOQ23" s="21"/>
      <c r="NOR23" s="21"/>
      <c r="NOS23" s="21"/>
      <c r="NOT23" s="21"/>
      <c r="NOU23" s="21"/>
      <c r="NOV23" s="21"/>
      <c r="NOW23" s="21"/>
      <c r="NOX23" s="21"/>
      <c r="NOY23" s="21"/>
      <c r="NOZ23" s="21"/>
      <c r="NPA23" s="21"/>
      <c r="NPB23" s="21"/>
      <c r="NPC23" s="21"/>
      <c r="NPD23" s="21"/>
      <c r="NPE23" s="21"/>
      <c r="NPF23" s="21"/>
      <c r="NPG23" s="21"/>
      <c r="NPH23" s="21"/>
      <c r="NPI23" s="21"/>
      <c r="NPJ23" s="21"/>
      <c r="NPK23" s="21"/>
      <c r="NPL23" s="21"/>
      <c r="NPM23" s="21"/>
      <c r="NPN23" s="21"/>
      <c r="NPO23" s="21"/>
      <c r="NPP23" s="21"/>
      <c r="NPQ23" s="21"/>
      <c r="NPR23" s="21"/>
      <c r="NPS23" s="21"/>
      <c r="NPT23" s="21"/>
      <c r="NPU23" s="21"/>
      <c r="NPV23" s="21"/>
      <c r="NPW23" s="21"/>
      <c r="NPX23" s="21"/>
      <c r="NPY23" s="21"/>
      <c r="NPZ23" s="21"/>
      <c r="NQA23" s="21"/>
      <c r="NQB23" s="21"/>
      <c r="NQC23" s="21"/>
      <c r="NQD23" s="21"/>
      <c r="NQE23" s="21"/>
      <c r="NQF23" s="21"/>
      <c r="NQG23" s="21"/>
      <c r="NQH23" s="21"/>
      <c r="NQI23" s="21"/>
      <c r="NQJ23" s="21"/>
      <c r="NQK23" s="21"/>
      <c r="NQL23" s="21"/>
      <c r="NQM23" s="21"/>
      <c r="NQN23" s="21"/>
      <c r="NQO23" s="21"/>
      <c r="NQP23" s="21"/>
      <c r="NQQ23" s="21"/>
      <c r="NQR23" s="21"/>
      <c r="NQS23" s="21"/>
      <c r="NQT23" s="21"/>
      <c r="NQU23" s="21"/>
      <c r="NQV23" s="21"/>
      <c r="NQW23" s="21"/>
      <c r="NQX23" s="21"/>
      <c r="NQY23" s="21"/>
      <c r="NQZ23" s="21"/>
      <c r="NRA23" s="21"/>
      <c r="NRB23" s="21"/>
      <c r="NRC23" s="21"/>
      <c r="NRD23" s="21"/>
      <c r="NRE23" s="21"/>
      <c r="NRF23" s="21"/>
      <c r="NRG23" s="21"/>
      <c r="NRH23" s="21"/>
      <c r="NRI23" s="21"/>
      <c r="NRJ23" s="21"/>
      <c r="NRK23" s="21"/>
      <c r="NRL23" s="21"/>
      <c r="NRM23" s="21"/>
      <c r="NRN23" s="21"/>
      <c r="NRO23" s="21"/>
      <c r="NRP23" s="21"/>
      <c r="NRQ23" s="21"/>
      <c r="NRR23" s="21"/>
      <c r="NRS23" s="21"/>
      <c r="NRT23" s="21"/>
      <c r="NRU23" s="21"/>
      <c r="NRV23" s="21"/>
      <c r="NRW23" s="21"/>
      <c r="NRX23" s="21"/>
      <c r="NRY23" s="21"/>
      <c r="NRZ23" s="21"/>
      <c r="NSA23" s="21"/>
      <c r="NSB23" s="21"/>
      <c r="NSC23" s="21"/>
      <c r="NSD23" s="21"/>
      <c r="NSE23" s="21"/>
      <c r="NSF23" s="21"/>
      <c r="NSG23" s="21"/>
      <c r="NSH23" s="21"/>
      <c r="NSI23" s="21"/>
      <c r="NSJ23" s="21"/>
      <c r="NSK23" s="21"/>
      <c r="NSL23" s="21"/>
      <c r="NSM23" s="21"/>
      <c r="NSN23" s="21"/>
      <c r="NSO23" s="21"/>
      <c r="NSP23" s="21"/>
      <c r="NSQ23" s="21"/>
      <c r="NSR23" s="21"/>
      <c r="NSS23" s="21"/>
      <c r="NST23" s="21"/>
      <c r="NSU23" s="21"/>
      <c r="NSV23" s="21"/>
      <c r="NSW23" s="21"/>
      <c r="NSX23" s="21"/>
      <c r="NSY23" s="21"/>
      <c r="NSZ23" s="21"/>
      <c r="NTA23" s="21"/>
      <c r="NTB23" s="21"/>
      <c r="NTC23" s="21"/>
      <c r="NTD23" s="21"/>
      <c r="NTE23" s="21"/>
      <c r="NTF23" s="21"/>
      <c r="NTG23" s="21"/>
      <c r="NTH23" s="21"/>
      <c r="NTI23" s="21"/>
      <c r="NTJ23" s="21"/>
      <c r="NTK23" s="21"/>
      <c r="NTL23" s="21"/>
      <c r="NTM23" s="21"/>
      <c r="NTN23" s="21"/>
      <c r="NTO23" s="21"/>
      <c r="NTP23" s="21"/>
      <c r="NTQ23" s="21"/>
      <c r="NTR23" s="21"/>
      <c r="NTS23" s="21"/>
      <c r="NTT23" s="21"/>
      <c r="NTU23" s="21"/>
      <c r="NTV23" s="21"/>
      <c r="NTW23" s="21"/>
      <c r="NTX23" s="21"/>
      <c r="NTY23" s="21"/>
      <c r="NTZ23" s="21"/>
      <c r="NUA23" s="21"/>
      <c r="NUB23" s="21"/>
      <c r="NUC23" s="21"/>
      <c r="NUD23" s="21"/>
      <c r="NUE23" s="21"/>
      <c r="NUF23" s="21"/>
      <c r="NUG23" s="21"/>
      <c r="NUH23" s="21"/>
      <c r="NUI23" s="21"/>
      <c r="NUJ23" s="21"/>
      <c r="NUK23" s="21"/>
      <c r="NUL23" s="21"/>
      <c r="NUM23" s="21"/>
      <c r="NUN23" s="21"/>
      <c r="NUO23" s="21"/>
      <c r="NUP23" s="21"/>
      <c r="NUQ23" s="21"/>
      <c r="NUR23" s="21"/>
      <c r="NUS23" s="21"/>
      <c r="NUT23" s="21"/>
      <c r="NUU23" s="21"/>
      <c r="NUV23" s="21"/>
      <c r="NUW23" s="21"/>
      <c r="NUX23" s="21"/>
      <c r="NUY23" s="21"/>
      <c r="NUZ23" s="21"/>
      <c r="NVA23" s="21"/>
      <c r="NVB23" s="21"/>
      <c r="NVC23" s="21"/>
      <c r="NVD23" s="21"/>
      <c r="NVE23" s="21"/>
      <c r="NVF23" s="21"/>
      <c r="NVG23" s="21"/>
      <c r="NVH23" s="21"/>
      <c r="NVI23" s="21"/>
      <c r="NVJ23" s="21"/>
      <c r="NVK23" s="21"/>
      <c r="NVL23" s="21"/>
      <c r="NVM23" s="21"/>
      <c r="NVN23" s="21"/>
      <c r="NVO23" s="21"/>
      <c r="NVP23" s="21"/>
      <c r="NVQ23" s="21"/>
      <c r="NVR23" s="21"/>
      <c r="NVS23" s="21"/>
      <c r="NVT23" s="21"/>
      <c r="NVU23" s="21"/>
      <c r="NVV23" s="21"/>
      <c r="NVW23" s="21"/>
      <c r="NVX23" s="21"/>
      <c r="NVY23" s="21"/>
      <c r="NVZ23" s="21"/>
      <c r="NWA23" s="21"/>
      <c r="NWB23" s="21"/>
      <c r="NWC23" s="21"/>
      <c r="NWD23" s="21"/>
      <c r="NWE23" s="21"/>
      <c r="NWF23" s="21"/>
      <c r="NWG23" s="21"/>
      <c r="NWH23" s="21"/>
      <c r="NWI23" s="21"/>
      <c r="NWJ23" s="21"/>
      <c r="NWK23" s="21"/>
      <c r="NWL23" s="21"/>
      <c r="NWM23" s="21"/>
      <c r="NWN23" s="21"/>
      <c r="NWO23" s="21"/>
      <c r="NWP23" s="21"/>
      <c r="NWQ23" s="21"/>
      <c r="NWR23" s="21"/>
      <c r="NWS23" s="21"/>
      <c r="NWT23" s="21"/>
      <c r="NWU23" s="21"/>
      <c r="NWV23" s="21"/>
      <c r="NWW23" s="21"/>
      <c r="NWX23" s="21"/>
      <c r="NWY23" s="21"/>
      <c r="NWZ23" s="21"/>
      <c r="NXA23" s="21"/>
      <c r="NXB23" s="21"/>
      <c r="NXC23" s="21"/>
      <c r="NXD23" s="21"/>
      <c r="NXE23" s="21"/>
      <c r="NXF23" s="21"/>
      <c r="NXG23" s="21"/>
      <c r="NXH23" s="21"/>
      <c r="NXI23" s="21"/>
      <c r="NXJ23" s="21"/>
      <c r="NXK23" s="21"/>
      <c r="NXL23" s="21"/>
      <c r="NXM23" s="21"/>
      <c r="NXN23" s="21"/>
      <c r="NXO23" s="21"/>
      <c r="NXP23" s="21"/>
      <c r="NXQ23" s="21"/>
      <c r="NXR23" s="21"/>
      <c r="NXS23" s="21"/>
      <c r="NXT23" s="21"/>
      <c r="NXU23" s="21"/>
      <c r="NXV23" s="21"/>
      <c r="NXW23" s="21"/>
      <c r="NXX23" s="21"/>
      <c r="NXY23" s="21"/>
      <c r="NXZ23" s="21"/>
      <c r="NYA23" s="21"/>
      <c r="NYB23" s="21"/>
      <c r="NYC23" s="21"/>
      <c r="NYD23" s="21"/>
      <c r="NYE23" s="21"/>
      <c r="NYF23" s="21"/>
      <c r="NYG23" s="21"/>
      <c r="NYH23" s="21"/>
      <c r="NYI23" s="21"/>
      <c r="NYJ23" s="21"/>
      <c r="NYK23" s="21"/>
      <c r="NYL23" s="21"/>
      <c r="NYM23" s="21"/>
      <c r="NYN23" s="21"/>
      <c r="NYO23" s="21"/>
      <c r="NYP23" s="21"/>
      <c r="NYQ23" s="21"/>
      <c r="NYR23" s="21"/>
      <c r="NYS23" s="21"/>
      <c r="NYT23" s="21"/>
      <c r="NYU23" s="21"/>
      <c r="NYV23" s="21"/>
      <c r="NYW23" s="21"/>
      <c r="NYX23" s="21"/>
      <c r="NYY23" s="21"/>
      <c r="NYZ23" s="21"/>
      <c r="NZA23" s="21"/>
      <c r="NZB23" s="21"/>
      <c r="NZC23" s="21"/>
      <c r="NZD23" s="21"/>
      <c r="NZE23" s="21"/>
      <c r="NZF23" s="21"/>
      <c r="NZG23" s="21"/>
      <c r="NZH23" s="21"/>
      <c r="NZI23" s="21"/>
      <c r="NZJ23" s="21"/>
      <c r="NZK23" s="21"/>
      <c r="NZL23" s="21"/>
      <c r="NZM23" s="21"/>
      <c r="NZN23" s="21"/>
      <c r="NZO23" s="21"/>
      <c r="NZP23" s="21"/>
      <c r="NZQ23" s="21"/>
      <c r="NZR23" s="21"/>
      <c r="NZS23" s="21"/>
      <c r="NZT23" s="21"/>
      <c r="NZU23" s="21"/>
      <c r="NZV23" s="21"/>
      <c r="NZW23" s="21"/>
      <c r="NZX23" s="21"/>
      <c r="NZY23" s="21"/>
      <c r="NZZ23" s="21"/>
      <c r="OAA23" s="21"/>
      <c r="OAB23" s="21"/>
      <c r="OAC23" s="21"/>
      <c r="OAD23" s="21"/>
      <c r="OAE23" s="21"/>
      <c r="OAF23" s="21"/>
      <c r="OAG23" s="21"/>
      <c r="OAH23" s="21"/>
      <c r="OAI23" s="21"/>
      <c r="OAJ23" s="21"/>
      <c r="OAK23" s="21"/>
      <c r="OAL23" s="21"/>
      <c r="OAM23" s="21"/>
      <c r="OAN23" s="21"/>
      <c r="OAO23" s="21"/>
      <c r="OAP23" s="21"/>
      <c r="OAQ23" s="21"/>
      <c r="OAR23" s="21"/>
      <c r="OAS23" s="21"/>
      <c r="OAT23" s="21"/>
      <c r="OAU23" s="21"/>
      <c r="OAV23" s="21"/>
      <c r="OAW23" s="21"/>
      <c r="OAX23" s="21"/>
      <c r="OAY23" s="21"/>
      <c r="OAZ23" s="21"/>
      <c r="OBA23" s="21"/>
      <c r="OBB23" s="21"/>
      <c r="OBC23" s="21"/>
      <c r="OBD23" s="21"/>
      <c r="OBE23" s="21"/>
      <c r="OBF23" s="21"/>
      <c r="OBG23" s="21"/>
      <c r="OBH23" s="21"/>
      <c r="OBI23" s="21"/>
      <c r="OBJ23" s="21"/>
      <c r="OBK23" s="21"/>
      <c r="OBL23" s="21"/>
      <c r="OBM23" s="21"/>
      <c r="OBN23" s="21"/>
      <c r="OBO23" s="21"/>
      <c r="OBP23" s="21"/>
      <c r="OBQ23" s="21"/>
      <c r="OBR23" s="21"/>
      <c r="OBS23" s="21"/>
      <c r="OBT23" s="21"/>
      <c r="OBU23" s="21"/>
      <c r="OBV23" s="21"/>
      <c r="OBW23" s="21"/>
      <c r="OBX23" s="21"/>
      <c r="OBY23" s="21"/>
      <c r="OBZ23" s="21"/>
      <c r="OCA23" s="21"/>
      <c r="OCB23" s="21"/>
      <c r="OCC23" s="21"/>
      <c r="OCD23" s="21"/>
      <c r="OCE23" s="21"/>
      <c r="OCF23" s="21"/>
      <c r="OCG23" s="21"/>
      <c r="OCH23" s="21"/>
      <c r="OCI23" s="21"/>
      <c r="OCJ23" s="21"/>
      <c r="OCK23" s="21"/>
      <c r="OCL23" s="21"/>
      <c r="OCM23" s="21"/>
      <c r="OCN23" s="21"/>
      <c r="OCO23" s="21"/>
      <c r="OCP23" s="21"/>
      <c r="OCQ23" s="21"/>
      <c r="OCR23" s="21"/>
      <c r="OCS23" s="21"/>
      <c r="OCT23" s="21"/>
      <c r="OCU23" s="21"/>
      <c r="OCV23" s="21"/>
      <c r="OCW23" s="21"/>
      <c r="OCX23" s="21"/>
      <c r="OCY23" s="21"/>
      <c r="OCZ23" s="21"/>
      <c r="ODA23" s="21"/>
      <c r="ODB23" s="21"/>
      <c r="ODC23" s="21"/>
      <c r="ODD23" s="21"/>
      <c r="ODE23" s="21"/>
      <c r="ODF23" s="21"/>
      <c r="ODG23" s="21"/>
      <c r="ODH23" s="21"/>
      <c r="ODI23" s="21"/>
      <c r="ODJ23" s="21"/>
      <c r="ODK23" s="21"/>
      <c r="ODL23" s="21"/>
      <c r="ODM23" s="21"/>
      <c r="ODN23" s="21"/>
      <c r="ODO23" s="21"/>
      <c r="ODP23" s="21"/>
      <c r="ODQ23" s="21"/>
      <c r="ODR23" s="21"/>
      <c r="ODS23" s="21"/>
      <c r="ODT23" s="21"/>
      <c r="ODU23" s="21"/>
      <c r="ODV23" s="21"/>
      <c r="ODW23" s="21"/>
      <c r="ODX23" s="21"/>
      <c r="ODY23" s="21"/>
      <c r="ODZ23" s="21"/>
      <c r="OEA23" s="21"/>
      <c r="OEB23" s="21"/>
      <c r="OEC23" s="21"/>
      <c r="OED23" s="21"/>
      <c r="OEE23" s="21"/>
      <c r="OEF23" s="21"/>
      <c r="OEG23" s="21"/>
      <c r="OEH23" s="21"/>
      <c r="OEI23" s="21"/>
      <c r="OEJ23" s="21"/>
      <c r="OEK23" s="21"/>
      <c r="OEL23" s="21"/>
      <c r="OEM23" s="21"/>
      <c r="OEN23" s="21"/>
      <c r="OEO23" s="21"/>
      <c r="OEP23" s="21"/>
      <c r="OEQ23" s="21"/>
      <c r="OER23" s="21"/>
      <c r="OES23" s="21"/>
      <c r="OET23" s="21"/>
      <c r="OEU23" s="21"/>
      <c r="OEV23" s="21"/>
      <c r="OEW23" s="21"/>
      <c r="OEX23" s="21"/>
      <c r="OEY23" s="21"/>
      <c r="OEZ23" s="21"/>
      <c r="OFA23" s="21"/>
      <c r="OFB23" s="21"/>
      <c r="OFC23" s="21"/>
      <c r="OFD23" s="21"/>
      <c r="OFE23" s="21"/>
      <c r="OFF23" s="21"/>
      <c r="OFG23" s="21"/>
      <c r="OFH23" s="21"/>
      <c r="OFI23" s="21"/>
      <c r="OFJ23" s="21"/>
      <c r="OFK23" s="21"/>
      <c r="OFL23" s="21"/>
      <c r="OFM23" s="21"/>
      <c r="OFN23" s="21"/>
      <c r="OFO23" s="21"/>
      <c r="OFP23" s="21"/>
      <c r="OFQ23" s="21"/>
      <c r="OFR23" s="21"/>
      <c r="OFS23" s="21"/>
      <c r="OFT23" s="21"/>
      <c r="OFU23" s="21"/>
      <c r="OFV23" s="21"/>
      <c r="OFW23" s="21"/>
      <c r="OFX23" s="21"/>
      <c r="OFY23" s="21"/>
      <c r="OFZ23" s="21"/>
      <c r="OGA23" s="21"/>
      <c r="OGB23" s="21"/>
      <c r="OGC23" s="21"/>
      <c r="OGD23" s="21"/>
      <c r="OGE23" s="21"/>
      <c r="OGF23" s="21"/>
      <c r="OGG23" s="21"/>
      <c r="OGH23" s="21"/>
      <c r="OGI23" s="21"/>
      <c r="OGJ23" s="21"/>
      <c r="OGK23" s="21"/>
      <c r="OGL23" s="21"/>
      <c r="OGM23" s="21"/>
      <c r="OGN23" s="21"/>
      <c r="OGO23" s="21"/>
      <c r="OGP23" s="21"/>
      <c r="OGQ23" s="21"/>
      <c r="OGR23" s="21"/>
      <c r="OGS23" s="21"/>
      <c r="OGT23" s="21"/>
      <c r="OGU23" s="21"/>
      <c r="OGV23" s="21"/>
      <c r="OGW23" s="21"/>
      <c r="OGX23" s="21"/>
      <c r="OGY23" s="21"/>
      <c r="OGZ23" s="21"/>
      <c r="OHA23" s="21"/>
      <c r="OHB23" s="21"/>
      <c r="OHC23" s="21"/>
      <c r="OHD23" s="21"/>
      <c r="OHE23" s="21"/>
      <c r="OHF23" s="21"/>
      <c r="OHG23" s="21"/>
      <c r="OHH23" s="21"/>
      <c r="OHI23" s="21"/>
      <c r="OHJ23" s="21"/>
      <c r="OHK23" s="21"/>
      <c r="OHL23" s="21"/>
      <c r="OHM23" s="21"/>
      <c r="OHN23" s="21"/>
      <c r="OHO23" s="21"/>
      <c r="OHP23" s="21"/>
      <c r="OHQ23" s="21"/>
      <c r="OHR23" s="21"/>
      <c r="OHS23" s="21"/>
      <c r="OHT23" s="21"/>
      <c r="OHU23" s="21"/>
      <c r="OHV23" s="21"/>
      <c r="OHW23" s="21"/>
      <c r="OHX23" s="21"/>
      <c r="OHY23" s="21"/>
      <c r="OHZ23" s="21"/>
      <c r="OIA23" s="21"/>
      <c r="OIB23" s="21"/>
      <c r="OIC23" s="21"/>
      <c r="OID23" s="21"/>
      <c r="OIE23" s="21"/>
      <c r="OIF23" s="21"/>
      <c r="OIG23" s="21"/>
      <c r="OIH23" s="21"/>
      <c r="OII23" s="21"/>
      <c r="OIJ23" s="21"/>
      <c r="OIK23" s="21"/>
      <c r="OIL23" s="21"/>
      <c r="OIM23" s="21"/>
      <c r="OIN23" s="21"/>
      <c r="OIO23" s="21"/>
      <c r="OIP23" s="21"/>
      <c r="OIQ23" s="21"/>
      <c r="OIR23" s="21"/>
      <c r="OIS23" s="21"/>
      <c r="OIT23" s="21"/>
      <c r="OIU23" s="21"/>
      <c r="OIV23" s="21"/>
      <c r="OIW23" s="21"/>
      <c r="OIX23" s="21"/>
      <c r="OIY23" s="21"/>
      <c r="OIZ23" s="21"/>
      <c r="OJA23" s="21"/>
      <c r="OJB23" s="21"/>
      <c r="OJC23" s="21"/>
      <c r="OJD23" s="21"/>
      <c r="OJE23" s="21"/>
      <c r="OJF23" s="21"/>
      <c r="OJG23" s="21"/>
      <c r="OJH23" s="21"/>
      <c r="OJI23" s="21"/>
      <c r="OJJ23" s="21"/>
      <c r="OJK23" s="21"/>
      <c r="OJL23" s="21"/>
      <c r="OJM23" s="21"/>
      <c r="OJN23" s="21"/>
      <c r="OJO23" s="21"/>
      <c r="OJP23" s="21"/>
      <c r="OJQ23" s="21"/>
      <c r="OJR23" s="21"/>
      <c r="OJS23" s="21"/>
      <c r="OJT23" s="21"/>
      <c r="OJU23" s="21"/>
      <c r="OJV23" s="21"/>
      <c r="OJW23" s="21"/>
      <c r="OJX23" s="21"/>
      <c r="OJY23" s="21"/>
      <c r="OJZ23" s="21"/>
      <c r="OKA23" s="21"/>
      <c r="OKB23" s="21"/>
      <c r="OKC23" s="21"/>
      <c r="OKD23" s="21"/>
      <c r="OKE23" s="21"/>
      <c r="OKF23" s="21"/>
      <c r="OKG23" s="21"/>
      <c r="OKH23" s="21"/>
      <c r="OKI23" s="21"/>
      <c r="OKJ23" s="21"/>
      <c r="OKK23" s="21"/>
      <c r="OKL23" s="21"/>
      <c r="OKM23" s="21"/>
      <c r="OKN23" s="21"/>
      <c r="OKO23" s="21"/>
      <c r="OKP23" s="21"/>
      <c r="OKQ23" s="21"/>
      <c r="OKR23" s="21"/>
      <c r="OKS23" s="21"/>
      <c r="OKT23" s="21"/>
      <c r="OKU23" s="21"/>
      <c r="OKV23" s="21"/>
      <c r="OKW23" s="21"/>
      <c r="OKX23" s="21"/>
      <c r="OKY23" s="21"/>
      <c r="OKZ23" s="21"/>
      <c r="OLA23" s="21"/>
      <c r="OLB23" s="21"/>
      <c r="OLC23" s="21"/>
      <c r="OLD23" s="21"/>
      <c r="OLE23" s="21"/>
      <c r="OLF23" s="21"/>
      <c r="OLG23" s="21"/>
      <c r="OLH23" s="21"/>
      <c r="OLI23" s="21"/>
      <c r="OLJ23" s="21"/>
      <c r="OLK23" s="21"/>
      <c r="OLL23" s="21"/>
      <c r="OLM23" s="21"/>
      <c r="OLN23" s="21"/>
      <c r="OLO23" s="21"/>
      <c r="OLP23" s="21"/>
      <c r="OLQ23" s="21"/>
      <c r="OLR23" s="21"/>
      <c r="OLS23" s="21"/>
      <c r="OLT23" s="21"/>
      <c r="OLU23" s="21"/>
      <c r="OLV23" s="21"/>
      <c r="OLW23" s="21"/>
      <c r="OLX23" s="21"/>
      <c r="OLY23" s="21"/>
      <c r="OLZ23" s="21"/>
      <c r="OMA23" s="21"/>
      <c r="OMB23" s="21"/>
      <c r="OMC23" s="21"/>
      <c r="OMD23" s="21"/>
      <c r="OME23" s="21"/>
      <c r="OMF23" s="21"/>
      <c r="OMG23" s="21"/>
      <c r="OMH23" s="21"/>
      <c r="OMI23" s="21"/>
      <c r="OMJ23" s="21"/>
      <c r="OMK23" s="21"/>
      <c r="OML23" s="21"/>
      <c r="OMM23" s="21"/>
      <c r="OMN23" s="21"/>
      <c r="OMO23" s="21"/>
      <c r="OMP23" s="21"/>
      <c r="OMQ23" s="21"/>
      <c r="OMR23" s="21"/>
      <c r="OMS23" s="21"/>
      <c r="OMT23" s="21"/>
      <c r="OMU23" s="21"/>
      <c r="OMV23" s="21"/>
      <c r="OMW23" s="21"/>
      <c r="OMX23" s="21"/>
      <c r="OMY23" s="21"/>
      <c r="OMZ23" s="21"/>
      <c r="ONA23" s="21"/>
      <c r="ONB23" s="21"/>
      <c r="ONC23" s="21"/>
      <c r="OND23" s="21"/>
      <c r="ONE23" s="21"/>
      <c r="ONF23" s="21"/>
      <c r="ONG23" s="21"/>
      <c r="ONH23" s="21"/>
      <c r="ONI23" s="21"/>
      <c r="ONJ23" s="21"/>
      <c r="ONK23" s="21"/>
      <c r="ONL23" s="21"/>
      <c r="ONM23" s="21"/>
      <c r="ONN23" s="21"/>
      <c r="ONO23" s="21"/>
      <c r="ONP23" s="21"/>
      <c r="ONQ23" s="21"/>
      <c r="ONR23" s="21"/>
      <c r="ONS23" s="21"/>
      <c r="ONT23" s="21"/>
      <c r="ONU23" s="21"/>
      <c r="ONV23" s="21"/>
      <c r="ONW23" s="21"/>
      <c r="ONX23" s="21"/>
      <c r="ONY23" s="21"/>
      <c r="ONZ23" s="21"/>
      <c r="OOA23" s="21"/>
      <c r="OOB23" s="21"/>
      <c r="OOC23" s="21"/>
      <c r="OOD23" s="21"/>
      <c r="OOE23" s="21"/>
      <c r="OOF23" s="21"/>
      <c r="OOG23" s="21"/>
      <c r="OOH23" s="21"/>
      <c r="OOI23" s="21"/>
      <c r="OOJ23" s="21"/>
      <c r="OOK23" s="21"/>
      <c r="OOL23" s="21"/>
      <c r="OOM23" s="21"/>
      <c r="OON23" s="21"/>
      <c r="OOO23" s="21"/>
      <c r="OOP23" s="21"/>
      <c r="OOQ23" s="21"/>
      <c r="OOR23" s="21"/>
      <c r="OOS23" s="21"/>
      <c r="OOT23" s="21"/>
      <c r="OOU23" s="21"/>
      <c r="OOV23" s="21"/>
      <c r="OOW23" s="21"/>
      <c r="OOX23" s="21"/>
      <c r="OOY23" s="21"/>
      <c r="OOZ23" s="21"/>
      <c r="OPA23" s="21"/>
      <c r="OPB23" s="21"/>
      <c r="OPC23" s="21"/>
      <c r="OPD23" s="21"/>
      <c r="OPE23" s="21"/>
      <c r="OPF23" s="21"/>
      <c r="OPG23" s="21"/>
      <c r="OPH23" s="21"/>
      <c r="OPI23" s="21"/>
      <c r="OPJ23" s="21"/>
      <c r="OPK23" s="21"/>
      <c r="OPL23" s="21"/>
      <c r="OPM23" s="21"/>
      <c r="OPN23" s="21"/>
      <c r="OPO23" s="21"/>
      <c r="OPP23" s="21"/>
      <c r="OPQ23" s="21"/>
      <c r="OPR23" s="21"/>
      <c r="OPS23" s="21"/>
      <c r="OPT23" s="21"/>
      <c r="OPU23" s="21"/>
      <c r="OPV23" s="21"/>
      <c r="OPW23" s="21"/>
      <c r="OPX23" s="21"/>
      <c r="OPY23" s="21"/>
      <c r="OPZ23" s="21"/>
      <c r="OQA23" s="21"/>
      <c r="OQB23" s="21"/>
      <c r="OQC23" s="21"/>
      <c r="OQD23" s="21"/>
      <c r="OQE23" s="21"/>
      <c r="OQF23" s="21"/>
      <c r="OQG23" s="21"/>
      <c r="OQH23" s="21"/>
      <c r="OQI23" s="21"/>
      <c r="OQJ23" s="21"/>
      <c r="OQK23" s="21"/>
      <c r="OQL23" s="21"/>
      <c r="OQM23" s="21"/>
      <c r="OQN23" s="21"/>
      <c r="OQO23" s="21"/>
      <c r="OQP23" s="21"/>
      <c r="OQQ23" s="21"/>
      <c r="OQR23" s="21"/>
      <c r="OQS23" s="21"/>
      <c r="OQT23" s="21"/>
      <c r="OQU23" s="21"/>
      <c r="OQV23" s="21"/>
      <c r="OQW23" s="21"/>
      <c r="OQX23" s="21"/>
      <c r="OQY23" s="21"/>
      <c r="OQZ23" s="21"/>
      <c r="ORA23" s="21"/>
      <c r="ORB23" s="21"/>
      <c r="ORC23" s="21"/>
      <c r="ORD23" s="21"/>
      <c r="ORE23" s="21"/>
      <c r="ORF23" s="21"/>
      <c r="ORG23" s="21"/>
      <c r="ORH23" s="21"/>
      <c r="ORI23" s="21"/>
      <c r="ORJ23" s="21"/>
      <c r="ORK23" s="21"/>
      <c r="ORL23" s="21"/>
      <c r="ORM23" s="21"/>
      <c r="ORN23" s="21"/>
      <c r="ORO23" s="21"/>
      <c r="ORP23" s="21"/>
      <c r="ORQ23" s="21"/>
      <c r="ORR23" s="21"/>
      <c r="ORS23" s="21"/>
      <c r="ORT23" s="21"/>
      <c r="ORU23" s="21"/>
      <c r="ORV23" s="21"/>
      <c r="ORW23" s="21"/>
      <c r="ORX23" s="21"/>
      <c r="ORY23" s="21"/>
      <c r="ORZ23" s="21"/>
      <c r="OSA23" s="21"/>
      <c r="OSB23" s="21"/>
      <c r="OSC23" s="21"/>
      <c r="OSD23" s="21"/>
      <c r="OSE23" s="21"/>
      <c r="OSF23" s="21"/>
      <c r="OSG23" s="21"/>
      <c r="OSH23" s="21"/>
      <c r="OSI23" s="21"/>
      <c r="OSJ23" s="21"/>
      <c r="OSK23" s="21"/>
      <c r="OSL23" s="21"/>
      <c r="OSM23" s="21"/>
      <c r="OSN23" s="21"/>
      <c r="OSO23" s="21"/>
      <c r="OSP23" s="21"/>
      <c r="OSQ23" s="21"/>
      <c r="OSR23" s="21"/>
      <c r="OSS23" s="21"/>
      <c r="OST23" s="21"/>
      <c r="OSU23" s="21"/>
      <c r="OSV23" s="21"/>
      <c r="OSW23" s="21"/>
      <c r="OSX23" s="21"/>
      <c r="OSY23" s="21"/>
      <c r="OSZ23" s="21"/>
      <c r="OTA23" s="21"/>
      <c r="OTB23" s="21"/>
      <c r="OTC23" s="21"/>
      <c r="OTD23" s="21"/>
      <c r="OTE23" s="21"/>
      <c r="OTF23" s="21"/>
      <c r="OTG23" s="21"/>
      <c r="OTH23" s="21"/>
      <c r="OTI23" s="21"/>
      <c r="OTJ23" s="21"/>
      <c r="OTK23" s="21"/>
      <c r="OTL23" s="21"/>
      <c r="OTM23" s="21"/>
      <c r="OTN23" s="21"/>
      <c r="OTO23" s="21"/>
      <c r="OTP23" s="21"/>
      <c r="OTQ23" s="21"/>
      <c r="OTR23" s="21"/>
      <c r="OTS23" s="21"/>
      <c r="OTT23" s="21"/>
      <c r="OTU23" s="21"/>
      <c r="OTV23" s="21"/>
      <c r="OTW23" s="21"/>
      <c r="OTX23" s="21"/>
      <c r="OTY23" s="21"/>
      <c r="OTZ23" s="21"/>
      <c r="OUA23" s="21"/>
      <c r="OUB23" s="21"/>
      <c r="OUC23" s="21"/>
      <c r="OUD23" s="21"/>
      <c r="OUE23" s="21"/>
      <c r="OUF23" s="21"/>
      <c r="OUG23" s="21"/>
      <c r="OUH23" s="21"/>
      <c r="OUI23" s="21"/>
      <c r="OUJ23" s="21"/>
      <c r="OUK23" s="21"/>
      <c r="OUL23" s="21"/>
      <c r="OUM23" s="21"/>
      <c r="OUN23" s="21"/>
      <c r="OUO23" s="21"/>
      <c r="OUP23" s="21"/>
      <c r="OUQ23" s="21"/>
      <c r="OUR23" s="21"/>
      <c r="OUS23" s="21"/>
      <c r="OUT23" s="21"/>
      <c r="OUU23" s="21"/>
      <c r="OUV23" s="21"/>
      <c r="OUW23" s="21"/>
      <c r="OUX23" s="21"/>
      <c r="OUY23" s="21"/>
      <c r="OUZ23" s="21"/>
      <c r="OVA23" s="21"/>
      <c r="OVB23" s="21"/>
      <c r="OVC23" s="21"/>
      <c r="OVD23" s="21"/>
      <c r="OVE23" s="21"/>
      <c r="OVF23" s="21"/>
      <c r="OVG23" s="21"/>
      <c r="OVH23" s="21"/>
      <c r="OVI23" s="21"/>
      <c r="OVJ23" s="21"/>
      <c r="OVK23" s="21"/>
      <c r="OVL23" s="21"/>
      <c r="OVM23" s="21"/>
      <c r="OVN23" s="21"/>
      <c r="OVO23" s="21"/>
      <c r="OVP23" s="21"/>
      <c r="OVQ23" s="21"/>
      <c r="OVR23" s="21"/>
      <c r="OVS23" s="21"/>
      <c r="OVT23" s="21"/>
      <c r="OVU23" s="21"/>
      <c r="OVV23" s="21"/>
      <c r="OVW23" s="21"/>
      <c r="OVX23" s="21"/>
      <c r="OVY23" s="21"/>
      <c r="OVZ23" s="21"/>
      <c r="OWA23" s="21"/>
      <c r="OWB23" s="21"/>
      <c r="OWC23" s="21"/>
      <c r="OWD23" s="21"/>
      <c r="OWE23" s="21"/>
      <c r="OWF23" s="21"/>
      <c r="OWG23" s="21"/>
      <c r="OWH23" s="21"/>
      <c r="OWI23" s="21"/>
      <c r="OWJ23" s="21"/>
      <c r="OWK23" s="21"/>
      <c r="OWL23" s="21"/>
      <c r="OWM23" s="21"/>
      <c r="OWN23" s="21"/>
      <c r="OWO23" s="21"/>
      <c r="OWP23" s="21"/>
      <c r="OWQ23" s="21"/>
      <c r="OWR23" s="21"/>
      <c r="OWS23" s="21"/>
      <c r="OWT23" s="21"/>
      <c r="OWU23" s="21"/>
      <c r="OWV23" s="21"/>
      <c r="OWW23" s="21"/>
      <c r="OWX23" s="21"/>
      <c r="OWY23" s="21"/>
      <c r="OWZ23" s="21"/>
      <c r="OXA23" s="21"/>
      <c r="OXB23" s="21"/>
      <c r="OXC23" s="21"/>
      <c r="OXD23" s="21"/>
      <c r="OXE23" s="21"/>
      <c r="OXF23" s="21"/>
      <c r="OXG23" s="21"/>
      <c r="OXH23" s="21"/>
      <c r="OXI23" s="21"/>
      <c r="OXJ23" s="21"/>
      <c r="OXK23" s="21"/>
      <c r="OXL23" s="21"/>
      <c r="OXM23" s="21"/>
      <c r="OXN23" s="21"/>
      <c r="OXO23" s="21"/>
      <c r="OXP23" s="21"/>
      <c r="OXQ23" s="21"/>
      <c r="OXR23" s="21"/>
      <c r="OXS23" s="21"/>
      <c r="OXT23" s="21"/>
      <c r="OXU23" s="21"/>
      <c r="OXV23" s="21"/>
      <c r="OXW23" s="21"/>
      <c r="OXX23" s="21"/>
      <c r="OXY23" s="21"/>
      <c r="OXZ23" s="21"/>
      <c r="OYA23" s="21"/>
      <c r="OYB23" s="21"/>
      <c r="OYC23" s="21"/>
      <c r="OYD23" s="21"/>
      <c r="OYE23" s="21"/>
      <c r="OYF23" s="21"/>
      <c r="OYG23" s="21"/>
      <c r="OYH23" s="21"/>
      <c r="OYI23" s="21"/>
      <c r="OYJ23" s="21"/>
      <c r="OYK23" s="21"/>
      <c r="OYL23" s="21"/>
      <c r="OYM23" s="21"/>
      <c r="OYN23" s="21"/>
      <c r="OYO23" s="21"/>
      <c r="OYP23" s="21"/>
      <c r="OYQ23" s="21"/>
      <c r="OYR23" s="21"/>
      <c r="OYS23" s="21"/>
      <c r="OYT23" s="21"/>
      <c r="OYU23" s="21"/>
      <c r="OYV23" s="21"/>
      <c r="OYW23" s="21"/>
      <c r="OYX23" s="21"/>
      <c r="OYY23" s="21"/>
      <c r="OYZ23" s="21"/>
      <c r="OZA23" s="21"/>
      <c r="OZB23" s="21"/>
      <c r="OZC23" s="21"/>
      <c r="OZD23" s="21"/>
      <c r="OZE23" s="21"/>
      <c r="OZF23" s="21"/>
      <c r="OZG23" s="21"/>
      <c r="OZH23" s="21"/>
      <c r="OZI23" s="21"/>
      <c r="OZJ23" s="21"/>
      <c r="OZK23" s="21"/>
      <c r="OZL23" s="21"/>
      <c r="OZM23" s="21"/>
      <c r="OZN23" s="21"/>
      <c r="OZO23" s="21"/>
      <c r="OZP23" s="21"/>
      <c r="OZQ23" s="21"/>
      <c r="OZR23" s="21"/>
      <c r="OZS23" s="21"/>
      <c r="OZT23" s="21"/>
      <c r="OZU23" s="21"/>
      <c r="OZV23" s="21"/>
      <c r="OZW23" s="21"/>
      <c r="OZX23" s="21"/>
      <c r="OZY23" s="21"/>
      <c r="OZZ23" s="21"/>
      <c r="PAA23" s="21"/>
      <c r="PAB23" s="21"/>
      <c r="PAC23" s="21"/>
      <c r="PAD23" s="21"/>
      <c r="PAE23" s="21"/>
      <c r="PAF23" s="21"/>
      <c r="PAG23" s="21"/>
      <c r="PAH23" s="21"/>
      <c r="PAI23" s="21"/>
      <c r="PAJ23" s="21"/>
      <c r="PAK23" s="21"/>
      <c r="PAL23" s="21"/>
      <c r="PAM23" s="21"/>
      <c r="PAN23" s="21"/>
      <c r="PAO23" s="21"/>
      <c r="PAP23" s="21"/>
      <c r="PAQ23" s="21"/>
      <c r="PAR23" s="21"/>
      <c r="PAS23" s="21"/>
      <c r="PAT23" s="21"/>
      <c r="PAU23" s="21"/>
      <c r="PAV23" s="21"/>
      <c r="PAW23" s="21"/>
      <c r="PAX23" s="21"/>
      <c r="PAY23" s="21"/>
      <c r="PAZ23" s="21"/>
      <c r="PBA23" s="21"/>
      <c r="PBB23" s="21"/>
      <c r="PBC23" s="21"/>
      <c r="PBD23" s="21"/>
      <c r="PBE23" s="21"/>
      <c r="PBF23" s="21"/>
      <c r="PBG23" s="21"/>
      <c r="PBH23" s="21"/>
      <c r="PBI23" s="21"/>
      <c r="PBJ23" s="21"/>
      <c r="PBK23" s="21"/>
      <c r="PBL23" s="21"/>
      <c r="PBM23" s="21"/>
      <c r="PBN23" s="21"/>
      <c r="PBO23" s="21"/>
      <c r="PBP23" s="21"/>
      <c r="PBQ23" s="21"/>
      <c r="PBR23" s="21"/>
      <c r="PBS23" s="21"/>
      <c r="PBT23" s="21"/>
      <c r="PBU23" s="21"/>
      <c r="PBV23" s="21"/>
      <c r="PBW23" s="21"/>
      <c r="PBX23" s="21"/>
      <c r="PBY23" s="21"/>
      <c r="PBZ23" s="21"/>
      <c r="PCA23" s="21"/>
      <c r="PCB23" s="21"/>
      <c r="PCC23" s="21"/>
      <c r="PCD23" s="21"/>
      <c r="PCE23" s="21"/>
      <c r="PCF23" s="21"/>
      <c r="PCG23" s="21"/>
      <c r="PCH23" s="21"/>
      <c r="PCI23" s="21"/>
      <c r="PCJ23" s="21"/>
      <c r="PCK23" s="21"/>
      <c r="PCL23" s="21"/>
      <c r="PCM23" s="21"/>
      <c r="PCN23" s="21"/>
      <c r="PCO23" s="21"/>
      <c r="PCP23" s="21"/>
      <c r="PCQ23" s="21"/>
      <c r="PCR23" s="21"/>
      <c r="PCS23" s="21"/>
      <c r="PCT23" s="21"/>
      <c r="PCU23" s="21"/>
      <c r="PCV23" s="21"/>
      <c r="PCW23" s="21"/>
      <c r="PCX23" s="21"/>
      <c r="PCY23" s="21"/>
      <c r="PCZ23" s="21"/>
      <c r="PDA23" s="21"/>
      <c r="PDB23" s="21"/>
      <c r="PDC23" s="21"/>
      <c r="PDD23" s="21"/>
      <c r="PDE23" s="21"/>
      <c r="PDF23" s="21"/>
      <c r="PDG23" s="21"/>
      <c r="PDH23" s="21"/>
      <c r="PDI23" s="21"/>
      <c r="PDJ23" s="21"/>
      <c r="PDK23" s="21"/>
      <c r="PDL23" s="21"/>
      <c r="PDM23" s="21"/>
      <c r="PDN23" s="21"/>
      <c r="PDO23" s="21"/>
      <c r="PDP23" s="21"/>
      <c r="PDQ23" s="21"/>
      <c r="PDR23" s="21"/>
      <c r="PDS23" s="21"/>
      <c r="PDT23" s="21"/>
      <c r="PDU23" s="21"/>
      <c r="PDV23" s="21"/>
      <c r="PDW23" s="21"/>
      <c r="PDX23" s="21"/>
      <c r="PDY23" s="21"/>
      <c r="PDZ23" s="21"/>
      <c r="PEA23" s="21"/>
      <c r="PEB23" s="21"/>
      <c r="PEC23" s="21"/>
      <c r="PED23" s="21"/>
      <c r="PEE23" s="21"/>
      <c r="PEF23" s="21"/>
      <c r="PEG23" s="21"/>
      <c r="PEH23" s="21"/>
      <c r="PEI23" s="21"/>
      <c r="PEJ23" s="21"/>
      <c r="PEK23" s="21"/>
      <c r="PEL23" s="21"/>
      <c r="PEM23" s="21"/>
      <c r="PEN23" s="21"/>
      <c r="PEO23" s="21"/>
      <c r="PEP23" s="21"/>
      <c r="PEQ23" s="21"/>
      <c r="PER23" s="21"/>
      <c r="PES23" s="21"/>
      <c r="PET23" s="21"/>
      <c r="PEU23" s="21"/>
      <c r="PEV23" s="21"/>
      <c r="PEW23" s="21"/>
      <c r="PEX23" s="21"/>
      <c r="PEY23" s="21"/>
      <c r="PEZ23" s="21"/>
      <c r="PFA23" s="21"/>
      <c r="PFB23" s="21"/>
      <c r="PFC23" s="21"/>
      <c r="PFD23" s="21"/>
      <c r="PFE23" s="21"/>
      <c r="PFF23" s="21"/>
      <c r="PFG23" s="21"/>
      <c r="PFH23" s="21"/>
      <c r="PFI23" s="21"/>
      <c r="PFJ23" s="21"/>
      <c r="PFK23" s="21"/>
      <c r="PFL23" s="21"/>
      <c r="PFM23" s="21"/>
      <c r="PFN23" s="21"/>
      <c r="PFO23" s="21"/>
      <c r="PFP23" s="21"/>
      <c r="PFQ23" s="21"/>
      <c r="PFR23" s="21"/>
      <c r="PFS23" s="21"/>
      <c r="PFT23" s="21"/>
      <c r="PFU23" s="21"/>
      <c r="PFV23" s="21"/>
      <c r="PFW23" s="21"/>
      <c r="PFX23" s="21"/>
      <c r="PFY23" s="21"/>
      <c r="PFZ23" s="21"/>
      <c r="PGA23" s="21"/>
      <c r="PGB23" s="21"/>
      <c r="PGC23" s="21"/>
      <c r="PGD23" s="21"/>
      <c r="PGE23" s="21"/>
      <c r="PGF23" s="21"/>
      <c r="PGG23" s="21"/>
      <c r="PGH23" s="21"/>
      <c r="PGI23" s="21"/>
      <c r="PGJ23" s="21"/>
      <c r="PGK23" s="21"/>
      <c r="PGL23" s="21"/>
      <c r="PGM23" s="21"/>
      <c r="PGN23" s="21"/>
      <c r="PGO23" s="21"/>
      <c r="PGP23" s="21"/>
      <c r="PGQ23" s="21"/>
      <c r="PGR23" s="21"/>
      <c r="PGS23" s="21"/>
      <c r="PGT23" s="21"/>
      <c r="PGU23" s="21"/>
      <c r="PGV23" s="21"/>
      <c r="PGW23" s="21"/>
      <c r="PGX23" s="21"/>
      <c r="PGY23" s="21"/>
      <c r="PGZ23" s="21"/>
      <c r="PHA23" s="21"/>
      <c r="PHB23" s="21"/>
      <c r="PHC23" s="21"/>
      <c r="PHD23" s="21"/>
      <c r="PHE23" s="21"/>
      <c r="PHF23" s="21"/>
      <c r="PHG23" s="21"/>
      <c r="PHH23" s="21"/>
      <c r="PHI23" s="21"/>
      <c r="PHJ23" s="21"/>
      <c r="PHK23" s="21"/>
      <c r="PHL23" s="21"/>
      <c r="PHM23" s="21"/>
      <c r="PHN23" s="21"/>
      <c r="PHO23" s="21"/>
      <c r="PHP23" s="21"/>
      <c r="PHQ23" s="21"/>
      <c r="PHR23" s="21"/>
      <c r="PHS23" s="21"/>
      <c r="PHT23" s="21"/>
      <c r="PHU23" s="21"/>
      <c r="PHV23" s="21"/>
      <c r="PHW23" s="21"/>
      <c r="PHX23" s="21"/>
      <c r="PHY23" s="21"/>
      <c r="PHZ23" s="21"/>
      <c r="PIA23" s="21"/>
      <c r="PIB23" s="21"/>
      <c r="PIC23" s="21"/>
      <c r="PID23" s="21"/>
      <c r="PIE23" s="21"/>
      <c r="PIF23" s="21"/>
      <c r="PIG23" s="21"/>
      <c r="PIH23" s="21"/>
      <c r="PII23" s="21"/>
      <c r="PIJ23" s="21"/>
      <c r="PIK23" s="21"/>
      <c r="PIL23" s="21"/>
      <c r="PIM23" s="21"/>
      <c r="PIN23" s="21"/>
      <c r="PIO23" s="21"/>
      <c r="PIP23" s="21"/>
      <c r="PIQ23" s="21"/>
      <c r="PIR23" s="21"/>
      <c r="PIS23" s="21"/>
      <c r="PIT23" s="21"/>
      <c r="PIU23" s="21"/>
      <c r="PIV23" s="21"/>
      <c r="PIW23" s="21"/>
      <c r="PIX23" s="21"/>
      <c r="PIY23" s="21"/>
      <c r="PIZ23" s="21"/>
      <c r="PJA23" s="21"/>
      <c r="PJB23" s="21"/>
      <c r="PJC23" s="21"/>
      <c r="PJD23" s="21"/>
      <c r="PJE23" s="21"/>
      <c r="PJF23" s="21"/>
      <c r="PJG23" s="21"/>
      <c r="PJH23" s="21"/>
      <c r="PJI23" s="21"/>
      <c r="PJJ23" s="21"/>
      <c r="PJK23" s="21"/>
      <c r="PJL23" s="21"/>
      <c r="PJM23" s="21"/>
      <c r="PJN23" s="21"/>
      <c r="PJO23" s="21"/>
      <c r="PJP23" s="21"/>
      <c r="PJQ23" s="21"/>
      <c r="PJR23" s="21"/>
      <c r="PJS23" s="21"/>
      <c r="PJT23" s="21"/>
      <c r="PJU23" s="21"/>
      <c r="PJV23" s="21"/>
      <c r="PJW23" s="21"/>
      <c r="PJX23" s="21"/>
      <c r="PJY23" s="21"/>
      <c r="PJZ23" s="21"/>
      <c r="PKA23" s="21"/>
      <c r="PKB23" s="21"/>
      <c r="PKC23" s="21"/>
      <c r="PKD23" s="21"/>
      <c r="PKE23" s="21"/>
      <c r="PKF23" s="21"/>
      <c r="PKG23" s="21"/>
      <c r="PKH23" s="21"/>
      <c r="PKI23" s="21"/>
      <c r="PKJ23" s="21"/>
      <c r="PKK23" s="21"/>
      <c r="PKL23" s="21"/>
      <c r="PKM23" s="21"/>
      <c r="PKN23" s="21"/>
      <c r="PKO23" s="21"/>
      <c r="PKP23" s="21"/>
      <c r="PKQ23" s="21"/>
      <c r="PKR23" s="21"/>
      <c r="PKS23" s="21"/>
      <c r="PKT23" s="21"/>
      <c r="PKU23" s="21"/>
      <c r="PKV23" s="21"/>
      <c r="PKW23" s="21"/>
      <c r="PKX23" s="21"/>
      <c r="PKY23" s="21"/>
      <c r="PKZ23" s="21"/>
      <c r="PLA23" s="21"/>
      <c r="PLB23" s="21"/>
      <c r="PLC23" s="21"/>
      <c r="PLD23" s="21"/>
      <c r="PLE23" s="21"/>
      <c r="PLF23" s="21"/>
      <c r="PLG23" s="21"/>
      <c r="PLH23" s="21"/>
      <c r="PLI23" s="21"/>
      <c r="PLJ23" s="21"/>
      <c r="PLK23" s="21"/>
      <c r="PLL23" s="21"/>
      <c r="PLM23" s="21"/>
      <c r="PLN23" s="21"/>
      <c r="PLO23" s="21"/>
      <c r="PLP23" s="21"/>
      <c r="PLQ23" s="21"/>
      <c r="PLR23" s="21"/>
      <c r="PLS23" s="21"/>
      <c r="PLT23" s="21"/>
      <c r="PLU23" s="21"/>
      <c r="PLV23" s="21"/>
      <c r="PLW23" s="21"/>
      <c r="PLX23" s="21"/>
      <c r="PLY23" s="21"/>
      <c r="PLZ23" s="21"/>
      <c r="PMA23" s="21"/>
      <c r="PMB23" s="21"/>
      <c r="PMC23" s="21"/>
      <c r="PMD23" s="21"/>
      <c r="PME23" s="21"/>
      <c r="PMF23" s="21"/>
      <c r="PMG23" s="21"/>
      <c r="PMH23" s="21"/>
      <c r="PMI23" s="21"/>
      <c r="PMJ23" s="21"/>
      <c r="PMK23" s="21"/>
      <c r="PML23" s="21"/>
      <c r="PMM23" s="21"/>
      <c r="PMN23" s="21"/>
      <c r="PMO23" s="21"/>
      <c r="PMP23" s="21"/>
      <c r="PMQ23" s="21"/>
      <c r="PMR23" s="21"/>
      <c r="PMS23" s="21"/>
      <c r="PMT23" s="21"/>
      <c r="PMU23" s="21"/>
      <c r="PMV23" s="21"/>
      <c r="PMW23" s="21"/>
      <c r="PMX23" s="21"/>
      <c r="PMY23" s="21"/>
      <c r="PMZ23" s="21"/>
      <c r="PNA23" s="21"/>
      <c r="PNB23" s="21"/>
      <c r="PNC23" s="21"/>
      <c r="PND23" s="21"/>
      <c r="PNE23" s="21"/>
      <c r="PNF23" s="21"/>
      <c r="PNG23" s="21"/>
      <c r="PNH23" s="21"/>
      <c r="PNI23" s="21"/>
      <c r="PNJ23" s="21"/>
      <c r="PNK23" s="21"/>
      <c r="PNL23" s="21"/>
      <c r="PNM23" s="21"/>
      <c r="PNN23" s="21"/>
      <c r="PNO23" s="21"/>
      <c r="PNP23" s="21"/>
      <c r="PNQ23" s="21"/>
      <c r="PNR23" s="21"/>
      <c r="PNS23" s="21"/>
      <c r="PNT23" s="21"/>
      <c r="PNU23" s="21"/>
      <c r="PNV23" s="21"/>
      <c r="PNW23" s="21"/>
      <c r="PNX23" s="21"/>
      <c r="PNY23" s="21"/>
      <c r="PNZ23" s="21"/>
      <c r="POA23" s="21"/>
      <c r="POB23" s="21"/>
      <c r="POC23" s="21"/>
      <c r="POD23" s="21"/>
      <c r="POE23" s="21"/>
      <c r="POF23" s="21"/>
      <c r="POG23" s="21"/>
      <c r="POH23" s="21"/>
      <c r="POI23" s="21"/>
      <c r="POJ23" s="21"/>
      <c r="POK23" s="21"/>
      <c r="POL23" s="21"/>
      <c r="POM23" s="21"/>
      <c r="PON23" s="21"/>
      <c r="POO23" s="21"/>
      <c r="POP23" s="21"/>
      <c r="POQ23" s="21"/>
      <c r="POR23" s="21"/>
      <c r="POS23" s="21"/>
      <c r="POT23" s="21"/>
      <c r="POU23" s="21"/>
      <c r="POV23" s="21"/>
      <c r="POW23" s="21"/>
      <c r="POX23" s="21"/>
      <c r="POY23" s="21"/>
      <c r="POZ23" s="21"/>
      <c r="PPA23" s="21"/>
      <c r="PPB23" s="21"/>
      <c r="PPC23" s="21"/>
      <c r="PPD23" s="21"/>
      <c r="PPE23" s="21"/>
      <c r="PPF23" s="21"/>
      <c r="PPG23" s="21"/>
      <c r="PPH23" s="21"/>
      <c r="PPI23" s="21"/>
      <c r="PPJ23" s="21"/>
      <c r="PPK23" s="21"/>
      <c r="PPL23" s="21"/>
      <c r="PPM23" s="21"/>
      <c r="PPN23" s="21"/>
      <c r="PPO23" s="21"/>
      <c r="PPP23" s="21"/>
      <c r="PPQ23" s="21"/>
      <c r="PPR23" s="21"/>
      <c r="PPS23" s="21"/>
      <c r="PPT23" s="21"/>
      <c r="PPU23" s="21"/>
      <c r="PPV23" s="21"/>
      <c r="PPW23" s="21"/>
      <c r="PPX23" s="21"/>
      <c r="PPY23" s="21"/>
      <c r="PPZ23" s="21"/>
      <c r="PQA23" s="21"/>
      <c r="PQB23" s="21"/>
      <c r="PQC23" s="21"/>
      <c r="PQD23" s="21"/>
      <c r="PQE23" s="21"/>
      <c r="PQF23" s="21"/>
      <c r="PQG23" s="21"/>
      <c r="PQH23" s="21"/>
      <c r="PQI23" s="21"/>
      <c r="PQJ23" s="21"/>
      <c r="PQK23" s="21"/>
      <c r="PQL23" s="21"/>
      <c r="PQM23" s="21"/>
      <c r="PQN23" s="21"/>
      <c r="PQO23" s="21"/>
      <c r="PQP23" s="21"/>
      <c r="PQQ23" s="21"/>
      <c r="PQR23" s="21"/>
      <c r="PQS23" s="21"/>
      <c r="PQT23" s="21"/>
      <c r="PQU23" s="21"/>
      <c r="PQV23" s="21"/>
      <c r="PQW23" s="21"/>
      <c r="PQX23" s="21"/>
      <c r="PQY23" s="21"/>
      <c r="PQZ23" s="21"/>
      <c r="PRA23" s="21"/>
      <c r="PRB23" s="21"/>
      <c r="PRC23" s="21"/>
      <c r="PRD23" s="21"/>
      <c r="PRE23" s="21"/>
      <c r="PRF23" s="21"/>
      <c r="PRG23" s="21"/>
      <c r="PRH23" s="21"/>
      <c r="PRI23" s="21"/>
      <c r="PRJ23" s="21"/>
      <c r="PRK23" s="21"/>
      <c r="PRL23" s="21"/>
      <c r="PRM23" s="21"/>
      <c r="PRN23" s="21"/>
      <c r="PRO23" s="21"/>
      <c r="PRP23" s="21"/>
      <c r="PRQ23" s="21"/>
      <c r="PRR23" s="21"/>
      <c r="PRS23" s="21"/>
      <c r="PRT23" s="21"/>
      <c r="PRU23" s="21"/>
      <c r="PRV23" s="21"/>
      <c r="PRW23" s="21"/>
      <c r="PRX23" s="21"/>
      <c r="PRY23" s="21"/>
      <c r="PRZ23" s="21"/>
      <c r="PSA23" s="21"/>
      <c r="PSB23" s="21"/>
      <c r="PSC23" s="21"/>
      <c r="PSD23" s="21"/>
      <c r="PSE23" s="21"/>
      <c r="PSF23" s="21"/>
      <c r="PSG23" s="21"/>
      <c r="PSH23" s="21"/>
      <c r="PSI23" s="21"/>
      <c r="PSJ23" s="21"/>
      <c r="PSK23" s="21"/>
      <c r="PSL23" s="21"/>
      <c r="PSM23" s="21"/>
      <c r="PSN23" s="21"/>
      <c r="PSO23" s="21"/>
      <c r="PSP23" s="21"/>
      <c r="PSQ23" s="21"/>
      <c r="PSR23" s="21"/>
      <c r="PSS23" s="21"/>
      <c r="PST23" s="21"/>
      <c r="PSU23" s="21"/>
      <c r="PSV23" s="21"/>
      <c r="PSW23" s="21"/>
      <c r="PSX23" s="21"/>
      <c r="PSY23" s="21"/>
      <c r="PSZ23" s="21"/>
      <c r="PTA23" s="21"/>
      <c r="PTB23" s="21"/>
      <c r="PTC23" s="21"/>
      <c r="PTD23" s="21"/>
      <c r="PTE23" s="21"/>
      <c r="PTF23" s="21"/>
      <c r="PTG23" s="21"/>
      <c r="PTH23" s="21"/>
      <c r="PTI23" s="21"/>
      <c r="PTJ23" s="21"/>
      <c r="PTK23" s="21"/>
      <c r="PTL23" s="21"/>
      <c r="PTM23" s="21"/>
      <c r="PTN23" s="21"/>
      <c r="PTO23" s="21"/>
      <c r="PTP23" s="21"/>
      <c r="PTQ23" s="21"/>
      <c r="PTR23" s="21"/>
      <c r="PTS23" s="21"/>
      <c r="PTT23" s="21"/>
      <c r="PTU23" s="21"/>
      <c r="PTV23" s="21"/>
      <c r="PTW23" s="21"/>
      <c r="PTX23" s="21"/>
      <c r="PTY23" s="21"/>
      <c r="PTZ23" s="21"/>
      <c r="PUA23" s="21"/>
      <c r="PUB23" s="21"/>
      <c r="PUC23" s="21"/>
      <c r="PUD23" s="21"/>
      <c r="PUE23" s="21"/>
      <c r="PUF23" s="21"/>
      <c r="PUG23" s="21"/>
      <c r="PUH23" s="21"/>
      <c r="PUI23" s="21"/>
      <c r="PUJ23" s="21"/>
      <c r="PUK23" s="21"/>
      <c r="PUL23" s="21"/>
      <c r="PUM23" s="21"/>
      <c r="PUN23" s="21"/>
      <c r="PUO23" s="21"/>
      <c r="PUP23" s="21"/>
      <c r="PUQ23" s="21"/>
      <c r="PUR23" s="21"/>
      <c r="PUS23" s="21"/>
      <c r="PUT23" s="21"/>
      <c r="PUU23" s="21"/>
      <c r="PUV23" s="21"/>
      <c r="PUW23" s="21"/>
      <c r="PUX23" s="21"/>
      <c r="PUY23" s="21"/>
      <c r="PUZ23" s="21"/>
      <c r="PVA23" s="21"/>
      <c r="PVB23" s="21"/>
      <c r="PVC23" s="21"/>
      <c r="PVD23" s="21"/>
      <c r="PVE23" s="21"/>
      <c r="PVF23" s="21"/>
      <c r="PVG23" s="21"/>
      <c r="PVH23" s="21"/>
      <c r="PVI23" s="21"/>
      <c r="PVJ23" s="21"/>
      <c r="PVK23" s="21"/>
      <c r="PVL23" s="21"/>
      <c r="PVM23" s="21"/>
      <c r="PVN23" s="21"/>
      <c r="PVO23" s="21"/>
      <c r="PVP23" s="21"/>
      <c r="PVQ23" s="21"/>
      <c r="PVR23" s="21"/>
      <c r="PVS23" s="21"/>
      <c r="PVT23" s="21"/>
      <c r="PVU23" s="21"/>
      <c r="PVV23" s="21"/>
      <c r="PVW23" s="21"/>
      <c r="PVX23" s="21"/>
      <c r="PVY23" s="21"/>
      <c r="PVZ23" s="21"/>
      <c r="PWA23" s="21"/>
      <c r="PWB23" s="21"/>
      <c r="PWC23" s="21"/>
      <c r="PWD23" s="21"/>
      <c r="PWE23" s="21"/>
      <c r="PWF23" s="21"/>
      <c r="PWG23" s="21"/>
      <c r="PWH23" s="21"/>
      <c r="PWI23" s="21"/>
      <c r="PWJ23" s="21"/>
      <c r="PWK23" s="21"/>
      <c r="PWL23" s="21"/>
      <c r="PWM23" s="21"/>
      <c r="PWN23" s="21"/>
      <c r="PWO23" s="21"/>
      <c r="PWP23" s="21"/>
      <c r="PWQ23" s="21"/>
      <c r="PWR23" s="21"/>
      <c r="PWS23" s="21"/>
      <c r="PWT23" s="21"/>
      <c r="PWU23" s="21"/>
      <c r="PWV23" s="21"/>
      <c r="PWW23" s="21"/>
      <c r="PWX23" s="21"/>
      <c r="PWY23" s="21"/>
      <c r="PWZ23" s="21"/>
      <c r="PXA23" s="21"/>
      <c r="PXB23" s="21"/>
      <c r="PXC23" s="21"/>
      <c r="PXD23" s="21"/>
      <c r="PXE23" s="21"/>
      <c r="PXF23" s="21"/>
      <c r="PXG23" s="21"/>
      <c r="PXH23" s="21"/>
      <c r="PXI23" s="21"/>
      <c r="PXJ23" s="21"/>
      <c r="PXK23" s="21"/>
      <c r="PXL23" s="21"/>
      <c r="PXM23" s="21"/>
      <c r="PXN23" s="21"/>
      <c r="PXO23" s="21"/>
      <c r="PXP23" s="21"/>
      <c r="PXQ23" s="21"/>
      <c r="PXR23" s="21"/>
      <c r="PXS23" s="21"/>
      <c r="PXT23" s="21"/>
      <c r="PXU23" s="21"/>
      <c r="PXV23" s="21"/>
      <c r="PXW23" s="21"/>
      <c r="PXX23" s="21"/>
      <c r="PXY23" s="21"/>
      <c r="PXZ23" s="21"/>
      <c r="PYA23" s="21"/>
      <c r="PYB23" s="21"/>
      <c r="PYC23" s="21"/>
      <c r="PYD23" s="21"/>
      <c r="PYE23" s="21"/>
      <c r="PYF23" s="21"/>
      <c r="PYG23" s="21"/>
      <c r="PYH23" s="21"/>
      <c r="PYI23" s="21"/>
      <c r="PYJ23" s="21"/>
      <c r="PYK23" s="21"/>
      <c r="PYL23" s="21"/>
      <c r="PYM23" s="21"/>
      <c r="PYN23" s="21"/>
      <c r="PYO23" s="21"/>
      <c r="PYP23" s="21"/>
      <c r="PYQ23" s="21"/>
      <c r="PYR23" s="21"/>
      <c r="PYS23" s="21"/>
      <c r="PYT23" s="21"/>
      <c r="PYU23" s="21"/>
      <c r="PYV23" s="21"/>
      <c r="PYW23" s="21"/>
      <c r="PYX23" s="21"/>
      <c r="PYY23" s="21"/>
      <c r="PYZ23" s="21"/>
      <c r="PZA23" s="21"/>
      <c r="PZB23" s="21"/>
      <c r="PZC23" s="21"/>
      <c r="PZD23" s="21"/>
      <c r="PZE23" s="21"/>
      <c r="PZF23" s="21"/>
      <c r="PZG23" s="21"/>
      <c r="PZH23" s="21"/>
      <c r="PZI23" s="21"/>
      <c r="PZJ23" s="21"/>
      <c r="PZK23" s="21"/>
      <c r="PZL23" s="21"/>
      <c r="PZM23" s="21"/>
      <c r="PZN23" s="21"/>
      <c r="PZO23" s="21"/>
      <c r="PZP23" s="21"/>
      <c r="PZQ23" s="21"/>
      <c r="PZR23" s="21"/>
      <c r="PZS23" s="21"/>
      <c r="PZT23" s="21"/>
      <c r="PZU23" s="21"/>
      <c r="PZV23" s="21"/>
      <c r="PZW23" s="21"/>
      <c r="PZX23" s="21"/>
      <c r="PZY23" s="21"/>
      <c r="PZZ23" s="21"/>
      <c r="QAA23" s="21"/>
      <c r="QAB23" s="21"/>
      <c r="QAC23" s="21"/>
      <c r="QAD23" s="21"/>
      <c r="QAE23" s="21"/>
      <c r="QAF23" s="21"/>
      <c r="QAG23" s="21"/>
      <c r="QAH23" s="21"/>
      <c r="QAI23" s="21"/>
      <c r="QAJ23" s="21"/>
      <c r="QAK23" s="21"/>
      <c r="QAL23" s="21"/>
      <c r="QAM23" s="21"/>
      <c r="QAN23" s="21"/>
      <c r="QAO23" s="21"/>
      <c r="QAP23" s="21"/>
      <c r="QAQ23" s="21"/>
      <c r="QAR23" s="21"/>
      <c r="QAS23" s="21"/>
      <c r="QAT23" s="21"/>
      <c r="QAU23" s="21"/>
      <c r="QAV23" s="21"/>
      <c r="QAW23" s="21"/>
      <c r="QAX23" s="21"/>
      <c r="QAY23" s="21"/>
      <c r="QAZ23" s="21"/>
      <c r="QBA23" s="21"/>
      <c r="QBB23" s="21"/>
      <c r="QBC23" s="21"/>
      <c r="QBD23" s="21"/>
      <c r="QBE23" s="21"/>
      <c r="QBF23" s="21"/>
      <c r="QBG23" s="21"/>
      <c r="QBH23" s="21"/>
      <c r="QBI23" s="21"/>
      <c r="QBJ23" s="21"/>
      <c r="QBK23" s="21"/>
      <c r="QBL23" s="21"/>
      <c r="QBM23" s="21"/>
      <c r="QBN23" s="21"/>
      <c r="QBO23" s="21"/>
      <c r="QBP23" s="21"/>
      <c r="QBQ23" s="21"/>
      <c r="QBR23" s="21"/>
      <c r="QBS23" s="21"/>
      <c r="QBT23" s="21"/>
      <c r="QBU23" s="21"/>
      <c r="QBV23" s="21"/>
      <c r="QBW23" s="21"/>
      <c r="QBX23" s="21"/>
      <c r="QBY23" s="21"/>
      <c r="QBZ23" s="21"/>
      <c r="QCA23" s="21"/>
      <c r="QCB23" s="21"/>
      <c r="QCC23" s="21"/>
      <c r="QCD23" s="21"/>
      <c r="QCE23" s="21"/>
      <c r="QCF23" s="21"/>
      <c r="QCG23" s="21"/>
      <c r="QCH23" s="21"/>
      <c r="QCI23" s="21"/>
      <c r="QCJ23" s="21"/>
      <c r="QCK23" s="21"/>
      <c r="QCL23" s="21"/>
      <c r="QCM23" s="21"/>
      <c r="QCN23" s="21"/>
      <c r="QCO23" s="21"/>
      <c r="QCP23" s="21"/>
      <c r="QCQ23" s="21"/>
      <c r="QCR23" s="21"/>
      <c r="QCS23" s="21"/>
      <c r="QCT23" s="21"/>
      <c r="QCU23" s="21"/>
      <c r="QCV23" s="21"/>
      <c r="QCW23" s="21"/>
      <c r="QCX23" s="21"/>
      <c r="QCY23" s="21"/>
      <c r="QCZ23" s="21"/>
      <c r="QDA23" s="21"/>
      <c r="QDB23" s="21"/>
      <c r="QDC23" s="21"/>
      <c r="QDD23" s="21"/>
      <c r="QDE23" s="21"/>
      <c r="QDF23" s="21"/>
      <c r="QDG23" s="21"/>
      <c r="QDH23" s="21"/>
      <c r="QDI23" s="21"/>
      <c r="QDJ23" s="21"/>
      <c r="QDK23" s="21"/>
      <c r="QDL23" s="21"/>
      <c r="QDM23" s="21"/>
      <c r="QDN23" s="21"/>
      <c r="QDO23" s="21"/>
      <c r="QDP23" s="21"/>
      <c r="QDQ23" s="21"/>
      <c r="QDR23" s="21"/>
      <c r="QDS23" s="21"/>
      <c r="QDT23" s="21"/>
      <c r="QDU23" s="21"/>
      <c r="QDV23" s="21"/>
      <c r="QDW23" s="21"/>
      <c r="QDX23" s="21"/>
      <c r="QDY23" s="21"/>
      <c r="QDZ23" s="21"/>
      <c r="QEA23" s="21"/>
      <c r="QEB23" s="21"/>
      <c r="QEC23" s="21"/>
      <c r="QED23" s="21"/>
      <c r="QEE23" s="21"/>
      <c r="QEF23" s="21"/>
      <c r="QEG23" s="21"/>
      <c r="QEH23" s="21"/>
      <c r="QEI23" s="21"/>
      <c r="QEJ23" s="21"/>
      <c r="QEK23" s="21"/>
      <c r="QEL23" s="21"/>
      <c r="QEM23" s="21"/>
      <c r="QEN23" s="21"/>
      <c r="QEO23" s="21"/>
      <c r="QEP23" s="21"/>
      <c r="QEQ23" s="21"/>
      <c r="QER23" s="21"/>
      <c r="QES23" s="21"/>
      <c r="QET23" s="21"/>
      <c r="QEU23" s="21"/>
      <c r="QEV23" s="21"/>
      <c r="QEW23" s="21"/>
      <c r="QEX23" s="21"/>
      <c r="QEY23" s="21"/>
      <c r="QEZ23" s="21"/>
      <c r="QFA23" s="21"/>
      <c r="QFB23" s="21"/>
      <c r="QFC23" s="21"/>
      <c r="QFD23" s="21"/>
      <c r="QFE23" s="21"/>
      <c r="QFF23" s="21"/>
      <c r="QFG23" s="21"/>
      <c r="QFH23" s="21"/>
      <c r="QFI23" s="21"/>
      <c r="QFJ23" s="21"/>
      <c r="QFK23" s="21"/>
      <c r="QFL23" s="21"/>
      <c r="QFM23" s="21"/>
      <c r="QFN23" s="21"/>
      <c r="QFO23" s="21"/>
      <c r="QFP23" s="21"/>
      <c r="QFQ23" s="21"/>
      <c r="QFR23" s="21"/>
      <c r="QFS23" s="21"/>
      <c r="QFT23" s="21"/>
      <c r="QFU23" s="21"/>
      <c r="QFV23" s="21"/>
      <c r="QFW23" s="21"/>
      <c r="QFX23" s="21"/>
      <c r="QFY23" s="21"/>
      <c r="QFZ23" s="21"/>
      <c r="QGA23" s="21"/>
      <c r="QGB23" s="21"/>
      <c r="QGC23" s="21"/>
      <c r="QGD23" s="21"/>
      <c r="QGE23" s="21"/>
      <c r="QGF23" s="21"/>
      <c r="QGG23" s="21"/>
      <c r="QGH23" s="21"/>
      <c r="QGI23" s="21"/>
      <c r="QGJ23" s="21"/>
      <c r="QGK23" s="21"/>
      <c r="QGL23" s="21"/>
      <c r="QGM23" s="21"/>
      <c r="QGN23" s="21"/>
      <c r="QGO23" s="21"/>
      <c r="QGP23" s="21"/>
      <c r="QGQ23" s="21"/>
      <c r="QGR23" s="21"/>
      <c r="QGS23" s="21"/>
      <c r="QGT23" s="21"/>
      <c r="QGU23" s="21"/>
      <c r="QGV23" s="21"/>
      <c r="QGW23" s="21"/>
      <c r="QGX23" s="21"/>
      <c r="QGY23" s="21"/>
      <c r="QGZ23" s="21"/>
      <c r="QHA23" s="21"/>
      <c r="QHB23" s="21"/>
      <c r="QHC23" s="21"/>
      <c r="QHD23" s="21"/>
      <c r="QHE23" s="21"/>
      <c r="QHF23" s="21"/>
      <c r="QHG23" s="21"/>
      <c r="QHH23" s="21"/>
      <c r="QHI23" s="21"/>
      <c r="QHJ23" s="21"/>
      <c r="QHK23" s="21"/>
      <c r="QHL23" s="21"/>
      <c r="QHM23" s="21"/>
      <c r="QHN23" s="21"/>
      <c r="QHO23" s="21"/>
      <c r="QHP23" s="21"/>
      <c r="QHQ23" s="21"/>
      <c r="QHR23" s="21"/>
      <c r="QHS23" s="21"/>
      <c r="QHT23" s="21"/>
      <c r="QHU23" s="21"/>
      <c r="QHV23" s="21"/>
      <c r="QHW23" s="21"/>
      <c r="QHX23" s="21"/>
      <c r="QHY23" s="21"/>
      <c r="QHZ23" s="21"/>
      <c r="QIA23" s="21"/>
      <c r="QIB23" s="21"/>
      <c r="QIC23" s="21"/>
      <c r="QID23" s="21"/>
      <c r="QIE23" s="21"/>
      <c r="QIF23" s="21"/>
      <c r="QIG23" s="21"/>
      <c r="QIH23" s="21"/>
      <c r="QII23" s="21"/>
      <c r="QIJ23" s="21"/>
      <c r="QIK23" s="21"/>
      <c r="QIL23" s="21"/>
      <c r="QIM23" s="21"/>
      <c r="QIN23" s="21"/>
      <c r="QIO23" s="21"/>
      <c r="QIP23" s="21"/>
      <c r="QIQ23" s="21"/>
      <c r="QIR23" s="21"/>
      <c r="QIS23" s="21"/>
      <c r="QIT23" s="21"/>
      <c r="QIU23" s="21"/>
      <c r="QIV23" s="21"/>
      <c r="QIW23" s="21"/>
      <c r="QIX23" s="21"/>
      <c r="QIY23" s="21"/>
      <c r="QIZ23" s="21"/>
      <c r="QJA23" s="21"/>
      <c r="QJB23" s="21"/>
      <c r="QJC23" s="21"/>
      <c r="QJD23" s="21"/>
      <c r="QJE23" s="21"/>
      <c r="QJF23" s="21"/>
      <c r="QJG23" s="21"/>
      <c r="QJH23" s="21"/>
      <c r="QJI23" s="21"/>
      <c r="QJJ23" s="21"/>
      <c r="QJK23" s="21"/>
      <c r="QJL23" s="21"/>
      <c r="QJM23" s="21"/>
      <c r="QJN23" s="21"/>
      <c r="QJO23" s="21"/>
      <c r="QJP23" s="21"/>
      <c r="QJQ23" s="21"/>
      <c r="QJR23" s="21"/>
      <c r="QJS23" s="21"/>
      <c r="QJT23" s="21"/>
      <c r="QJU23" s="21"/>
      <c r="QJV23" s="21"/>
      <c r="QJW23" s="21"/>
      <c r="QJX23" s="21"/>
      <c r="QJY23" s="21"/>
      <c r="QJZ23" s="21"/>
      <c r="QKA23" s="21"/>
      <c r="QKB23" s="21"/>
      <c r="QKC23" s="21"/>
      <c r="QKD23" s="21"/>
      <c r="QKE23" s="21"/>
      <c r="QKF23" s="21"/>
      <c r="QKG23" s="21"/>
      <c r="QKH23" s="21"/>
      <c r="QKI23" s="21"/>
      <c r="QKJ23" s="21"/>
      <c r="QKK23" s="21"/>
      <c r="QKL23" s="21"/>
      <c r="QKM23" s="21"/>
      <c r="QKN23" s="21"/>
      <c r="QKO23" s="21"/>
      <c r="QKP23" s="21"/>
      <c r="QKQ23" s="21"/>
      <c r="QKR23" s="21"/>
      <c r="QKS23" s="21"/>
      <c r="QKT23" s="21"/>
      <c r="QKU23" s="21"/>
      <c r="QKV23" s="21"/>
      <c r="QKW23" s="21"/>
      <c r="QKX23" s="21"/>
      <c r="QKY23" s="21"/>
      <c r="QKZ23" s="21"/>
      <c r="QLA23" s="21"/>
      <c r="QLB23" s="21"/>
      <c r="QLC23" s="21"/>
      <c r="QLD23" s="21"/>
      <c r="QLE23" s="21"/>
      <c r="QLF23" s="21"/>
      <c r="QLG23" s="21"/>
      <c r="QLH23" s="21"/>
      <c r="QLI23" s="21"/>
      <c r="QLJ23" s="21"/>
      <c r="QLK23" s="21"/>
      <c r="QLL23" s="21"/>
      <c r="QLM23" s="21"/>
      <c r="QLN23" s="21"/>
      <c r="QLO23" s="21"/>
      <c r="QLP23" s="21"/>
      <c r="QLQ23" s="21"/>
      <c r="QLR23" s="21"/>
      <c r="QLS23" s="21"/>
      <c r="QLT23" s="21"/>
      <c r="QLU23" s="21"/>
      <c r="QLV23" s="21"/>
      <c r="QLW23" s="21"/>
      <c r="QLX23" s="21"/>
      <c r="QLY23" s="21"/>
      <c r="QLZ23" s="21"/>
      <c r="QMA23" s="21"/>
      <c r="QMB23" s="21"/>
      <c r="QMC23" s="21"/>
      <c r="QMD23" s="21"/>
      <c r="QME23" s="21"/>
      <c r="QMF23" s="21"/>
      <c r="QMG23" s="21"/>
      <c r="QMH23" s="21"/>
      <c r="QMI23" s="21"/>
      <c r="QMJ23" s="21"/>
      <c r="QMK23" s="21"/>
      <c r="QML23" s="21"/>
      <c r="QMM23" s="21"/>
      <c r="QMN23" s="21"/>
      <c r="QMO23" s="21"/>
      <c r="QMP23" s="21"/>
      <c r="QMQ23" s="21"/>
      <c r="QMR23" s="21"/>
      <c r="QMS23" s="21"/>
      <c r="QMT23" s="21"/>
      <c r="QMU23" s="21"/>
      <c r="QMV23" s="21"/>
      <c r="QMW23" s="21"/>
      <c r="QMX23" s="21"/>
      <c r="QMY23" s="21"/>
      <c r="QMZ23" s="21"/>
      <c r="QNA23" s="21"/>
      <c r="QNB23" s="21"/>
      <c r="QNC23" s="21"/>
      <c r="QND23" s="21"/>
      <c r="QNE23" s="21"/>
      <c r="QNF23" s="21"/>
      <c r="QNG23" s="21"/>
      <c r="QNH23" s="21"/>
      <c r="QNI23" s="21"/>
      <c r="QNJ23" s="21"/>
      <c r="QNK23" s="21"/>
      <c r="QNL23" s="21"/>
      <c r="QNM23" s="21"/>
      <c r="QNN23" s="21"/>
      <c r="QNO23" s="21"/>
      <c r="QNP23" s="21"/>
      <c r="QNQ23" s="21"/>
      <c r="QNR23" s="21"/>
      <c r="QNS23" s="21"/>
      <c r="QNT23" s="21"/>
      <c r="QNU23" s="21"/>
      <c r="QNV23" s="21"/>
      <c r="QNW23" s="21"/>
      <c r="QNX23" s="21"/>
      <c r="QNY23" s="21"/>
      <c r="QNZ23" s="21"/>
      <c r="QOA23" s="21"/>
      <c r="QOB23" s="21"/>
      <c r="QOC23" s="21"/>
      <c r="QOD23" s="21"/>
      <c r="QOE23" s="21"/>
      <c r="QOF23" s="21"/>
      <c r="QOG23" s="21"/>
      <c r="QOH23" s="21"/>
      <c r="QOI23" s="21"/>
      <c r="QOJ23" s="21"/>
      <c r="QOK23" s="21"/>
      <c r="QOL23" s="21"/>
      <c r="QOM23" s="21"/>
      <c r="QON23" s="21"/>
      <c r="QOO23" s="21"/>
      <c r="QOP23" s="21"/>
      <c r="QOQ23" s="21"/>
      <c r="QOR23" s="21"/>
      <c r="QOS23" s="21"/>
      <c r="QOT23" s="21"/>
      <c r="QOU23" s="21"/>
      <c r="QOV23" s="21"/>
      <c r="QOW23" s="21"/>
      <c r="QOX23" s="21"/>
      <c r="QOY23" s="21"/>
      <c r="QOZ23" s="21"/>
      <c r="QPA23" s="21"/>
      <c r="QPB23" s="21"/>
      <c r="QPC23" s="21"/>
      <c r="QPD23" s="21"/>
      <c r="QPE23" s="21"/>
      <c r="QPF23" s="21"/>
      <c r="QPG23" s="21"/>
      <c r="QPH23" s="21"/>
      <c r="QPI23" s="21"/>
      <c r="QPJ23" s="21"/>
      <c r="QPK23" s="21"/>
      <c r="QPL23" s="21"/>
      <c r="QPM23" s="21"/>
      <c r="QPN23" s="21"/>
      <c r="QPO23" s="21"/>
      <c r="QPP23" s="21"/>
      <c r="QPQ23" s="21"/>
      <c r="QPR23" s="21"/>
      <c r="QPS23" s="21"/>
      <c r="QPT23" s="21"/>
      <c r="QPU23" s="21"/>
      <c r="QPV23" s="21"/>
      <c r="QPW23" s="21"/>
      <c r="QPX23" s="21"/>
      <c r="QPY23" s="21"/>
      <c r="QPZ23" s="21"/>
      <c r="QQA23" s="21"/>
      <c r="QQB23" s="21"/>
      <c r="QQC23" s="21"/>
      <c r="QQD23" s="21"/>
      <c r="QQE23" s="21"/>
      <c r="QQF23" s="21"/>
      <c r="QQG23" s="21"/>
      <c r="QQH23" s="21"/>
      <c r="QQI23" s="21"/>
      <c r="QQJ23" s="21"/>
      <c r="QQK23" s="21"/>
      <c r="QQL23" s="21"/>
      <c r="QQM23" s="21"/>
      <c r="QQN23" s="21"/>
      <c r="QQO23" s="21"/>
      <c r="QQP23" s="21"/>
      <c r="QQQ23" s="21"/>
      <c r="QQR23" s="21"/>
      <c r="QQS23" s="21"/>
      <c r="QQT23" s="21"/>
      <c r="QQU23" s="21"/>
      <c r="QQV23" s="21"/>
      <c r="QQW23" s="21"/>
      <c r="QQX23" s="21"/>
      <c r="QQY23" s="21"/>
      <c r="QQZ23" s="21"/>
      <c r="QRA23" s="21"/>
      <c r="QRB23" s="21"/>
      <c r="QRC23" s="21"/>
      <c r="QRD23" s="21"/>
      <c r="QRE23" s="21"/>
      <c r="QRF23" s="21"/>
      <c r="QRG23" s="21"/>
      <c r="QRH23" s="21"/>
      <c r="QRI23" s="21"/>
      <c r="QRJ23" s="21"/>
      <c r="QRK23" s="21"/>
      <c r="QRL23" s="21"/>
      <c r="QRM23" s="21"/>
      <c r="QRN23" s="21"/>
      <c r="QRO23" s="21"/>
      <c r="QRP23" s="21"/>
      <c r="QRQ23" s="21"/>
      <c r="QRR23" s="21"/>
      <c r="QRS23" s="21"/>
      <c r="QRT23" s="21"/>
      <c r="QRU23" s="21"/>
      <c r="QRV23" s="21"/>
      <c r="QRW23" s="21"/>
      <c r="QRX23" s="21"/>
      <c r="QRY23" s="21"/>
      <c r="QRZ23" s="21"/>
      <c r="QSA23" s="21"/>
      <c r="QSB23" s="21"/>
      <c r="QSC23" s="21"/>
      <c r="QSD23" s="21"/>
      <c r="QSE23" s="21"/>
      <c r="QSF23" s="21"/>
      <c r="QSG23" s="21"/>
      <c r="QSH23" s="21"/>
      <c r="QSI23" s="21"/>
      <c r="QSJ23" s="21"/>
      <c r="QSK23" s="21"/>
      <c r="QSL23" s="21"/>
      <c r="QSM23" s="21"/>
      <c r="QSN23" s="21"/>
      <c r="QSO23" s="21"/>
      <c r="QSP23" s="21"/>
      <c r="QSQ23" s="21"/>
      <c r="QSR23" s="21"/>
      <c r="QSS23" s="21"/>
      <c r="QST23" s="21"/>
      <c r="QSU23" s="21"/>
      <c r="QSV23" s="21"/>
      <c r="QSW23" s="21"/>
      <c r="QSX23" s="21"/>
      <c r="QSY23" s="21"/>
      <c r="QSZ23" s="21"/>
      <c r="QTA23" s="21"/>
      <c r="QTB23" s="21"/>
      <c r="QTC23" s="21"/>
      <c r="QTD23" s="21"/>
      <c r="QTE23" s="21"/>
      <c r="QTF23" s="21"/>
      <c r="QTG23" s="21"/>
      <c r="QTH23" s="21"/>
      <c r="QTI23" s="21"/>
      <c r="QTJ23" s="21"/>
      <c r="QTK23" s="21"/>
      <c r="QTL23" s="21"/>
      <c r="QTM23" s="21"/>
      <c r="QTN23" s="21"/>
      <c r="QTO23" s="21"/>
      <c r="QTP23" s="21"/>
      <c r="QTQ23" s="21"/>
      <c r="QTR23" s="21"/>
      <c r="QTS23" s="21"/>
      <c r="QTT23" s="21"/>
      <c r="QTU23" s="21"/>
      <c r="QTV23" s="21"/>
      <c r="QTW23" s="21"/>
      <c r="QTX23" s="21"/>
      <c r="QTY23" s="21"/>
      <c r="QTZ23" s="21"/>
      <c r="QUA23" s="21"/>
      <c r="QUB23" s="21"/>
      <c r="QUC23" s="21"/>
      <c r="QUD23" s="21"/>
      <c r="QUE23" s="21"/>
      <c r="QUF23" s="21"/>
      <c r="QUG23" s="21"/>
      <c r="QUH23" s="21"/>
      <c r="QUI23" s="21"/>
      <c r="QUJ23" s="21"/>
      <c r="QUK23" s="21"/>
      <c r="QUL23" s="21"/>
      <c r="QUM23" s="21"/>
      <c r="QUN23" s="21"/>
      <c r="QUO23" s="21"/>
      <c r="QUP23" s="21"/>
      <c r="QUQ23" s="21"/>
      <c r="QUR23" s="21"/>
      <c r="QUS23" s="21"/>
      <c r="QUT23" s="21"/>
      <c r="QUU23" s="21"/>
      <c r="QUV23" s="21"/>
      <c r="QUW23" s="21"/>
      <c r="QUX23" s="21"/>
      <c r="QUY23" s="21"/>
      <c r="QUZ23" s="21"/>
      <c r="QVA23" s="21"/>
      <c r="QVB23" s="21"/>
      <c r="QVC23" s="21"/>
      <c r="QVD23" s="21"/>
      <c r="QVE23" s="21"/>
      <c r="QVF23" s="21"/>
      <c r="QVG23" s="21"/>
      <c r="QVH23" s="21"/>
      <c r="QVI23" s="21"/>
      <c r="QVJ23" s="21"/>
      <c r="QVK23" s="21"/>
      <c r="QVL23" s="21"/>
      <c r="QVM23" s="21"/>
      <c r="QVN23" s="21"/>
      <c r="QVO23" s="21"/>
      <c r="QVP23" s="21"/>
      <c r="QVQ23" s="21"/>
      <c r="QVR23" s="21"/>
      <c r="QVS23" s="21"/>
      <c r="QVT23" s="21"/>
      <c r="QVU23" s="21"/>
      <c r="QVV23" s="21"/>
      <c r="QVW23" s="21"/>
      <c r="QVX23" s="21"/>
      <c r="QVY23" s="21"/>
      <c r="QVZ23" s="21"/>
      <c r="QWA23" s="21"/>
      <c r="QWB23" s="21"/>
      <c r="QWC23" s="21"/>
      <c r="QWD23" s="21"/>
      <c r="QWE23" s="21"/>
      <c r="QWF23" s="21"/>
      <c r="QWG23" s="21"/>
      <c r="QWH23" s="21"/>
      <c r="QWI23" s="21"/>
      <c r="QWJ23" s="21"/>
      <c r="QWK23" s="21"/>
      <c r="QWL23" s="21"/>
      <c r="QWM23" s="21"/>
      <c r="QWN23" s="21"/>
      <c r="QWO23" s="21"/>
      <c r="QWP23" s="21"/>
      <c r="QWQ23" s="21"/>
      <c r="QWR23" s="21"/>
      <c r="QWS23" s="21"/>
      <c r="QWT23" s="21"/>
      <c r="QWU23" s="21"/>
      <c r="QWV23" s="21"/>
      <c r="QWW23" s="21"/>
      <c r="QWX23" s="21"/>
      <c r="QWY23" s="21"/>
      <c r="QWZ23" s="21"/>
      <c r="QXA23" s="21"/>
      <c r="QXB23" s="21"/>
      <c r="QXC23" s="21"/>
      <c r="QXD23" s="21"/>
      <c r="QXE23" s="21"/>
      <c r="QXF23" s="21"/>
      <c r="QXG23" s="21"/>
      <c r="QXH23" s="21"/>
      <c r="QXI23" s="21"/>
      <c r="QXJ23" s="21"/>
      <c r="QXK23" s="21"/>
      <c r="QXL23" s="21"/>
      <c r="QXM23" s="21"/>
      <c r="QXN23" s="21"/>
      <c r="QXO23" s="21"/>
      <c r="QXP23" s="21"/>
      <c r="QXQ23" s="21"/>
      <c r="QXR23" s="21"/>
      <c r="QXS23" s="21"/>
      <c r="QXT23" s="21"/>
      <c r="QXU23" s="21"/>
      <c r="QXV23" s="21"/>
      <c r="QXW23" s="21"/>
      <c r="QXX23" s="21"/>
      <c r="QXY23" s="21"/>
      <c r="QXZ23" s="21"/>
      <c r="QYA23" s="21"/>
      <c r="QYB23" s="21"/>
      <c r="QYC23" s="21"/>
      <c r="QYD23" s="21"/>
      <c r="QYE23" s="21"/>
      <c r="QYF23" s="21"/>
      <c r="QYG23" s="21"/>
      <c r="QYH23" s="21"/>
      <c r="QYI23" s="21"/>
      <c r="QYJ23" s="21"/>
      <c r="QYK23" s="21"/>
      <c r="QYL23" s="21"/>
      <c r="QYM23" s="21"/>
      <c r="QYN23" s="21"/>
      <c r="QYO23" s="21"/>
      <c r="QYP23" s="21"/>
      <c r="QYQ23" s="21"/>
      <c r="QYR23" s="21"/>
      <c r="QYS23" s="21"/>
      <c r="QYT23" s="21"/>
      <c r="QYU23" s="21"/>
      <c r="QYV23" s="21"/>
      <c r="QYW23" s="21"/>
      <c r="QYX23" s="21"/>
      <c r="QYY23" s="21"/>
      <c r="QYZ23" s="21"/>
      <c r="QZA23" s="21"/>
      <c r="QZB23" s="21"/>
      <c r="QZC23" s="21"/>
      <c r="QZD23" s="21"/>
      <c r="QZE23" s="21"/>
      <c r="QZF23" s="21"/>
      <c r="QZG23" s="21"/>
      <c r="QZH23" s="21"/>
      <c r="QZI23" s="21"/>
      <c r="QZJ23" s="21"/>
      <c r="QZK23" s="21"/>
      <c r="QZL23" s="21"/>
      <c r="QZM23" s="21"/>
      <c r="QZN23" s="21"/>
      <c r="QZO23" s="21"/>
      <c r="QZP23" s="21"/>
      <c r="QZQ23" s="21"/>
      <c r="QZR23" s="21"/>
      <c r="QZS23" s="21"/>
      <c r="QZT23" s="21"/>
      <c r="QZU23" s="21"/>
      <c r="QZV23" s="21"/>
      <c r="QZW23" s="21"/>
      <c r="QZX23" s="21"/>
      <c r="QZY23" s="21"/>
      <c r="QZZ23" s="21"/>
      <c r="RAA23" s="21"/>
      <c r="RAB23" s="21"/>
      <c r="RAC23" s="21"/>
      <c r="RAD23" s="21"/>
      <c r="RAE23" s="21"/>
      <c r="RAF23" s="21"/>
      <c r="RAG23" s="21"/>
      <c r="RAH23" s="21"/>
      <c r="RAI23" s="21"/>
      <c r="RAJ23" s="21"/>
      <c r="RAK23" s="21"/>
      <c r="RAL23" s="21"/>
      <c r="RAM23" s="21"/>
      <c r="RAN23" s="21"/>
      <c r="RAO23" s="21"/>
      <c r="RAP23" s="21"/>
      <c r="RAQ23" s="21"/>
      <c r="RAR23" s="21"/>
      <c r="RAS23" s="21"/>
      <c r="RAT23" s="21"/>
      <c r="RAU23" s="21"/>
      <c r="RAV23" s="21"/>
      <c r="RAW23" s="21"/>
      <c r="RAX23" s="21"/>
      <c r="RAY23" s="21"/>
      <c r="RAZ23" s="21"/>
      <c r="RBA23" s="21"/>
      <c r="RBB23" s="21"/>
      <c r="RBC23" s="21"/>
      <c r="RBD23" s="21"/>
      <c r="RBE23" s="21"/>
      <c r="RBF23" s="21"/>
      <c r="RBG23" s="21"/>
      <c r="RBH23" s="21"/>
      <c r="RBI23" s="21"/>
      <c r="RBJ23" s="21"/>
      <c r="RBK23" s="21"/>
      <c r="RBL23" s="21"/>
      <c r="RBM23" s="21"/>
      <c r="RBN23" s="21"/>
      <c r="RBO23" s="21"/>
      <c r="RBP23" s="21"/>
      <c r="RBQ23" s="21"/>
      <c r="RBR23" s="21"/>
      <c r="RBS23" s="21"/>
      <c r="RBT23" s="21"/>
      <c r="RBU23" s="21"/>
      <c r="RBV23" s="21"/>
      <c r="RBW23" s="21"/>
      <c r="RBX23" s="21"/>
      <c r="RBY23" s="21"/>
      <c r="RBZ23" s="21"/>
      <c r="RCA23" s="21"/>
      <c r="RCB23" s="21"/>
      <c r="RCC23" s="21"/>
      <c r="RCD23" s="21"/>
      <c r="RCE23" s="21"/>
      <c r="RCF23" s="21"/>
      <c r="RCG23" s="21"/>
      <c r="RCH23" s="21"/>
      <c r="RCI23" s="21"/>
      <c r="RCJ23" s="21"/>
      <c r="RCK23" s="21"/>
      <c r="RCL23" s="21"/>
      <c r="RCM23" s="21"/>
      <c r="RCN23" s="21"/>
      <c r="RCO23" s="21"/>
      <c r="RCP23" s="21"/>
      <c r="RCQ23" s="21"/>
      <c r="RCR23" s="21"/>
      <c r="RCS23" s="21"/>
      <c r="RCT23" s="21"/>
      <c r="RCU23" s="21"/>
      <c r="RCV23" s="21"/>
      <c r="RCW23" s="21"/>
      <c r="RCX23" s="21"/>
      <c r="RCY23" s="21"/>
      <c r="RCZ23" s="21"/>
      <c r="RDA23" s="21"/>
      <c r="RDB23" s="21"/>
      <c r="RDC23" s="21"/>
      <c r="RDD23" s="21"/>
      <c r="RDE23" s="21"/>
      <c r="RDF23" s="21"/>
      <c r="RDG23" s="21"/>
      <c r="RDH23" s="21"/>
      <c r="RDI23" s="21"/>
      <c r="RDJ23" s="21"/>
      <c r="RDK23" s="21"/>
      <c r="RDL23" s="21"/>
      <c r="RDM23" s="21"/>
      <c r="RDN23" s="21"/>
      <c r="RDO23" s="21"/>
      <c r="RDP23" s="21"/>
      <c r="RDQ23" s="21"/>
      <c r="RDR23" s="21"/>
      <c r="RDS23" s="21"/>
      <c r="RDT23" s="21"/>
      <c r="RDU23" s="21"/>
      <c r="RDV23" s="21"/>
      <c r="RDW23" s="21"/>
      <c r="RDX23" s="21"/>
      <c r="RDY23" s="21"/>
      <c r="RDZ23" s="21"/>
      <c r="REA23" s="21"/>
      <c r="REB23" s="21"/>
      <c r="REC23" s="21"/>
      <c r="RED23" s="21"/>
      <c r="REE23" s="21"/>
      <c r="REF23" s="21"/>
      <c r="REG23" s="21"/>
      <c r="REH23" s="21"/>
      <c r="REI23" s="21"/>
      <c r="REJ23" s="21"/>
      <c r="REK23" s="21"/>
      <c r="REL23" s="21"/>
      <c r="REM23" s="21"/>
      <c r="REN23" s="21"/>
      <c r="REO23" s="21"/>
      <c r="REP23" s="21"/>
      <c r="REQ23" s="21"/>
      <c r="RER23" s="21"/>
      <c r="RES23" s="21"/>
      <c r="RET23" s="21"/>
      <c r="REU23" s="21"/>
      <c r="REV23" s="21"/>
      <c r="REW23" s="21"/>
      <c r="REX23" s="21"/>
      <c r="REY23" s="21"/>
      <c r="REZ23" s="21"/>
      <c r="RFA23" s="21"/>
      <c r="RFB23" s="21"/>
      <c r="RFC23" s="21"/>
      <c r="RFD23" s="21"/>
      <c r="RFE23" s="21"/>
      <c r="RFF23" s="21"/>
      <c r="RFG23" s="21"/>
      <c r="RFH23" s="21"/>
      <c r="RFI23" s="21"/>
      <c r="RFJ23" s="21"/>
      <c r="RFK23" s="21"/>
      <c r="RFL23" s="21"/>
      <c r="RFM23" s="21"/>
      <c r="RFN23" s="21"/>
      <c r="RFO23" s="21"/>
      <c r="RFP23" s="21"/>
      <c r="RFQ23" s="21"/>
      <c r="RFR23" s="21"/>
      <c r="RFS23" s="21"/>
      <c r="RFT23" s="21"/>
      <c r="RFU23" s="21"/>
      <c r="RFV23" s="21"/>
      <c r="RFW23" s="21"/>
      <c r="RFX23" s="21"/>
      <c r="RFY23" s="21"/>
      <c r="RFZ23" s="21"/>
      <c r="RGA23" s="21"/>
      <c r="RGB23" s="21"/>
      <c r="RGC23" s="21"/>
      <c r="RGD23" s="21"/>
      <c r="RGE23" s="21"/>
      <c r="RGF23" s="21"/>
      <c r="RGG23" s="21"/>
      <c r="RGH23" s="21"/>
      <c r="RGI23" s="21"/>
      <c r="RGJ23" s="21"/>
      <c r="RGK23" s="21"/>
      <c r="RGL23" s="21"/>
      <c r="RGM23" s="21"/>
      <c r="RGN23" s="21"/>
      <c r="RGO23" s="21"/>
      <c r="RGP23" s="21"/>
      <c r="RGQ23" s="21"/>
      <c r="RGR23" s="21"/>
      <c r="RGS23" s="21"/>
      <c r="RGT23" s="21"/>
      <c r="RGU23" s="21"/>
      <c r="RGV23" s="21"/>
      <c r="RGW23" s="21"/>
      <c r="RGX23" s="21"/>
      <c r="RGY23" s="21"/>
      <c r="RGZ23" s="21"/>
      <c r="RHA23" s="21"/>
      <c r="RHB23" s="21"/>
      <c r="RHC23" s="21"/>
      <c r="RHD23" s="21"/>
      <c r="RHE23" s="21"/>
      <c r="RHF23" s="21"/>
      <c r="RHG23" s="21"/>
      <c r="RHH23" s="21"/>
      <c r="RHI23" s="21"/>
      <c r="RHJ23" s="21"/>
      <c r="RHK23" s="21"/>
      <c r="RHL23" s="21"/>
      <c r="RHM23" s="21"/>
      <c r="RHN23" s="21"/>
      <c r="RHO23" s="21"/>
      <c r="RHP23" s="21"/>
      <c r="RHQ23" s="21"/>
      <c r="RHR23" s="21"/>
      <c r="RHS23" s="21"/>
      <c r="RHT23" s="21"/>
      <c r="RHU23" s="21"/>
      <c r="RHV23" s="21"/>
      <c r="RHW23" s="21"/>
      <c r="RHX23" s="21"/>
      <c r="RHY23" s="21"/>
      <c r="RHZ23" s="21"/>
      <c r="RIA23" s="21"/>
      <c r="RIB23" s="21"/>
      <c r="RIC23" s="21"/>
      <c r="RID23" s="21"/>
      <c r="RIE23" s="21"/>
      <c r="RIF23" s="21"/>
      <c r="RIG23" s="21"/>
      <c r="RIH23" s="21"/>
      <c r="RII23" s="21"/>
      <c r="RIJ23" s="21"/>
      <c r="RIK23" s="21"/>
      <c r="RIL23" s="21"/>
      <c r="RIM23" s="21"/>
      <c r="RIN23" s="21"/>
      <c r="RIO23" s="21"/>
      <c r="RIP23" s="21"/>
      <c r="RIQ23" s="21"/>
      <c r="RIR23" s="21"/>
      <c r="RIS23" s="21"/>
      <c r="RIT23" s="21"/>
      <c r="RIU23" s="21"/>
      <c r="RIV23" s="21"/>
      <c r="RIW23" s="21"/>
      <c r="RIX23" s="21"/>
      <c r="RIY23" s="21"/>
      <c r="RIZ23" s="21"/>
      <c r="RJA23" s="21"/>
      <c r="RJB23" s="21"/>
      <c r="RJC23" s="21"/>
      <c r="RJD23" s="21"/>
      <c r="RJE23" s="21"/>
      <c r="RJF23" s="21"/>
      <c r="RJG23" s="21"/>
      <c r="RJH23" s="21"/>
      <c r="RJI23" s="21"/>
      <c r="RJJ23" s="21"/>
      <c r="RJK23" s="21"/>
      <c r="RJL23" s="21"/>
      <c r="RJM23" s="21"/>
      <c r="RJN23" s="21"/>
      <c r="RJO23" s="21"/>
      <c r="RJP23" s="21"/>
      <c r="RJQ23" s="21"/>
      <c r="RJR23" s="21"/>
      <c r="RJS23" s="21"/>
      <c r="RJT23" s="21"/>
      <c r="RJU23" s="21"/>
      <c r="RJV23" s="21"/>
      <c r="RJW23" s="21"/>
      <c r="RJX23" s="21"/>
      <c r="RJY23" s="21"/>
      <c r="RJZ23" s="21"/>
      <c r="RKA23" s="21"/>
      <c r="RKB23" s="21"/>
      <c r="RKC23" s="21"/>
      <c r="RKD23" s="21"/>
      <c r="RKE23" s="21"/>
      <c r="RKF23" s="21"/>
      <c r="RKG23" s="21"/>
      <c r="RKH23" s="21"/>
      <c r="RKI23" s="21"/>
      <c r="RKJ23" s="21"/>
      <c r="RKK23" s="21"/>
      <c r="RKL23" s="21"/>
      <c r="RKM23" s="21"/>
      <c r="RKN23" s="21"/>
      <c r="RKO23" s="21"/>
      <c r="RKP23" s="21"/>
      <c r="RKQ23" s="21"/>
      <c r="RKR23" s="21"/>
      <c r="RKS23" s="21"/>
      <c r="RKT23" s="21"/>
      <c r="RKU23" s="21"/>
      <c r="RKV23" s="21"/>
      <c r="RKW23" s="21"/>
      <c r="RKX23" s="21"/>
      <c r="RKY23" s="21"/>
      <c r="RKZ23" s="21"/>
      <c r="RLA23" s="21"/>
      <c r="RLB23" s="21"/>
      <c r="RLC23" s="21"/>
      <c r="RLD23" s="21"/>
      <c r="RLE23" s="21"/>
      <c r="RLF23" s="21"/>
      <c r="RLG23" s="21"/>
      <c r="RLH23" s="21"/>
      <c r="RLI23" s="21"/>
      <c r="RLJ23" s="21"/>
      <c r="RLK23" s="21"/>
      <c r="RLL23" s="21"/>
      <c r="RLM23" s="21"/>
      <c r="RLN23" s="21"/>
      <c r="RLO23" s="21"/>
      <c r="RLP23" s="21"/>
      <c r="RLQ23" s="21"/>
      <c r="RLR23" s="21"/>
      <c r="RLS23" s="21"/>
      <c r="RLT23" s="21"/>
      <c r="RLU23" s="21"/>
      <c r="RLV23" s="21"/>
      <c r="RLW23" s="21"/>
      <c r="RLX23" s="21"/>
      <c r="RLY23" s="21"/>
      <c r="RLZ23" s="21"/>
      <c r="RMA23" s="21"/>
      <c r="RMB23" s="21"/>
      <c r="RMC23" s="21"/>
      <c r="RMD23" s="21"/>
      <c r="RME23" s="21"/>
      <c r="RMF23" s="21"/>
      <c r="RMG23" s="21"/>
      <c r="RMH23" s="21"/>
      <c r="RMI23" s="21"/>
      <c r="RMJ23" s="21"/>
      <c r="RMK23" s="21"/>
      <c r="RML23" s="21"/>
      <c r="RMM23" s="21"/>
      <c r="RMN23" s="21"/>
      <c r="RMO23" s="21"/>
      <c r="RMP23" s="21"/>
      <c r="RMQ23" s="21"/>
      <c r="RMR23" s="21"/>
      <c r="RMS23" s="21"/>
      <c r="RMT23" s="21"/>
      <c r="RMU23" s="21"/>
      <c r="RMV23" s="21"/>
      <c r="RMW23" s="21"/>
      <c r="RMX23" s="21"/>
      <c r="RMY23" s="21"/>
      <c r="RMZ23" s="21"/>
      <c r="RNA23" s="21"/>
      <c r="RNB23" s="21"/>
      <c r="RNC23" s="21"/>
      <c r="RND23" s="21"/>
      <c r="RNE23" s="21"/>
      <c r="RNF23" s="21"/>
      <c r="RNG23" s="21"/>
      <c r="RNH23" s="21"/>
      <c r="RNI23" s="21"/>
      <c r="RNJ23" s="21"/>
      <c r="RNK23" s="21"/>
      <c r="RNL23" s="21"/>
      <c r="RNM23" s="21"/>
      <c r="RNN23" s="21"/>
      <c r="RNO23" s="21"/>
      <c r="RNP23" s="21"/>
      <c r="RNQ23" s="21"/>
      <c r="RNR23" s="21"/>
      <c r="RNS23" s="21"/>
      <c r="RNT23" s="21"/>
      <c r="RNU23" s="21"/>
      <c r="RNV23" s="21"/>
      <c r="RNW23" s="21"/>
      <c r="RNX23" s="21"/>
      <c r="RNY23" s="21"/>
      <c r="RNZ23" s="21"/>
      <c r="ROA23" s="21"/>
      <c r="ROB23" s="21"/>
      <c r="ROC23" s="21"/>
      <c r="ROD23" s="21"/>
      <c r="ROE23" s="21"/>
      <c r="ROF23" s="21"/>
      <c r="ROG23" s="21"/>
      <c r="ROH23" s="21"/>
      <c r="ROI23" s="21"/>
      <c r="ROJ23" s="21"/>
      <c r="ROK23" s="21"/>
      <c r="ROL23" s="21"/>
      <c r="ROM23" s="21"/>
      <c r="RON23" s="21"/>
      <c r="ROO23" s="21"/>
      <c r="ROP23" s="21"/>
      <c r="ROQ23" s="21"/>
      <c r="ROR23" s="21"/>
      <c r="ROS23" s="21"/>
      <c r="ROT23" s="21"/>
      <c r="ROU23" s="21"/>
      <c r="ROV23" s="21"/>
      <c r="ROW23" s="21"/>
      <c r="ROX23" s="21"/>
      <c r="ROY23" s="21"/>
      <c r="ROZ23" s="21"/>
      <c r="RPA23" s="21"/>
      <c r="RPB23" s="21"/>
      <c r="RPC23" s="21"/>
      <c r="RPD23" s="21"/>
      <c r="RPE23" s="21"/>
      <c r="RPF23" s="21"/>
      <c r="RPG23" s="21"/>
      <c r="RPH23" s="21"/>
      <c r="RPI23" s="21"/>
      <c r="RPJ23" s="21"/>
      <c r="RPK23" s="21"/>
      <c r="RPL23" s="21"/>
      <c r="RPM23" s="21"/>
      <c r="RPN23" s="21"/>
      <c r="RPO23" s="21"/>
      <c r="RPP23" s="21"/>
      <c r="RPQ23" s="21"/>
      <c r="RPR23" s="21"/>
      <c r="RPS23" s="21"/>
      <c r="RPT23" s="21"/>
      <c r="RPU23" s="21"/>
      <c r="RPV23" s="21"/>
      <c r="RPW23" s="21"/>
      <c r="RPX23" s="21"/>
      <c r="RPY23" s="21"/>
      <c r="RPZ23" s="21"/>
      <c r="RQA23" s="21"/>
      <c r="RQB23" s="21"/>
      <c r="RQC23" s="21"/>
      <c r="RQD23" s="21"/>
      <c r="RQE23" s="21"/>
      <c r="RQF23" s="21"/>
      <c r="RQG23" s="21"/>
      <c r="RQH23" s="21"/>
      <c r="RQI23" s="21"/>
      <c r="RQJ23" s="21"/>
      <c r="RQK23" s="21"/>
      <c r="RQL23" s="21"/>
      <c r="RQM23" s="21"/>
      <c r="RQN23" s="21"/>
      <c r="RQO23" s="21"/>
      <c r="RQP23" s="21"/>
      <c r="RQQ23" s="21"/>
      <c r="RQR23" s="21"/>
      <c r="RQS23" s="21"/>
      <c r="RQT23" s="21"/>
      <c r="RQU23" s="21"/>
      <c r="RQV23" s="21"/>
      <c r="RQW23" s="21"/>
      <c r="RQX23" s="21"/>
      <c r="RQY23" s="21"/>
      <c r="RQZ23" s="21"/>
      <c r="RRA23" s="21"/>
      <c r="RRB23" s="21"/>
      <c r="RRC23" s="21"/>
      <c r="RRD23" s="21"/>
      <c r="RRE23" s="21"/>
      <c r="RRF23" s="21"/>
      <c r="RRG23" s="21"/>
      <c r="RRH23" s="21"/>
      <c r="RRI23" s="21"/>
      <c r="RRJ23" s="21"/>
      <c r="RRK23" s="21"/>
      <c r="RRL23" s="21"/>
      <c r="RRM23" s="21"/>
      <c r="RRN23" s="21"/>
      <c r="RRO23" s="21"/>
      <c r="RRP23" s="21"/>
      <c r="RRQ23" s="21"/>
      <c r="RRR23" s="21"/>
      <c r="RRS23" s="21"/>
      <c r="RRT23" s="21"/>
      <c r="RRU23" s="21"/>
      <c r="RRV23" s="21"/>
      <c r="RRW23" s="21"/>
      <c r="RRX23" s="21"/>
      <c r="RRY23" s="21"/>
      <c r="RRZ23" s="21"/>
      <c r="RSA23" s="21"/>
      <c r="RSB23" s="21"/>
      <c r="RSC23" s="21"/>
      <c r="RSD23" s="21"/>
      <c r="RSE23" s="21"/>
      <c r="RSF23" s="21"/>
      <c r="RSG23" s="21"/>
      <c r="RSH23" s="21"/>
      <c r="RSI23" s="21"/>
      <c r="RSJ23" s="21"/>
      <c r="RSK23" s="21"/>
      <c r="RSL23" s="21"/>
      <c r="RSM23" s="21"/>
      <c r="RSN23" s="21"/>
      <c r="RSO23" s="21"/>
      <c r="RSP23" s="21"/>
      <c r="RSQ23" s="21"/>
      <c r="RSR23" s="21"/>
      <c r="RSS23" s="21"/>
      <c r="RST23" s="21"/>
      <c r="RSU23" s="21"/>
      <c r="RSV23" s="21"/>
      <c r="RSW23" s="21"/>
      <c r="RSX23" s="21"/>
      <c r="RSY23" s="21"/>
      <c r="RSZ23" s="21"/>
      <c r="RTA23" s="21"/>
      <c r="RTB23" s="21"/>
      <c r="RTC23" s="21"/>
      <c r="RTD23" s="21"/>
      <c r="RTE23" s="21"/>
      <c r="RTF23" s="21"/>
      <c r="RTG23" s="21"/>
      <c r="RTH23" s="21"/>
      <c r="RTI23" s="21"/>
      <c r="RTJ23" s="21"/>
      <c r="RTK23" s="21"/>
      <c r="RTL23" s="21"/>
      <c r="RTM23" s="21"/>
      <c r="RTN23" s="21"/>
      <c r="RTO23" s="21"/>
      <c r="RTP23" s="21"/>
      <c r="RTQ23" s="21"/>
      <c r="RTR23" s="21"/>
      <c r="RTS23" s="21"/>
      <c r="RTT23" s="21"/>
      <c r="RTU23" s="21"/>
      <c r="RTV23" s="21"/>
      <c r="RTW23" s="21"/>
      <c r="RTX23" s="21"/>
      <c r="RTY23" s="21"/>
      <c r="RTZ23" s="21"/>
      <c r="RUA23" s="21"/>
      <c r="RUB23" s="21"/>
      <c r="RUC23" s="21"/>
      <c r="RUD23" s="21"/>
      <c r="RUE23" s="21"/>
      <c r="RUF23" s="21"/>
      <c r="RUG23" s="21"/>
      <c r="RUH23" s="21"/>
      <c r="RUI23" s="21"/>
      <c r="RUJ23" s="21"/>
      <c r="RUK23" s="21"/>
      <c r="RUL23" s="21"/>
      <c r="RUM23" s="21"/>
      <c r="RUN23" s="21"/>
      <c r="RUO23" s="21"/>
      <c r="RUP23" s="21"/>
      <c r="RUQ23" s="21"/>
      <c r="RUR23" s="21"/>
      <c r="RUS23" s="21"/>
      <c r="RUT23" s="21"/>
      <c r="RUU23" s="21"/>
      <c r="RUV23" s="21"/>
      <c r="RUW23" s="21"/>
      <c r="RUX23" s="21"/>
      <c r="RUY23" s="21"/>
      <c r="RUZ23" s="21"/>
      <c r="RVA23" s="21"/>
      <c r="RVB23" s="21"/>
      <c r="RVC23" s="21"/>
      <c r="RVD23" s="21"/>
      <c r="RVE23" s="21"/>
      <c r="RVF23" s="21"/>
      <c r="RVG23" s="21"/>
      <c r="RVH23" s="21"/>
      <c r="RVI23" s="21"/>
      <c r="RVJ23" s="21"/>
      <c r="RVK23" s="21"/>
      <c r="RVL23" s="21"/>
      <c r="RVM23" s="21"/>
      <c r="RVN23" s="21"/>
      <c r="RVO23" s="21"/>
      <c r="RVP23" s="21"/>
      <c r="RVQ23" s="21"/>
      <c r="RVR23" s="21"/>
      <c r="RVS23" s="21"/>
      <c r="RVT23" s="21"/>
      <c r="RVU23" s="21"/>
      <c r="RVV23" s="21"/>
      <c r="RVW23" s="21"/>
      <c r="RVX23" s="21"/>
      <c r="RVY23" s="21"/>
      <c r="RVZ23" s="21"/>
      <c r="RWA23" s="21"/>
      <c r="RWB23" s="21"/>
      <c r="RWC23" s="21"/>
      <c r="RWD23" s="21"/>
      <c r="RWE23" s="21"/>
      <c r="RWF23" s="21"/>
      <c r="RWG23" s="21"/>
      <c r="RWH23" s="21"/>
      <c r="RWI23" s="21"/>
      <c r="RWJ23" s="21"/>
      <c r="RWK23" s="21"/>
      <c r="RWL23" s="21"/>
      <c r="RWM23" s="21"/>
      <c r="RWN23" s="21"/>
      <c r="RWO23" s="21"/>
      <c r="RWP23" s="21"/>
      <c r="RWQ23" s="21"/>
      <c r="RWR23" s="21"/>
      <c r="RWS23" s="21"/>
      <c r="RWT23" s="21"/>
      <c r="RWU23" s="21"/>
      <c r="RWV23" s="21"/>
      <c r="RWW23" s="21"/>
      <c r="RWX23" s="21"/>
      <c r="RWY23" s="21"/>
      <c r="RWZ23" s="21"/>
      <c r="RXA23" s="21"/>
      <c r="RXB23" s="21"/>
      <c r="RXC23" s="21"/>
      <c r="RXD23" s="21"/>
      <c r="RXE23" s="21"/>
      <c r="RXF23" s="21"/>
      <c r="RXG23" s="21"/>
      <c r="RXH23" s="21"/>
      <c r="RXI23" s="21"/>
      <c r="RXJ23" s="21"/>
      <c r="RXK23" s="21"/>
      <c r="RXL23" s="21"/>
      <c r="RXM23" s="21"/>
      <c r="RXN23" s="21"/>
      <c r="RXO23" s="21"/>
      <c r="RXP23" s="21"/>
      <c r="RXQ23" s="21"/>
      <c r="RXR23" s="21"/>
      <c r="RXS23" s="21"/>
      <c r="RXT23" s="21"/>
      <c r="RXU23" s="21"/>
      <c r="RXV23" s="21"/>
      <c r="RXW23" s="21"/>
      <c r="RXX23" s="21"/>
      <c r="RXY23" s="21"/>
      <c r="RXZ23" s="21"/>
      <c r="RYA23" s="21"/>
      <c r="RYB23" s="21"/>
      <c r="RYC23" s="21"/>
      <c r="RYD23" s="21"/>
      <c r="RYE23" s="21"/>
      <c r="RYF23" s="21"/>
      <c r="RYG23" s="21"/>
      <c r="RYH23" s="21"/>
      <c r="RYI23" s="21"/>
      <c r="RYJ23" s="21"/>
      <c r="RYK23" s="21"/>
      <c r="RYL23" s="21"/>
      <c r="RYM23" s="21"/>
      <c r="RYN23" s="21"/>
      <c r="RYO23" s="21"/>
      <c r="RYP23" s="21"/>
      <c r="RYQ23" s="21"/>
      <c r="RYR23" s="21"/>
      <c r="RYS23" s="21"/>
      <c r="RYT23" s="21"/>
      <c r="RYU23" s="21"/>
      <c r="RYV23" s="21"/>
      <c r="RYW23" s="21"/>
      <c r="RYX23" s="21"/>
      <c r="RYY23" s="21"/>
      <c r="RYZ23" s="21"/>
      <c r="RZA23" s="21"/>
      <c r="RZB23" s="21"/>
      <c r="RZC23" s="21"/>
      <c r="RZD23" s="21"/>
      <c r="RZE23" s="21"/>
      <c r="RZF23" s="21"/>
      <c r="RZG23" s="21"/>
      <c r="RZH23" s="21"/>
      <c r="RZI23" s="21"/>
      <c r="RZJ23" s="21"/>
      <c r="RZK23" s="21"/>
      <c r="RZL23" s="21"/>
      <c r="RZM23" s="21"/>
      <c r="RZN23" s="21"/>
      <c r="RZO23" s="21"/>
      <c r="RZP23" s="21"/>
      <c r="RZQ23" s="21"/>
      <c r="RZR23" s="21"/>
      <c r="RZS23" s="21"/>
      <c r="RZT23" s="21"/>
      <c r="RZU23" s="21"/>
      <c r="RZV23" s="21"/>
      <c r="RZW23" s="21"/>
      <c r="RZX23" s="21"/>
      <c r="RZY23" s="21"/>
      <c r="RZZ23" s="21"/>
      <c r="SAA23" s="21"/>
      <c r="SAB23" s="21"/>
      <c r="SAC23" s="21"/>
      <c r="SAD23" s="21"/>
      <c r="SAE23" s="21"/>
      <c r="SAF23" s="21"/>
      <c r="SAG23" s="21"/>
      <c r="SAH23" s="21"/>
      <c r="SAI23" s="21"/>
      <c r="SAJ23" s="21"/>
      <c r="SAK23" s="21"/>
      <c r="SAL23" s="21"/>
      <c r="SAM23" s="21"/>
      <c r="SAN23" s="21"/>
      <c r="SAO23" s="21"/>
      <c r="SAP23" s="21"/>
      <c r="SAQ23" s="21"/>
      <c r="SAR23" s="21"/>
      <c r="SAS23" s="21"/>
      <c r="SAT23" s="21"/>
      <c r="SAU23" s="21"/>
      <c r="SAV23" s="21"/>
      <c r="SAW23" s="21"/>
      <c r="SAX23" s="21"/>
      <c r="SAY23" s="21"/>
      <c r="SAZ23" s="21"/>
      <c r="SBA23" s="21"/>
      <c r="SBB23" s="21"/>
      <c r="SBC23" s="21"/>
      <c r="SBD23" s="21"/>
      <c r="SBE23" s="21"/>
      <c r="SBF23" s="21"/>
      <c r="SBG23" s="21"/>
      <c r="SBH23" s="21"/>
      <c r="SBI23" s="21"/>
      <c r="SBJ23" s="21"/>
      <c r="SBK23" s="21"/>
      <c r="SBL23" s="21"/>
      <c r="SBM23" s="21"/>
      <c r="SBN23" s="21"/>
      <c r="SBO23" s="21"/>
      <c r="SBP23" s="21"/>
      <c r="SBQ23" s="21"/>
      <c r="SBR23" s="21"/>
      <c r="SBS23" s="21"/>
      <c r="SBT23" s="21"/>
      <c r="SBU23" s="21"/>
      <c r="SBV23" s="21"/>
      <c r="SBW23" s="21"/>
      <c r="SBX23" s="21"/>
      <c r="SBY23" s="21"/>
      <c r="SBZ23" s="21"/>
      <c r="SCA23" s="21"/>
      <c r="SCB23" s="21"/>
      <c r="SCC23" s="21"/>
      <c r="SCD23" s="21"/>
      <c r="SCE23" s="21"/>
      <c r="SCF23" s="21"/>
      <c r="SCG23" s="21"/>
      <c r="SCH23" s="21"/>
      <c r="SCI23" s="21"/>
      <c r="SCJ23" s="21"/>
      <c r="SCK23" s="21"/>
      <c r="SCL23" s="21"/>
      <c r="SCM23" s="21"/>
      <c r="SCN23" s="21"/>
      <c r="SCO23" s="21"/>
      <c r="SCP23" s="21"/>
      <c r="SCQ23" s="21"/>
      <c r="SCR23" s="21"/>
      <c r="SCS23" s="21"/>
      <c r="SCT23" s="21"/>
      <c r="SCU23" s="21"/>
      <c r="SCV23" s="21"/>
      <c r="SCW23" s="21"/>
      <c r="SCX23" s="21"/>
      <c r="SCY23" s="21"/>
      <c r="SCZ23" s="21"/>
      <c r="SDA23" s="21"/>
      <c r="SDB23" s="21"/>
      <c r="SDC23" s="21"/>
      <c r="SDD23" s="21"/>
      <c r="SDE23" s="21"/>
      <c r="SDF23" s="21"/>
      <c r="SDG23" s="21"/>
      <c r="SDH23" s="21"/>
      <c r="SDI23" s="21"/>
      <c r="SDJ23" s="21"/>
      <c r="SDK23" s="21"/>
      <c r="SDL23" s="21"/>
      <c r="SDM23" s="21"/>
      <c r="SDN23" s="21"/>
      <c r="SDO23" s="21"/>
      <c r="SDP23" s="21"/>
      <c r="SDQ23" s="21"/>
      <c r="SDR23" s="21"/>
      <c r="SDS23" s="21"/>
      <c r="SDT23" s="21"/>
      <c r="SDU23" s="21"/>
      <c r="SDV23" s="21"/>
      <c r="SDW23" s="21"/>
      <c r="SDX23" s="21"/>
      <c r="SDY23" s="21"/>
      <c r="SDZ23" s="21"/>
      <c r="SEA23" s="21"/>
      <c r="SEB23" s="21"/>
      <c r="SEC23" s="21"/>
      <c r="SED23" s="21"/>
      <c r="SEE23" s="21"/>
      <c r="SEF23" s="21"/>
      <c r="SEG23" s="21"/>
      <c r="SEH23" s="21"/>
      <c r="SEI23" s="21"/>
      <c r="SEJ23" s="21"/>
      <c r="SEK23" s="21"/>
      <c r="SEL23" s="21"/>
      <c r="SEM23" s="21"/>
      <c r="SEN23" s="21"/>
      <c r="SEO23" s="21"/>
      <c r="SEP23" s="21"/>
      <c r="SEQ23" s="21"/>
      <c r="SER23" s="21"/>
      <c r="SES23" s="21"/>
      <c r="SET23" s="21"/>
      <c r="SEU23" s="21"/>
      <c r="SEV23" s="21"/>
      <c r="SEW23" s="21"/>
      <c r="SEX23" s="21"/>
      <c r="SEY23" s="21"/>
      <c r="SEZ23" s="21"/>
      <c r="SFA23" s="21"/>
      <c r="SFB23" s="21"/>
      <c r="SFC23" s="21"/>
      <c r="SFD23" s="21"/>
      <c r="SFE23" s="21"/>
      <c r="SFF23" s="21"/>
      <c r="SFG23" s="21"/>
      <c r="SFH23" s="21"/>
      <c r="SFI23" s="21"/>
      <c r="SFJ23" s="21"/>
      <c r="SFK23" s="21"/>
      <c r="SFL23" s="21"/>
      <c r="SFM23" s="21"/>
      <c r="SFN23" s="21"/>
      <c r="SFO23" s="21"/>
      <c r="SFP23" s="21"/>
      <c r="SFQ23" s="21"/>
      <c r="SFR23" s="21"/>
      <c r="SFS23" s="21"/>
      <c r="SFT23" s="21"/>
      <c r="SFU23" s="21"/>
      <c r="SFV23" s="21"/>
      <c r="SFW23" s="21"/>
      <c r="SFX23" s="21"/>
      <c r="SFY23" s="21"/>
      <c r="SFZ23" s="21"/>
      <c r="SGA23" s="21"/>
      <c r="SGB23" s="21"/>
      <c r="SGC23" s="21"/>
      <c r="SGD23" s="21"/>
      <c r="SGE23" s="21"/>
      <c r="SGF23" s="21"/>
      <c r="SGG23" s="21"/>
      <c r="SGH23" s="21"/>
      <c r="SGI23" s="21"/>
      <c r="SGJ23" s="21"/>
      <c r="SGK23" s="21"/>
      <c r="SGL23" s="21"/>
      <c r="SGM23" s="21"/>
      <c r="SGN23" s="21"/>
      <c r="SGO23" s="21"/>
      <c r="SGP23" s="21"/>
      <c r="SGQ23" s="21"/>
      <c r="SGR23" s="21"/>
      <c r="SGS23" s="21"/>
      <c r="SGT23" s="21"/>
      <c r="SGU23" s="21"/>
      <c r="SGV23" s="21"/>
      <c r="SGW23" s="21"/>
      <c r="SGX23" s="21"/>
      <c r="SGY23" s="21"/>
      <c r="SGZ23" s="21"/>
      <c r="SHA23" s="21"/>
      <c r="SHB23" s="21"/>
      <c r="SHC23" s="21"/>
      <c r="SHD23" s="21"/>
      <c r="SHE23" s="21"/>
      <c r="SHF23" s="21"/>
      <c r="SHG23" s="21"/>
      <c r="SHH23" s="21"/>
      <c r="SHI23" s="21"/>
      <c r="SHJ23" s="21"/>
      <c r="SHK23" s="21"/>
      <c r="SHL23" s="21"/>
      <c r="SHM23" s="21"/>
      <c r="SHN23" s="21"/>
      <c r="SHO23" s="21"/>
      <c r="SHP23" s="21"/>
      <c r="SHQ23" s="21"/>
      <c r="SHR23" s="21"/>
      <c r="SHS23" s="21"/>
      <c r="SHT23" s="21"/>
      <c r="SHU23" s="21"/>
      <c r="SHV23" s="21"/>
      <c r="SHW23" s="21"/>
      <c r="SHX23" s="21"/>
      <c r="SHY23" s="21"/>
      <c r="SHZ23" s="21"/>
      <c r="SIA23" s="21"/>
      <c r="SIB23" s="21"/>
      <c r="SIC23" s="21"/>
      <c r="SID23" s="21"/>
      <c r="SIE23" s="21"/>
      <c r="SIF23" s="21"/>
      <c r="SIG23" s="21"/>
      <c r="SIH23" s="21"/>
      <c r="SII23" s="21"/>
      <c r="SIJ23" s="21"/>
      <c r="SIK23" s="21"/>
      <c r="SIL23" s="21"/>
      <c r="SIM23" s="21"/>
      <c r="SIN23" s="21"/>
      <c r="SIO23" s="21"/>
      <c r="SIP23" s="21"/>
      <c r="SIQ23" s="21"/>
      <c r="SIR23" s="21"/>
      <c r="SIS23" s="21"/>
      <c r="SIT23" s="21"/>
      <c r="SIU23" s="21"/>
      <c r="SIV23" s="21"/>
      <c r="SIW23" s="21"/>
      <c r="SIX23" s="21"/>
      <c r="SIY23" s="21"/>
      <c r="SIZ23" s="21"/>
      <c r="SJA23" s="21"/>
      <c r="SJB23" s="21"/>
      <c r="SJC23" s="21"/>
      <c r="SJD23" s="21"/>
      <c r="SJE23" s="21"/>
      <c r="SJF23" s="21"/>
      <c r="SJG23" s="21"/>
      <c r="SJH23" s="21"/>
      <c r="SJI23" s="21"/>
      <c r="SJJ23" s="21"/>
      <c r="SJK23" s="21"/>
      <c r="SJL23" s="21"/>
      <c r="SJM23" s="21"/>
      <c r="SJN23" s="21"/>
      <c r="SJO23" s="21"/>
      <c r="SJP23" s="21"/>
      <c r="SJQ23" s="21"/>
      <c r="SJR23" s="21"/>
      <c r="SJS23" s="21"/>
      <c r="SJT23" s="21"/>
      <c r="SJU23" s="21"/>
      <c r="SJV23" s="21"/>
      <c r="SJW23" s="21"/>
      <c r="SJX23" s="21"/>
      <c r="SJY23" s="21"/>
      <c r="SJZ23" s="21"/>
      <c r="SKA23" s="21"/>
      <c r="SKB23" s="21"/>
      <c r="SKC23" s="21"/>
      <c r="SKD23" s="21"/>
      <c r="SKE23" s="21"/>
      <c r="SKF23" s="21"/>
      <c r="SKG23" s="21"/>
      <c r="SKH23" s="21"/>
      <c r="SKI23" s="21"/>
      <c r="SKJ23" s="21"/>
      <c r="SKK23" s="21"/>
      <c r="SKL23" s="21"/>
      <c r="SKM23" s="21"/>
      <c r="SKN23" s="21"/>
      <c r="SKO23" s="21"/>
      <c r="SKP23" s="21"/>
      <c r="SKQ23" s="21"/>
      <c r="SKR23" s="21"/>
      <c r="SKS23" s="21"/>
      <c r="SKT23" s="21"/>
      <c r="SKU23" s="21"/>
      <c r="SKV23" s="21"/>
      <c r="SKW23" s="21"/>
      <c r="SKX23" s="21"/>
      <c r="SKY23" s="21"/>
      <c r="SKZ23" s="21"/>
      <c r="SLA23" s="21"/>
      <c r="SLB23" s="21"/>
      <c r="SLC23" s="21"/>
      <c r="SLD23" s="21"/>
      <c r="SLE23" s="21"/>
      <c r="SLF23" s="21"/>
      <c r="SLG23" s="21"/>
      <c r="SLH23" s="21"/>
      <c r="SLI23" s="21"/>
      <c r="SLJ23" s="21"/>
      <c r="SLK23" s="21"/>
      <c r="SLL23" s="21"/>
      <c r="SLM23" s="21"/>
      <c r="SLN23" s="21"/>
      <c r="SLO23" s="21"/>
      <c r="SLP23" s="21"/>
      <c r="SLQ23" s="21"/>
      <c r="SLR23" s="21"/>
      <c r="SLS23" s="21"/>
      <c r="SLT23" s="21"/>
      <c r="SLU23" s="21"/>
      <c r="SLV23" s="21"/>
      <c r="SLW23" s="21"/>
      <c r="SLX23" s="21"/>
      <c r="SLY23" s="21"/>
      <c r="SLZ23" s="21"/>
      <c r="SMA23" s="21"/>
      <c r="SMB23" s="21"/>
      <c r="SMC23" s="21"/>
      <c r="SMD23" s="21"/>
      <c r="SME23" s="21"/>
      <c r="SMF23" s="21"/>
      <c r="SMG23" s="21"/>
      <c r="SMH23" s="21"/>
      <c r="SMI23" s="21"/>
      <c r="SMJ23" s="21"/>
      <c r="SMK23" s="21"/>
      <c r="SML23" s="21"/>
      <c r="SMM23" s="21"/>
      <c r="SMN23" s="21"/>
      <c r="SMO23" s="21"/>
      <c r="SMP23" s="21"/>
      <c r="SMQ23" s="21"/>
      <c r="SMR23" s="21"/>
      <c r="SMS23" s="21"/>
      <c r="SMT23" s="21"/>
      <c r="SMU23" s="21"/>
      <c r="SMV23" s="21"/>
      <c r="SMW23" s="21"/>
      <c r="SMX23" s="21"/>
      <c r="SMY23" s="21"/>
      <c r="SMZ23" s="21"/>
      <c r="SNA23" s="21"/>
      <c r="SNB23" s="21"/>
      <c r="SNC23" s="21"/>
      <c r="SND23" s="21"/>
      <c r="SNE23" s="21"/>
      <c r="SNF23" s="21"/>
      <c r="SNG23" s="21"/>
      <c r="SNH23" s="21"/>
      <c r="SNI23" s="21"/>
      <c r="SNJ23" s="21"/>
      <c r="SNK23" s="21"/>
      <c r="SNL23" s="21"/>
      <c r="SNM23" s="21"/>
      <c r="SNN23" s="21"/>
      <c r="SNO23" s="21"/>
      <c r="SNP23" s="21"/>
      <c r="SNQ23" s="21"/>
      <c r="SNR23" s="21"/>
      <c r="SNS23" s="21"/>
      <c r="SNT23" s="21"/>
      <c r="SNU23" s="21"/>
      <c r="SNV23" s="21"/>
      <c r="SNW23" s="21"/>
      <c r="SNX23" s="21"/>
      <c r="SNY23" s="21"/>
      <c r="SNZ23" s="21"/>
      <c r="SOA23" s="21"/>
      <c r="SOB23" s="21"/>
      <c r="SOC23" s="21"/>
      <c r="SOD23" s="21"/>
      <c r="SOE23" s="21"/>
      <c r="SOF23" s="21"/>
      <c r="SOG23" s="21"/>
      <c r="SOH23" s="21"/>
      <c r="SOI23" s="21"/>
      <c r="SOJ23" s="21"/>
      <c r="SOK23" s="21"/>
      <c r="SOL23" s="21"/>
      <c r="SOM23" s="21"/>
      <c r="SON23" s="21"/>
      <c r="SOO23" s="21"/>
      <c r="SOP23" s="21"/>
      <c r="SOQ23" s="21"/>
      <c r="SOR23" s="21"/>
      <c r="SOS23" s="21"/>
      <c r="SOT23" s="21"/>
      <c r="SOU23" s="21"/>
      <c r="SOV23" s="21"/>
      <c r="SOW23" s="21"/>
      <c r="SOX23" s="21"/>
      <c r="SOY23" s="21"/>
      <c r="SOZ23" s="21"/>
      <c r="SPA23" s="21"/>
      <c r="SPB23" s="21"/>
      <c r="SPC23" s="21"/>
      <c r="SPD23" s="21"/>
      <c r="SPE23" s="21"/>
      <c r="SPF23" s="21"/>
      <c r="SPG23" s="21"/>
      <c r="SPH23" s="21"/>
      <c r="SPI23" s="21"/>
      <c r="SPJ23" s="21"/>
      <c r="SPK23" s="21"/>
      <c r="SPL23" s="21"/>
      <c r="SPM23" s="21"/>
      <c r="SPN23" s="21"/>
      <c r="SPO23" s="21"/>
      <c r="SPP23" s="21"/>
      <c r="SPQ23" s="21"/>
      <c r="SPR23" s="21"/>
      <c r="SPS23" s="21"/>
      <c r="SPT23" s="21"/>
      <c r="SPU23" s="21"/>
      <c r="SPV23" s="21"/>
      <c r="SPW23" s="21"/>
      <c r="SPX23" s="21"/>
      <c r="SPY23" s="21"/>
      <c r="SPZ23" s="21"/>
      <c r="SQA23" s="21"/>
      <c r="SQB23" s="21"/>
      <c r="SQC23" s="21"/>
      <c r="SQD23" s="21"/>
      <c r="SQE23" s="21"/>
      <c r="SQF23" s="21"/>
      <c r="SQG23" s="21"/>
      <c r="SQH23" s="21"/>
      <c r="SQI23" s="21"/>
      <c r="SQJ23" s="21"/>
      <c r="SQK23" s="21"/>
      <c r="SQL23" s="21"/>
      <c r="SQM23" s="21"/>
      <c r="SQN23" s="21"/>
      <c r="SQO23" s="21"/>
      <c r="SQP23" s="21"/>
      <c r="SQQ23" s="21"/>
      <c r="SQR23" s="21"/>
      <c r="SQS23" s="21"/>
      <c r="SQT23" s="21"/>
      <c r="SQU23" s="21"/>
      <c r="SQV23" s="21"/>
      <c r="SQW23" s="21"/>
      <c r="SQX23" s="21"/>
      <c r="SQY23" s="21"/>
      <c r="SQZ23" s="21"/>
      <c r="SRA23" s="21"/>
      <c r="SRB23" s="21"/>
      <c r="SRC23" s="21"/>
      <c r="SRD23" s="21"/>
      <c r="SRE23" s="21"/>
      <c r="SRF23" s="21"/>
      <c r="SRG23" s="21"/>
      <c r="SRH23" s="21"/>
      <c r="SRI23" s="21"/>
      <c r="SRJ23" s="21"/>
      <c r="SRK23" s="21"/>
      <c r="SRL23" s="21"/>
      <c r="SRM23" s="21"/>
      <c r="SRN23" s="21"/>
      <c r="SRO23" s="21"/>
      <c r="SRP23" s="21"/>
      <c r="SRQ23" s="21"/>
      <c r="SRR23" s="21"/>
      <c r="SRS23" s="21"/>
      <c r="SRT23" s="21"/>
      <c r="SRU23" s="21"/>
      <c r="SRV23" s="21"/>
      <c r="SRW23" s="21"/>
      <c r="SRX23" s="21"/>
      <c r="SRY23" s="21"/>
      <c r="SRZ23" s="21"/>
      <c r="SSA23" s="21"/>
      <c r="SSB23" s="21"/>
      <c r="SSC23" s="21"/>
      <c r="SSD23" s="21"/>
      <c r="SSE23" s="21"/>
      <c r="SSF23" s="21"/>
      <c r="SSG23" s="21"/>
      <c r="SSH23" s="21"/>
      <c r="SSI23" s="21"/>
      <c r="SSJ23" s="21"/>
      <c r="SSK23" s="21"/>
      <c r="SSL23" s="21"/>
      <c r="SSM23" s="21"/>
      <c r="SSN23" s="21"/>
      <c r="SSO23" s="21"/>
      <c r="SSP23" s="21"/>
      <c r="SSQ23" s="21"/>
      <c r="SSR23" s="21"/>
      <c r="SSS23" s="21"/>
      <c r="SST23" s="21"/>
      <c r="SSU23" s="21"/>
      <c r="SSV23" s="21"/>
      <c r="SSW23" s="21"/>
      <c r="SSX23" s="21"/>
      <c r="SSY23" s="21"/>
      <c r="SSZ23" s="21"/>
      <c r="STA23" s="21"/>
      <c r="STB23" s="21"/>
      <c r="STC23" s="21"/>
      <c r="STD23" s="21"/>
      <c r="STE23" s="21"/>
      <c r="STF23" s="21"/>
      <c r="STG23" s="21"/>
      <c r="STH23" s="21"/>
      <c r="STI23" s="21"/>
      <c r="STJ23" s="21"/>
      <c r="STK23" s="21"/>
      <c r="STL23" s="21"/>
      <c r="STM23" s="21"/>
      <c r="STN23" s="21"/>
      <c r="STO23" s="21"/>
      <c r="STP23" s="21"/>
      <c r="STQ23" s="21"/>
      <c r="STR23" s="21"/>
      <c r="STS23" s="21"/>
      <c r="STT23" s="21"/>
      <c r="STU23" s="21"/>
      <c r="STV23" s="21"/>
      <c r="STW23" s="21"/>
      <c r="STX23" s="21"/>
      <c r="STY23" s="21"/>
      <c r="STZ23" s="21"/>
      <c r="SUA23" s="21"/>
      <c r="SUB23" s="21"/>
      <c r="SUC23" s="21"/>
      <c r="SUD23" s="21"/>
      <c r="SUE23" s="21"/>
      <c r="SUF23" s="21"/>
      <c r="SUG23" s="21"/>
      <c r="SUH23" s="21"/>
      <c r="SUI23" s="21"/>
      <c r="SUJ23" s="21"/>
      <c r="SUK23" s="21"/>
      <c r="SUL23" s="21"/>
      <c r="SUM23" s="21"/>
      <c r="SUN23" s="21"/>
      <c r="SUO23" s="21"/>
      <c r="SUP23" s="21"/>
      <c r="SUQ23" s="21"/>
      <c r="SUR23" s="21"/>
      <c r="SUS23" s="21"/>
      <c r="SUT23" s="21"/>
      <c r="SUU23" s="21"/>
      <c r="SUV23" s="21"/>
      <c r="SUW23" s="21"/>
      <c r="SUX23" s="21"/>
      <c r="SUY23" s="21"/>
      <c r="SUZ23" s="21"/>
      <c r="SVA23" s="21"/>
      <c r="SVB23" s="21"/>
      <c r="SVC23" s="21"/>
      <c r="SVD23" s="21"/>
      <c r="SVE23" s="21"/>
      <c r="SVF23" s="21"/>
      <c r="SVG23" s="21"/>
      <c r="SVH23" s="21"/>
      <c r="SVI23" s="21"/>
      <c r="SVJ23" s="21"/>
      <c r="SVK23" s="21"/>
      <c r="SVL23" s="21"/>
      <c r="SVM23" s="21"/>
      <c r="SVN23" s="21"/>
      <c r="SVO23" s="21"/>
      <c r="SVP23" s="21"/>
      <c r="SVQ23" s="21"/>
      <c r="SVR23" s="21"/>
      <c r="SVS23" s="21"/>
      <c r="SVT23" s="21"/>
      <c r="SVU23" s="21"/>
      <c r="SVV23" s="21"/>
      <c r="SVW23" s="21"/>
      <c r="SVX23" s="21"/>
      <c r="SVY23" s="21"/>
      <c r="SVZ23" s="21"/>
      <c r="SWA23" s="21"/>
      <c r="SWB23" s="21"/>
      <c r="SWC23" s="21"/>
      <c r="SWD23" s="21"/>
      <c r="SWE23" s="21"/>
      <c r="SWF23" s="21"/>
      <c r="SWG23" s="21"/>
      <c r="SWH23" s="21"/>
      <c r="SWI23" s="21"/>
      <c r="SWJ23" s="21"/>
      <c r="SWK23" s="21"/>
      <c r="SWL23" s="21"/>
      <c r="SWM23" s="21"/>
      <c r="SWN23" s="21"/>
      <c r="SWO23" s="21"/>
      <c r="SWP23" s="21"/>
      <c r="SWQ23" s="21"/>
      <c r="SWR23" s="21"/>
      <c r="SWS23" s="21"/>
      <c r="SWT23" s="21"/>
      <c r="SWU23" s="21"/>
      <c r="SWV23" s="21"/>
      <c r="SWW23" s="21"/>
      <c r="SWX23" s="21"/>
      <c r="SWY23" s="21"/>
      <c r="SWZ23" s="21"/>
      <c r="SXA23" s="21"/>
      <c r="SXB23" s="21"/>
      <c r="SXC23" s="21"/>
      <c r="SXD23" s="21"/>
      <c r="SXE23" s="21"/>
      <c r="SXF23" s="21"/>
      <c r="SXG23" s="21"/>
      <c r="SXH23" s="21"/>
      <c r="SXI23" s="21"/>
      <c r="SXJ23" s="21"/>
      <c r="SXK23" s="21"/>
      <c r="SXL23" s="21"/>
      <c r="SXM23" s="21"/>
      <c r="SXN23" s="21"/>
      <c r="SXO23" s="21"/>
      <c r="SXP23" s="21"/>
      <c r="SXQ23" s="21"/>
      <c r="SXR23" s="21"/>
      <c r="SXS23" s="21"/>
      <c r="SXT23" s="21"/>
      <c r="SXU23" s="21"/>
      <c r="SXV23" s="21"/>
      <c r="SXW23" s="21"/>
      <c r="SXX23" s="21"/>
      <c r="SXY23" s="21"/>
      <c r="SXZ23" s="21"/>
      <c r="SYA23" s="21"/>
      <c r="SYB23" s="21"/>
      <c r="SYC23" s="21"/>
      <c r="SYD23" s="21"/>
      <c r="SYE23" s="21"/>
      <c r="SYF23" s="21"/>
      <c r="SYG23" s="21"/>
      <c r="SYH23" s="21"/>
      <c r="SYI23" s="21"/>
      <c r="SYJ23" s="21"/>
      <c r="SYK23" s="21"/>
      <c r="SYL23" s="21"/>
      <c r="SYM23" s="21"/>
      <c r="SYN23" s="21"/>
      <c r="SYO23" s="21"/>
      <c r="SYP23" s="21"/>
      <c r="SYQ23" s="21"/>
      <c r="SYR23" s="21"/>
      <c r="SYS23" s="21"/>
      <c r="SYT23" s="21"/>
      <c r="SYU23" s="21"/>
      <c r="SYV23" s="21"/>
      <c r="SYW23" s="21"/>
      <c r="SYX23" s="21"/>
      <c r="SYY23" s="21"/>
      <c r="SYZ23" s="21"/>
      <c r="SZA23" s="21"/>
      <c r="SZB23" s="21"/>
      <c r="SZC23" s="21"/>
      <c r="SZD23" s="21"/>
      <c r="SZE23" s="21"/>
      <c r="SZF23" s="21"/>
      <c r="SZG23" s="21"/>
      <c r="SZH23" s="21"/>
      <c r="SZI23" s="21"/>
      <c r="SZJ23" s="21"/>
      <c r="SZK23" s="21"/>
      <c r="SZL23" s="21"/>
      <c r="SZM23" s="21"/>
      <c r="SZN23" s="21"/>
      <c r="SZO23" s="21"/>
      <c r="SZP23" s="21"/>
      <c r="SZQ23" s="21"/>
      <c r="SZR23" s="21"/>
      <c r="SZS23" s="21"/>
      <c r="SZT23" s="21"/>
      <c r="SZU23" s="21"/>
      <c r="SZV23" s="21"/>
      <c r="SZW23" s="21"/>
      <c r="SZX23" s="21"/>
      <c r="SZY23" s="21"/>
      <c r="SZZ23" s="21"/>
      <c r="TAA23" s="21"/>
      <c r="TAB23" s="21"/>
      <c r="TAC23" s="21"/>
      <c r="TAD23" s="21"/>
      <c r="TAE23" s="21"/>
      <c r="TAF23" s="21"/>
      <c r="TAG23" s="21"/>
      <c r="TAH23" s="21"/>
      <c r="TAI23" s="21"/>
      <c r="TAJ23" s="21"/>
      <c r="TAK23" s="21"/>
      <c r="TAL23" s="21"/>
      <c r="TAM23" s="21"/>
      <c r="TAN23" s="21"/>
      <c r="TAO23" s="21"/>
      <c r="TAP23" s="21"/>
      <c r="TAQ23" s="21"/>
      <c r="TAR23" s="21"/>
      <c r="TAS23" s="21"/>
      <c r="TAT23" s="21"/>
      <c r="TAU23" s="21"/>
      <c r="TAV23" s="21"/>
      <c r="TAW23" s="21"/>
      <c r="TAX23" s="21"/>
      <c r="TAY23" s="21"/>
      <c r="TAZ23" s="21"/>
      <c r="TBA23" s="21"/>
      <c r="TBB23" s="21"/>
      <c r="TBC23" s="21"/>
      <c r="TBD23" s="21"/>
      <c r="TBE23" s="21"/>
      <c r="TBF23" s="21"/>
      <c r="TBG23" s="21"/>
      <c r="TBH23" s="21"/>
      <c r="TBI23" s="21"/>
      <c r="TBJ23" s="21"/>
      <c r="TBK23" s="21"/>
      <c r="TBL23" s="21"/>
      <c r="TBM23" s="21"/>
      <c r="TBN23" s="21"/>
      <c r="TBO23" s="21"/>
      <c r="TBP23" s="21"/>
      <c r="TBQ23" s="21"/>
      <c r="TBR23" s="21"/>
      <c r="TBS23" s="21"/>
      <c r="TBT23" s="21"/>
      <c r="TBU23" s="21"/>
      <c r="TBV23" s="21"/>
      <c r="TBW23" s="21"/>
      <c r="TBX23" s="21"/>
      <c r="TBY23" s="21"/>
      <c r="TBZ23" s="21"/>
      <c r="TCA23" s="21"/>
      <c r="TCB23" s="21"/>
      <c r="TCC23" s="21"/>
      <c r="TCD23" s="21"/>
      <c r="TCE23" s="21"/>
      <c r="TCF23" s="21"/>
      <c r="TCG23" s="21"/>
      <c r="TCH23" s="21"/>
      <c r="TCI23" s="21"/>
      <c r="TCJ23" s="21"/>
      <c r="TCK23" s="21"/>
      <c r="TCL23" s="21"/>
      <c r="TCM23" s="21"/>
      <c r="TCN23" s="21"/>
      <c r="TCO23" s="21"/>
      <c r="TCP23" s="21"/>
      <c r="TCQ23" s="21"/>
      <c r="TCR23" s="21"/>
      <c r="TCS23" s="21"/>
      <c r="TCT23" s="21"/>
      <c r="TCU23" s="21"/>
      <c r="TCV23" s="21"/>
      <c r="TCW23" s="21"/>
      <c r="TCX23" s="21"/>
      <c r="TCY23" s="21"/>
      <c r="TCZ23" s="21"/>
      <c r="TDA23" s="21"/>
      <c r="TDB23" s="21"/>
      <c r="TDC23" s="21"/>
      <c r="TDD23" s="21"/>
      <c r="TDE23" s="21"/>
      <c r="TDF23" s="21"/>
      <c r="TDG23" s="21"/>
      <c r="TDH23" s="21"/>
      <c r="TDI23" s="21"/>
      <c r="TDJ23" s="21"/>
      <c r="TDK23" s="21"/>
      <c r="TDL23" s="21"/>
      <c r="TDM23" s="21"/>
      <c r="TDN23" s="21"/>
      <c r="TDO23" s="21"/>
      <c r="TDP23" s="21"/>
      <c r="TDQ23" s="21"/>
      <c r="TDR23" s="21"/>
      <c r="TDS23" s="21"/>
      <c r="TDT23" s="21"/>
      <c r="TDU23" s="21"/>
      <c r="TDV23" s="21"/>
      <c r="TDW23" s="21"/>
      <c r="TDX23" s="21"/>
      <c r="TDY23" s="21"/>
      <c r="TDZ23" s="21"/>
      <c r="TEA23" s="21"/>
      <c r="TEB23" s="21"/>
      <c r="TEC23" s="21"/>
      <c r="TED23" s="21"/>
      <c r="TEE23" s="21"/>
      <c r="TEF23" s="21"/>
      <c r="TEG23" s="21"/>
      <c r="TEH23" s="21"/>
      <c r="TEI23" s="21"/>
      <c r="TEJ23" s="21"/>
      <c r="TEK23" s="21"/>
      <c r="TEL23" s="21"/>
      <c r="TEM23" s="21"/>
      <c r="TEN23" s="21"/>
      <c r="TEO23" s="21"/>
      <c r="TEP23" s="21"/>
      <c r="TEQ23" s="21"/>
      <c r="TER23" s="21"/>
      <c r="TES23" s="21"/>
      <c r="TET23" s="21"/>
      <c r="TEU23" s="21"/>
      <c r="TEV23" s="21"/>
      <c r="TEW23" s="21"/>
      <c r="TEX23" s="21"/>
      <c r="TEY23" s="21"/>
      <c r="TEZ23" s="21"/>
      <c r="TFA23" s="21"/>
      <c r="TFB23" s="21"/>
      <c r="TFC23" s="21"/>
      <c r="TFD23" s="21"/>
      <c r="TFE23" s="21"/>
      <c r="TFF23" s="21"/>
      <c r="TFG23" s="21"/>
      <c r="TFH23" s="21"/>
      <c r="TFI23" s="21"/>
      <c r="TFJ23" s="21"/>
      <c r="TFK23" s="21"/>
      <c r="TFL23" s="21"/>
      <c r="TFM23" s="21"/>
      <c r="TFN23" s="21"/>
      <c r="TFO23" s="21"/>
      <c r="TFP23" s="21"/>
      <c r="TFQ23" s="21"/>
      <c r="TFR23" s="21"/>
      <c r="TFS23" s="21"/>
      <c r="TFT23" s="21"/>
      <c r="TFU23" s="21"/>
      <c r="TFV23" s="21"/>
      <c r="TFW23" s="21"/>
      <c r="TFX23" s="21"/>
      <c r="TFY23" s="21"/>
      <c r="TFZ23" s="21"/>
      <c r="TGA23" s="21"/>
      <c r="TGB23" s="21"/>
      <c r="TGC23" s="21"/>
      <c r="TGD23" s="21"/>
      <c r="TGE23" s="21"/>
      <c r="TGF23" s="21"/>
      <c r="TGG23" s="21"/>
      <c r="TGH23" s="21"/>
      <c r="TGI23" s="21"/>
      <c r="TGJ23" s="21"/>
      <c r="TGK23" s="21"/>
      <c r="TGL23" s="21"/>
      <c r="TGM23" s="21"/>
      <c r="TGN23" s="21"/>
      <c r="TGO23" s="21"/>
      <c r="TGP23" s="21"/>
      <c r="TGQ23" s="21"/>
      <c r="TGR23" s="21"/>
      <c r="TGS23" s="21"/>
      <c r="TGT23" s="21"/>
      <c r="TGU23" s="21"/>
      <c r="TGV23" s="21"/>
      <c r="TGW23" s="21"/>
      <c r="TGX23" s="21"/>
      <c r="TGY23" s="21"/>
      <c r="TGZ23" s="21"/>
      <c r="THA23" s="21"/>
      <c r="THB23" s="21"/>
      <c r="THC23" s="21"/>
      <c r="THD23" s="21"/>
      <c r="THE23" s="21"/>
      <c r="THF23" s="21"/>
      <c r="THG23" s="21"/>
      <c r="THH23" s="21"/>
      <c r="THI23" s="21"/>
      <c r="THJ23" s="21"/>
      <c r="THK23" s="21"/>
      <c r="THL23" s="21"/>
      <c r="THM23" s="21"/>
      <c r="THN23" s="21"/>
      <c r="THO23" s="21"/>
      <c r="THP23" s="21"/>
      <c r="THQ23" s="21"/>
      <c r="THR23" s="21"/>
      <c r="THS23" s="21"/>
      <c r="THT23" s="21"/>
      <c r="THU23" s="21"/>
      <c r="THV23" s="21"/>
      <c r="THW23" s="21"/>
      <c r="THX23" s="21"/>
      <c r="THY23" s="21"/>
      <c r="THZ23" s="21"/>
      <c r="TIA23" s="21"/>
      <c r="TIB23" s="21"/>
      <c r="TIC23" s="21"/>
      <c r="TID23" s="21"/>
      <c r="TIE23" s="21"/>
      <c r="TIF23" s="21"/>
      <c r="TIG23" s="21"/>
      <c r="TIH23" s="21"/>
      <c r="TII23" s="21"/>
      <c r="TIJ23" s="21"/>
      <c r="TIK23" s="21"/>
      <c r="TIL23" s="21"/>
      <c r="TIM23" s="21"/>
      <c r="TIN23" s="21"/>
      <c r="TIO23" s="21"/>
      <c r="TIP23" s="21"/>
      <c r="TIQ23" s="21"/>
      <c r="TIR23" s="21"/>
      <c r="TIS23" s="21"/>
      <c r="TIT23" s="21"/>
      <c r="TIU23" s="21"/>
      <c r="TIV23" s="21"/>
      <c r="TIW23" s="21"/>
      <c r="TIX23" s="21"/>
      <c r="TIY23" s="21"/>
      <c r="TIZ23" s="21"/>
      <c r="TJA23" s="21"/>
      <c r="TJB23" s="21"/>
      <c r="TJC23" s="21"/>
      <c r="TJD23" s="21"/>
      <c r="TJE23" s="21"/>
      <c r="TJF23" s="21"/>
      <c r="TJG23" s="21"/>
      <c r="TJH23" s="21"/>
      <c r="TJI23" s="21"/>
      <c r="TJJ23" s="21"/>
      <c r="TJK23" s="21"/>
      <c r="TJL23" s="21"/>
      <c r="TJM23" s="21"/>
      <c r="TJN23" s="21"/>
      <c r="TJO23" s="21"/>
      <c r="TJP23" s="21"/>
      <c r="TJQ23" s="21"/>
      <c r="TJR23" s="21"/>
      <c r="TJS23" s="21"/>
      <c r="TJT23" s="21"/>
      <c r="TJU23" s="21"/>
      <c r="TJV23" s="21"/>
      <c r="TJW23" s="21"/>
      <c r="TJX23" s="21"/>
      <c r="TJY23" s="21"/>
      <c r="TJZ23" s="21"/>
      <c r="TKA23" s="21"/>
      <c r="TKB23" s="21"/>
      <c r="TKC23" s="21"/>
      <c r="TKD23" s="21"/>
      <c r="TKE23" s="21"/>
      <c r="TKF23" s="21"/>
      <c r="TKG23" s="21"/>
      <c r="TKH23" s="21"/>
      <c r="TKI23" s="21"/>
      <c r="TKJ23" s="21"/>
      <c r="TKK23" s="21"/>
      <c r="TKL23" s="21"/>
      <c r="TKM23" s="21"/>
      <c r="TKN23" s="21"/>
      <c r="TKO23" s="21"/>
      <c r="TKP23" s="21"/>
      <c r="TKQ23" s="21"/>
      <c r="TKR23" s="21"/>
      <c r="TKS23" s="21"/>
      <c r="TKT23" s="21"/>
      <c r="TKU23" s="21"/>
      <c r="TKV23" s="21"/>
      <c r="TKW23" s="21"/>
      <c r="TKX23" s="21"/>
      <c r="TKY23" s="21"/>
      <c r="TKZ23" s="21"/>
      <c r="TLA23" s="21"/>
      <c r="TLB23" s="21"/>
      <c r="TLC23" s="21"/>
      <c r="TLD23" s="21"/>
      <c r="TLE23" s="21"/>
      <c r="TLF23" s="21"/>
      <c r="TLG23" s="21"/>
      <c r="TLH23" s="21"/>
      <c r="TLI23" s="21"/>
      <c r="TLJ23" s="21"/>
      <c r="TLK23" s="21"/>
      <c r="TLL23" s="21"/>
      <c r="TLM23" s="21"/>
      <c r="TLN23" s="21"/>
      <c r="TLO23" s="21"/>
      <c r="TLP23" s="21"/>
      <c r="TLQ23" s="21"/>
      <c r="TLR23" s="21"/>
      <c r="TLS23" s="21"/>
      <c r="TLT23" s="21"/>
      <c r="TLU23" s="21"/>
      <c r="TLV23" s="21"/>
      <c r="TLW23" s="21"/>
      <c r="TLX23" s="21"/>
      <c r="TLY23" s="21"/>
      <c r="TLZ23" s="21"/>
      <c r="TMA23" s="21"/>
      <c r="TMB23" s="21"/>
      <c r="TMC23" s="21"/>
      <c r="TMD23" s="21"/>
      <c r="TME23" s="21"/>
      <c r="TMF23" s="21"/>
      <c r="TMG23" s="21"/>
      <c r="TMH23" s="21"/>
      <c r="TMI23" s="21"/>
      <c r="TMJ23" s="21"/>
      <c r="TMK23" s="21"/>
      <c r="TML23" s="21"/>
      <c r="TMM23" s="21"/>
      <c r="TMN23" s="21"/>
      <c r="TMO23" s="21"/>
      <c r="TMP23" s="21"/>
      <c r="TMQ23" s="21"/>
      <c r="TMR23" s="21"/>
      <c r="TMS23" s="21"/>
      <c r="TMT23" s="21"/>
      <c r="TMU23" s="21"/>
      <c r="TMV23" s="21"/>
      <c r="TMW23" s="21"/>
      <c r="TMX23" s="21"/>
      <c r="TMY23" s="21"/>
      <c r="TMZ23" s="21"/>
      <c r="TNA23" s="21"/>
      <c r="TNB23" s="21"/>
      <c r="TNC23" s="21"/>
      <c r="TND23" s="21"/>
      <c r="TNE23" s="21"/>
      <c r="TNF23" s="21"/>
      <c r="TNG23" s="21"/>
      <c r="TNH23" s="21"/>
      <c r="TNI23" s="21"/>
      <c r="TNJ23" s="21"/>
      <c r="TNK23" s="21"/>
      <c r="TNL23" s="21"/>
      <c r="TNM23" s="21"/>
      <c r="TNN23" s="21"/>
      <c r="TNO23" s="21"/>
      <c r="TNP23" s="21"/>
      <c r="TNQ23" s="21"/>
      <c r="TNR23" s="21"/>
      <c r="TNS23" s="21"/>
      <c r="TNT23" s="21"/>
      <c r="TNU23" s="21"/>
      <c r="TNV23" s="21"/>
      <c r="TNW23" s="21"/>
      <c r="TNX23" s="21"/>
      <c r="TNY23" s="21"/>
      <c r="TNZ23" s="21"/>
      <c r="TOA23" s="21"/>
      <c r="TOB23" s="21"/>
      <c r="TOC23" s="21"/>
      <c r="TOD23" s="21"/>
      <c r="TOE23" s="21"/>
      <c r="TOF23" s="21"/>
      <c r="TOG23" s="21"/>
      <c r="TOH23" s="21"/>
      <c r="TOI23" s="21"/>
      <c r="TOJ23" s="21"/>
      <c r="TOK23" s="21"/>
      <c r="TOL23" s="21"/>
      <c r="TOM23" s="21"/>
      <c r="TON23" s="21"/>
      <c r="TOO23" s="21"/>
      <c r="TOP23" s="21"/>
      <c r="TOQ23" s="21"/>
      <c r="TOR23" s="21"/>
      <c r="TOS23" s="21"/>
      <c r="TOT23" s="21"/>
      <c r="TOU23" s="21"/>
      <c r="TOV23" s="21"/>
      <c r="TOW23" s="21"/>
      <c r="TOX23" s="21"/>
      <c r="TOY23" s="21"/>
      <c r="TOZ23" s="21"/>
      <c r="TPA23" s="21"/>
      <c r="TPB23" s="21"/>
      <c r="TPC23" s="21"/>
      <c r="TPD23" s="21"/>
      <c r="TPE23" s="21"/>
      <c r="TPF23" s="21"/>
      <c r="TPG23" s="21"/>
      <c r="TPH23" s="21"/>
      <c r="TPI23" s="21"/>
      <c r="TPJ23" s="21"/>
      <c r="TPK23" s="21"/>
      <c r="TPL23" s="21"/>
      <c r="TPM23" s="21"/>
      <c r="TPN23" s="21"/>
      <c r="TPO23" s="21"/>
      <c r="TPP23" s="21"/>
      <c r="TPQ23" s="21"/>
      <c r="TPR23" s="21"/>
      <c r="TPS23" s="21"/>
      <c r="TPT23" s="21"/>
      <c r="TPU23" s="21"/>
      <c r="TPV23" s="21"/>
      <c r="TPW23" s="21"/>
      <c r="TPX23" s="21"/>
      <c r="TPY23" s="21"/>
      <c r="TPZ23" s="21"/>
      <c r="TQA23" s="21"/>
      <c r="TQB23" s="21"/>
      <c r="TQC23" s="21"/>
      <c r="TQD23" s="21"/>
      <c r="TQE23" s="21"/>
      <c r="TQF23" s="21"/>
      <c r="TQG23" s="21"/>
      <c r="TQH23" s="21"/>
      <c r="TQI23" s="21"/>
      <c r="TQJ23" s="21"/>
      <c r="TQK23" s="21"/>
      <c r="TQL23" s="21"/>
      <c r="TQM23" s="21"/>
      <c r="TQN23" s="21"/>
      <c r="TQO23" s="21"/>
      <c r="TQP23" s="21"/>
      <c r="TQQ23" s="21"/>
      <c r="TQR23" s="21"/>
      <c r="TQS23" s="21"/>
      <c r="TQT23" s="21"/>
      <c r="TQU23" s="21"/>
      <c r="TQV23" s="21"/>
      <c r="TQW23" s="21"/>
      <c r="TQX23" s="21"/>
      <c r="TQY23" s="21"/>
      <c r="TQZ23" s="21"/>
      <c r="TRA23" s="21"/>
      <c r="TRB23" s="21"/>
      <c r="TRC23" s="21"/>
      <c r="TRD23" s="21"/>
      <c r="TRE23" s="21"/>
      <c r="TRF23" s="21"/>
      <c r="TRG23" s="21"/>
      <c r="TRH23" s="21"/>
      <c r="TRI23" s="21"/>
      <c r="TRJ23" s="21"/>
      <c r="TRK23" s="21"/>
      <c r="TRL23" s="21"/>
      <c r="TRM23" s="21"/>
      <c r="TRN23" s="21"/>
      <c r="TRO23" s="21"/>
      <c r="TRP23" s="21"/>
      <c r="TRQ23" s="21"/>
      <c r="TRR23" s="21"/>
      <c r="TRS23" s="21"/>
      <c r="TRT23" s="21"/>
      <c r="TRU23" s="21"/>
      <c r="TRV23" s="21"/>
      <c r="TRW23" s="21"/>
      <c r="TRX23" s="21"/>
      <c r="TRY23" s="21"/>
      <c r="TRZ23" s="21"/>
      <c r="TSA23" s="21"/>
      <c r="TSB23" s="21"/>
      <c r="TSC23" s="21"/>
      <c r="TSD23" s="21"/>
      <c r="TSE23" s="21"/>
      <c r="TSF23" s="21"/>
      <c r="TSG23" s="21"/>
      <c r="TSH23" s="21"/>
      <c r="TSI23" s="21"/>
      <c r="TSJ23" s="21"/>
      <c r="TSK23" s="21"/>
      <c r="TSL23" s="21"/>
      <c r="TSM23" s="21"/>
      <c r="TSN23" s="21"/>
      <c r="TSO23" s="21"/>
      <c r="TSP23" s="21"/>
      <c r="TSQ23" s="21"/>
      <c r="TSR23" s="21"/>
      <c r="TSS23" s="21"/>
      <c r="TST23" s="21"/>
      <c r="TSU23" s="21"/>
      <c r="TSV23" s="21"/>
      <c r="TSW23" s="21"/>
      <c r="TSX23" s="21"/>
      <c r="TSY23" s="21"/>
      <c r="TSZ23" s="21"/>
      <c r="TTA23" s="21"/>
      <c r="TTB23" s="21"/>
      <c r="TTC23" s="21"/>
      <c r="TTD23" s="21"/>
      <c r="TTE23" s="21"/>
      <c r="TTF23" s="21"/>
      <c r="TTG23" s="21"/>
      <c r="TTH23" s="21"/>
      <c r="TTI23" s="21"/>
      <c r="TTJ23" s="21"/>
      <c r="TTK23" s="21"/>
      <c r="TTL23" s="21"/>
      <c r="TTM23" s="21"/>
      <c r="TTN23" s="21"/>
      <c r="TTO23" s="21"/>
      <c r="TTP23" s="21"/>
      <c r="TTQ23" s="21"/>
      <c r="TTR23" s="21"/>
      <c r="TTS23" s="21"/>
      <c r="TTT23" s="21"/>
      <c r="TTU23" s="21"/>
      <c r="TTV23" s="21"/>
      <c r="TTW23" s="21"/>
      <c r="TTX23" s="21"/>
      <c r="TTY23" s="21"/>
      <c r="TTZ23" s="21"/>
      <c r="TUA23" s="21"/>
      <c r="TUB23" s="21"/>
      <c r="TUC23" s="21"/>
      <c r="TUD23" s="21"/>
      <c r="TUE23" s="21"/>
      <c r="TUF23" s="21"/>
      <c r="TUG23" s="21"/>
      <c r="TUH23" s="21"/>
      <c r="TUI23" s="21"/>
      <c r="TUJ23" s="21"/>
      <c r="TUK23" s="21"/>
      <c r="TUL23" s="21"/>
      <c r="TUM23" s="21"/>
      <c r="TUN23" s="21"/>
      <c r="TUO23" s="21"/>
      <c r="TUP23" s="21"/>
      <c r="TUQ23" s="21"/>
      <c r="TUR23" s="21"/>
      <c r="TUS23" s="21"/>
      <c r="TUT23" s="21"/>
      <c r="TUU23" s="21"/>
      <c r="TUV23" s="21"/>
      <c r="TUW23" s="21"/>
      <c r="TUX23" s="21"/>
      <c r="TUY23" s="21"/>
      <c r="TUZ23" s="21"/>
      <c r="TVA23" s="21"/>
      <c r="TVB23" s="21"/>
      <c r="TVC23" s="21"/>
      <c r="TVD23" s="21"/>
      <c r="TVE23" s="21"/>
      <c r="TVF23" s="21"/>
      <c r="TVG23" s="21"/>
      <c r="TVH23" s="21"/>
      <c r="TVI23" s="21"/>
      <c r="TVJ23" s="21"/>
      <c r="TVK23" s="21"/>
      <c r="TVL23" s="21"/>
      <c r="TVM23" s="21"/>
      <c r="TVN23" s="21"/>
      <c r="TVO23" s="21"/>
      <c r="TVP23" s="21"/>
      <c r="TVQ23" s="21"/>
      <c r="TVR23" s="21"/>
      <c r="TVS23" s="21"/>
      <c r="TVT23" s="21"/>
      <c r="TVU23" s="21"/>
      <c r="TVV23" s="21"/>
      <c r="TVW23" s="21"/>
      <c r="TVX23" s="21"/>
      <c r="TVY23" s="21"/>
      <c r="TVZ23" s="21"/>
      <c r="TWA23" s="21"/>
      <c r="TWB23" s="21"/>
      <c r="TWC23" s="21"/>
      <c r="TWD23" s="21"/>
      <c r="TWE23" s="21"/>
      <c r="TWF23" s="21"/>
      <c r="TWG23" s="21"/>
      <c r="TWH23" s="21"/>
      <c r="TWI23" s="21"/>
      <c r="TWJ23" s="21"/>
      <c r="TWK23" s="21"/>
      <c r="TWL23" s="21"/>
      <c r="TWM23" s="21"/>
      <c r="TWN23" s="21"/>
      <c r="TWO23" s="21"/>
      <c r="TWP23" s="21"/>
      <c r="TWQ23" s="21"/>
      <c r="TWR23" s="21"/>
      <c r="TWS23" s="21"/>
      <c r="TWT23" s="21"/>
      <c r="TWU23" s="21"/>
      <c r="TWV23" s="21"/>
      <c r="TWW23" s="21"/>
      <c r="TWX23" s="21"/>
      <c r="TWY23" s="21"/>
      <c r="TWZ23" s="21"/>
      <c r="TXA23" s="21"/>
      <c r="TXB23" s="21"/>
      <c r="TXC23" s="21"/>
      <c r="TXD23" s="21"/>
      <c r="TXE23" s="21"/>
      <c r="TXF23" s="21"/>
      <c r="TXG23" s="21"/>
      <c r="TXH23" s="21"/>
      <c r="TXI23" s="21"/>
      <c r="TXJ23" s="21"/>
      <c r="TXK23" s="21"/>
      <c r="TXL23" s="21"/>
      <c r="TXM23" s="21"/>
      <c r="TXN23" s="21"/>
      <c r="TXO23" s="21"/>
      <c r="TXP23" s="21"/>
      <c r="TXQ23" s="21"/>
      <c r="TXR23" s="21"/>
      <c r="TXS23" s="21"/>
      <c r="TXT23" s="21"/>
      <c r="TXU23" s="21"/>
      <c r="TXV23" s="21"/>
      <c r="TXW23" s="21"/>
      <c r="TXX23" s="21"/>
      <c r="TXY23" s="21"/>
      <c r="TXZ23" s="21"/>
      <c r="TYA23" s="21"/>
      <c r="TYB23" s="21"/>
      <c r="TYC23" s="21"/>
      <c r="TYD23" s="21"/>
      <c r="TYE23" s="21"/>
      <c r="TYF23" s="21"/>
      <c r="TYG23" s="21"/>
      <c r="TYH23" s="21"/>
      <c r="TYI23" s="21"/>
      <c r="TYJ23" s="21"/>
      <c r="TYK23" s="21"/>
      <c r="TYL23" s="21"/>
      <c r="TYM23" s="21"/>
      <c r="TYN23" s="21"/>
      <c r="TYO23" s="21"/>
      <c r="TYP23" s="21"/>
      <c r="TYQ23" s="21"/>
      <c r="TYR23" s="21"/>
      <c r="TYS23" s="21"/>
      <c r="TYT23" s="21"/>
      <c r="TYU23" s="21"/>
      <c r="TYV23" s="21"/>
      <c r="TYW23" s="21"/>
      <c r="TYX23" s="21"/>
      <c r="TYY23" s="21"/>
      <c r="TYZ23" s="21"/>
      <c r="TZA23" s="21"/>
      <c r="TZB23" s="21"/>
      <c r="TZC23" s="21"/>
      <c r="TZD23" s="21"/>
      <c r="TZE23" s="21"/>
      <c r="TZF23" s="21"/>
      <c r="TZG23" s="21"/>
      <c r="TZH23" s="21"/>
      <c r="TZI23" s="21"/>
      <c r="TZJ23" s="21"/>
      <c r="TZK23" s="21"/>
      <c r="TZL23" s="21"/>
      <c r="TZM23" s="21"/>
      <c r="TZN23" s="21"/>
      <c r="TZO23" s="21"/>
      <c r="TZP23" s="21"/>
      <c r="TZQ23" s="21"/>
      <c r="TZR23" s="21"/>
      <c r="TZS23" s="21"/>
      <c r="TZT23" s="21"/>
      <c r="TZU23" s="21"/>
      <c r="TZV23" s="21"/>
      <c r="TZW23" s="21"/>
      <c r="TZX23" s="21"/>
      <c r="TZY23" s="21"/>
      <c r="TZZ23" s="21"/>
      <c r="UAA23" s="21"/>
      <c r="UAB23" s="21"/>
      <c r="UAC23" s="21"/>
      <c r="UAD23" s="21"/>
      <c r="UAE23" s="21"/>
      <c r="UAF23" s="21"/>
      <c r="UAG23" s="21"/>
      <c r="UAH23" s="21"/>
      <c r="UAI23" s="21"/>
      <c r="UAJ23" s="21"/>
      <c r="UAK23" s="21"/>
      <c r="UAL23" s="21"/>
      <c r="UAM23" s="21"/>
      <c r="UAN23" s="21"/>
      <c r="UAO23" s="21"/>
      <c r="UAP23" s="21"/>
      <c r="UAQ23" s="21"/>
      <c r="UAR23" s="21"/>
      <c r="UAS23" s="21"/>
      <c r="UAT23" s="21"/>
      <c r="UAU23" s="21"/>
      <c r="UAV23" s="21"/>
      <c r="UAW23" s="21"/>
      <c r="UAX23" s="21"/>
      <c r="UAY23" s="21"/>
      <c r="UAZ23" s="21"/>
      <c r="UBA23" s="21"/>
      <c r="UBB23" s="21"/>
      <c r="UBC23" s="21"/>
      <c r="UBD23" s="21"/>
      <c r="UBE23" s="21"/>
      <c r="UBF23" s="21"/>
      <c r="UBG23" s="21"/>
      <c r="UBH23" s="21"/>
      <c r="UBI23" s="21"/>
      <c r="UBJ23" s="21"/>
      <c r="UBK23" s="21"/>
      <c r="UBL23" s="21"/>
      <c r="UBM23" s="21"/>
      <c r="UBN23" s="21"/>
      <c r="UBO23" s="21"/>
      <c r="UBP23" s="21"/>
      <c r="UBQ23" s="21"/>
      <c r="UBR23" s="21"/>
      <c r="UBS23" s="21"/>
      <c r="UBT23" s="21"/>
      <c r="UBU23" s="21"/>
      <c r="UBV23" s="21"/>
      <c r="UBW23" s="21"/>
      <c r="UBX23" s="21"/>
      <c r="UBY23" s="21"/>
      <c r="UBZ23" s="21"/>
      <c r="UCA23" s="21"/>
      <c r="UCB23" s="21"/>
      <c r="UCC23" s="21"/>
      <c r="UCD23" s="21"/>
      <c r="UCE23" s="21"/>
      <c r="UCF23" s="21"/>
      <c r="UCG23" s="21"/>
      <c r="UCH23" s="21"/>
      <c r="UCI23" s="21"/>
      <c r="UCJ23" s="21"/>
      <c r="UCK23" s="21"/>
      <c r="UCL23" s="21"/>
      <c r="UCM23" s="21"/>
      <c r="UCN23" s="21"/>
      <c r="UCO23" s="21"/>
      <c r="UCP23" s="21"/>
      <c r="UCQ23" s="21"/>
      <c r="UCR23" s="21"/>
      <c r="UCS23" s="21"/>
      <c r="UCT23" s="21"/>
      <c r="UCU23" s="21"/>
      <c r="UCV23" s="21"/>
      <c r="UCW23" s="21"/>
      <c r="UCX23" s="21"/>
      <c r="UCY23" s="21"/>
      <c r="UCZ23" s="21"/>
      <c r="UDA23" s="21"/>
      <c r="UDB23" s="21"/>
      <c r="UDC23" s="21"/>
      <c r="UDD23" s="21"/>
      <c r="UDE23" s="21"/>
      <c r="UDF23" s="21"/>
      <c r="UDG23" s="21"/>
      <c r="UDH23" s="21"/>
      <c r="UDI23" s="21"/>
      <c r="UDJ23" s="21"/>
      <c r="UDK23" s="21"/>
      <c r="UDL23" s="21"/>
      <c r="UDM23" s="21"/>
      <c r="UDN23" s="21"/>
      <c r="UDO23" s="21"/>
      <c r="UDP23" s="21"/>
      <c r="UDQ23" s="21"/>
      <c r="UDR23" s="21"/>
      <c r="UDS23" s="21"/>
      <c r="UDT23" s="21"/>
      <c r="UDU23" s="21"/>
      <c r="UDV23" s="21"/>
      <c r="UDW23" s="21"/>
      <c r="UDX23" s="21"/>
      <c r="UDY23" s="21"/>
      <c r="UDZ23" s="21"/>
      <c r="UEA23" s="21"/>
      <c r="UEB23" s="21"/>
      <c r="UEC23" s="21"/>
      <c r="UED23" s="21"/>
      <c r="UEE23" s="21"/>
      <c r="UEF23" s="21"/>
      <c r="UEG23" s="21"/>
      <c r="UEH23" s="21"/>
      <c r="UEI23" s="21"/>
      <c r="UEJ23" s="21"/>
      <c r="UEK23" s="21"/>
      <c r="UEL23" s="21"/>
      <c r="UEM23" s="21"/>
      <c r="UEN23" s="21"/>
      <c r="UEO23" s="21"/>
      <c r="UEP23" s="21"/>
      <c r="UEQ23" s="21"/>
      <c r="UER23" s="21"/>
      <c r="UES23" s="21"/>
      <c r="UET23" s="21"/>
      <c r="UEU23" s="21"/>
      <c r="UEV23" s="21"/>
      <c r="UEW23" s="21"/>
      <c r="UEX23" s="21"/>
      <c r="UEY23" s="21"/>
      <c r="UEZ23" s="21"/>
      <c r="UFA23" s="21"/>
      <c r="UFB23" s="21"/>
      <c r="UFC23" s="21"/>
      <c r="UFD23" s="21"/>
      <c r="UFE23" s="21"/>
      <c r="UFF23" s="21"/>
      <c r="UFG23" s="21"/>
      <c r="UFH23" s="21"/>
      <c r="UFI23" s="21"/>
      <c r="UFJ23" s="21"/>
      <c r="UFK23" s="21"/>
      <c r="UFL23" s="21"/>
      <c r="UFM23" s="21"/>
      <c r="UFN23" s="21"/>
      <c r="UFO23" s="21"/>
      <c r="UFP23" s="21"/>
      <c r="UFQ23" s="21"/>
      <c r="UFR23" s="21"/>
      <c r="UFS23" s="21"/>
      <c r="UFT23" s="21"/>
      <c r="UFU23" s="21"/>
      <c r="UFV23" s="21"/>
      <c r="UFW23" s="21"/>
      <c r="UFX23" s="21"/>
      <c r="UFY23" s="21"/>
      <c r="UFZ23" s="21"/>
      <c r="UGA23" s="21"/>
      <c r="UGB23" s="21"/>
      <c r="UGC23" s="21"/>
      <c r="UGD23" s="21"/>
      <c r="UGE23" s="21"/>
      <c r="UGF23" s="21"/>
      <c r="UGG23" s="21"/>
      <c r="UGH23" s="21"/>
      <c r="UGI23" s="21"/>
      <c r="UGJ23" s="21"/>
      <c r="UGK23" s="21"/>
      <c r="UGL23" s="21"/>
      <c r="UGM23" s="21"/>
      <c r="UGN23" s="21"/>
      <c r="UGO23" s="21"/>
      <c r="UGP23" s="21"/>
      <c r="UGQ23" s="21"/>
      <c r="UGR23" s="21"/>
      <c r="UGS23" s="21"/>
      <c r="UGT23" s="21"/>
      <c r="UGU23" s="21"/>
      <c r="UGV23" s="21"/>
      <c r="UGW23" s="21"/>
      <c r="UGX23" s="21"/>
      <c r="UGY23" s="21"/>
      <c r="UGZ23" s="21"/>
      <c r="UHA23" s="21"/>
      <c r="UHB23" s="21"/>
      <c r="UHC23" s="21"/>
      <c r="UHD23" s="21"/>
      <c r="UHE23" s="21"/>
      <c r="UHF23" s="21"/>
      <c r="UHG23" s="21"/>
      <c r="UHH23" s="21"/>
      <c r="UHI23" s="21"/>
      <c r="UHJ23" s="21"/>
      <c r="UHK23" s="21"/>
      <c r="UHL23" s="21"/>
      <c r="UHM23" s="21"/>
      <c r="UHN23" s="21"/>
      <c r="UHO23" s="21"/>
      <c r="UHP23" s="21"/>
      <c r="UHQ23" s="21"/>
      <c r="UHR23" s="21"/>
      <c r="UHS23" s="21"/>
      <c r="UHT23" s="21"/>
      <c r="UHU23" s="21"/>
      <c r="UHV23" s="21"/>
      <c r="UHW23" s="21"/>
      <c r="UHX23" s="21"/>
      <c r="UHY23" s="21"/>
      <c r="UHZ23" s="21"/>
      <c r="UIA23" s="21"/>
      <c r="UIB23" s="21"/>
      <c r="UIC23" s="21"/>
      <c r="UID23" s="21"/>
      <c r="UIE23" s="21"/>
      <c r="UIF23" s="21"/>
      <c r="UIG23" s="21"/>
      <c r="UIH23" s="21"/>
      <c r="UII23" s="21"/>
      <c r="UIJ23" s="21"/>
      <c r="UIK23" s="21"/>
      <c r="UIL23" s="21"/>
      <c r="UIM23" s="21"/>
      <c r="UIN23" s="21"/>
      <c r="UIO23" s="21"/>
      <c r="UIP23" s="21"/>
      <c r="UIQ23" s="21"/>
      <c r="UIR23" s="21"/>
      <c r="UIS23" s="21"/>
      <c r="UIT23" s="21"/>
      <c r="UIU23" s="21"/>
      <c r="UIV23" s="21"/>
      <c r="UIW23" s="21"/>
      <c r="UIX23" s="21"/>
      <c r="UIY23" s="21"/>
      <c r="UIZ23" s="21"/>
      <c r="UJA23" s="21"/>
      <c r="UJB23" s="21"/>
      <c r="UJC23" s="21"/>
      <c r="UJD23" s="21"/>
      <c r="UJE23" s="21"/>
      <c r="UJF23" s="21"/>
      <c r="UJG23" s="21"/>
      <c r="UJH23" s="21"/>
      <c r="UJI23" s="21"/>
      <c r="UJJ23" s="21"/>
      <c r="UJK23" s="21"/>
      <c r="UJL23" s="21"/>
      <c r="UJM23" s="21"/>
      <c r="UJN23" s="21"/>
      <c r="UJO23" s="21"/>
      <c r="UJP23" s="21"/>
      <c r="UJQ23" s="21"/>
      <c r="UJR23" s="21"/>
      <c r="UJS23" s="21"/>
      <c r="UJT23" s="21"/>
      <c r="UJU23" s="21"/>
      <c r="UJV23" s="21"/>
      <c r="UJW23" s="21"/>
      <c r="UJX23" s="21"/>
      <c r="UJY23" s="21"/>
      <c r="UJZ23" s="21"/>
      <c r="UKA23" s="21"/>
      <c r="UKB23" s="21"/>
      <c r="UKC23" s="21"/>
      <c r="UKD23" s="21"/>
      <c r="UKE23" s="21"/>
      <c r="UKF23" s="21"/>
      <c r="UKG23" s="21"/>
      <c r="UKH23" s="21"/>
      <c r="UKI23" s="21"/>
      <c r="UKJ23" s="21"/>
      <c r="UKK23" s="21"/>
      <c r="UKL23" s="21"/>
      <c r="UKM23" s="21"/>
      <c r="UKN23" s="21"/>
      <c r="UKO23" s="21"/>
      <c r="UKP23" s="21"/>
      <c r="UKQ23" s="21"/>
      <c r="UKR23" s="21"/>
      <c r="UKS23" s="21"/>
      <c r="UKT23" s="21"/>
      <c r="UKU23" s="21"/>
      <c r="UKV23" s="21"/>
      <c r="UKW23" s="21"/>
      <c r="UKX23" s="21"/>
      <c r="UKY23" s="21"/>
      <c r="UKZ23" s="21"/>
      <c r="ULA23" s="21"/>
      <c r="ULB23" s="21"/>
      <c r="ULC23" s="21"/>
      <c r="ULD23" s="21"/>
      <c r="ULE23" s="21"/>
      <c r="ULF23" s="21"/>
      <c r="ULG23" s="21"/>
      <c r="ULH23" s="21"/>
      <c r="ULI23" s="21"/>
      <c r="ULJ23" s="21"/>
      <c r="ULK23" s="21"/>
      <c r="ULL23" s="21"/>
      <c r="ULM23" s="21"/>
      <c r="ULN23" s="21"/>
      <c r="ULO23" s="21"/>
      <c r="ULP23" s="21"/>
      <c r="ULQ23" s="21"/>
      <c r="ULR23" s="21"/>
      <c r="ULS23" s="21"/>
      <c r="ULT23" s="21"/>
      <c r="ULU23" s="21"/>
      <c r="ULV23" s="21"/>
      <c r="ULW23" s="21"/>
      <c r="ULX23" s="21"/>
      <c r="ULY23" s="21"/>
      <c r="ULZ23" s="21"/>
      <c r="UMA23" s="21"/>
      <c r="UMB23" s="21"/>
      <c r="UMC23" s="21"/>
      <c r="UMD23" s="21"/>
      <c r="UME23" s="21"/>
      <c r="UMF23" s="21"/>
      <c r="UMG23" s="21"/>
      <c r="UMH23" s="21"/>
      <c r="UMI23" s="21"/>
      <c r="UMJ23" s="21"/>
      <c r="UMK23" s="21"/>
      <c r="UML23" s="21"/>
      <c r="UMM23" s="21"/>
      <c r="UMN23" s="21"/>
      <c r="UMO23" s="21"/>
      <c r="UMP23" s="21"/>
      <c r="UMQ23" s="21"/>
      <c r="UMR23" s="21"/>
      <c r="UMS23" s="21"/>
      <c r="UMT23" s="21"/>
      <c r="UMU23" s="21"/>
      <c r="UMV23" s="21"/>
      <c r="UMW23" s="21"/>
      <c r="UMX23" s="21"/>
      <c r="UMY23" s="21"/>
      <c r="UMZ23" s="21"/>
      <c r="UNA23" s="21"/>
      <c r="UNB23" s="21"/>
      <c r="UNC23" s="21"/>
      <c r="UND23" s="21"/>
      <c r="UNE23" s="21"/>
      <c r="UNF23" s="21"/>
      <c r="UNG23" s="21"/>
      <c r="UNH23" s="21"/>
      <c r="UNI23" s="21"/>
      <c r="UNJ23" s="21"/>
      <c r="UNK23" s="21"/>
      <c r="UNL23" s="21"/>
      <c r="UNM23" s="21"/>
      <c r="UNN23" s="21"/>
      <c r="UNO23" s="21"/>
      <c r="UNP23" s="21"/>
      <c r="UNQ23" s="21"/>
      <c r="UNR23" s="21"/>
      <c r="UNS23" s="21"/>
      <c r="UNT23" s="21"/>
      <c r="UNU23" s="21"/>
      <c r="UNV23" s="21"/>
      <c r="UNW23" s="21"/>
      <c r="UNX23" s="21"/>
      <c r="UNY23" s="21"/>
      <c r="UNZ23" s="21"/>
      <c r="UOA23" s="21"/>
      <c r="UOB23" s="21"/>
      <c r="UOC23" s="21"/>
      <c r="UOD23" s="21"/>
      <c r="UOE23" s="21"/>
      <c r="UOF23" s="21"/>
      <c r="UOG23" s="21"/>
      <c r="UOH23" s="21"/>
      <c r="UOI23" s="21"/>
      <c r="UOJ23" s="21"/>
      <c r="UOK23" s="21"/>
      <c r="UOL23" s="21"/>
      <c r="UOM23" s="21"/>
      <c r="UON23" s="21"/>
      <c r="UOO23" s="21"/>
      <c r="UOP23" s="21"/>
      <c r="UOQ23" s="21"/>
      <c r="UOR23" s="21"/>
      <c r="UOS23" s="21"/>
      <c r="UOT23" s="21"/>
      <c r="UOU23" s="21"/>
      <c r="UOV23" s="21"/>
      <c r="UOW23" s="21"/>
      <c r="UOX23" s="21"/>
      <c r="UOY23" s="21"/>
      <c r="UOZ23" s="21"/>
      <c r="UPA23" s="21"/>
      <c r="UPB23" s="21"/>
      <c r="UPC23" s="21"/>
      <c r="UPD23" s="21"/>
      <c r="UPE23" s="21"/>
      <c r="UPF23" s="21"/>
      <c r="UPG23" s="21"/>
      <c r="UPH23" s="21"/>
      <c r="UPI23" s="21"/>
      <c r="UPJ23" s="21"/>
      <c r="UPK23" s="21"/>
      <c r="UPL23" s="21"/>
      <c r="UPM23" s="21"/>
      <c r="UPN23" s="21"/>
      <c r="UPO23" s="21"/>
      <c r="UPP23" s="21"/>
      <c r="UPQ23" s="21"/>
      <c r="UPR23" s="21"/>
      <c r="UPS23" s="21"/>
      <c r="UPT23" s="21"/>
      <c r="UPU23" s="21"/>
      <c r="UPV23" s="21"/>
      <c r="UPW23" s="21"/>
      <c r="UPX23" s="21"/>
      <c r="UPY23" s="21"/>
      <c r="UPZ23" s="21"/>
      <c r="UQA23" s="21"/>
      <c r="UQB23" s="21"/>
      <c r="UQC23" s="21"/>
      <c r="UQD23" s="21"/>
      <c r="UQE23" s="21"/>
      <c r="UQF23" s="21"/>
      <c r="UQG23" s="21"/>
      <c r="UQH23" s="21"/>
      <c r="UQI23" s="21"/>
      <c r="UQJ23" s="21"/>
      <c r="UQK23" s="21"/>
      <c r="UQL23" s="21"/>
      <c r="UQM23" s="21"/>
      <c r="UQN23" s="21"/>
      <c r="UQO23" s="21"/>
      <c r="UQP23" s="21"/>
      <c r="UQQ23" s="21"/>
      <c r="UQR23" s="21"/>
      <c r="UQS23" s="21"/>
      <c r="UQT23" s="21"/>
      <c r="UQU23" s="21"/>
      <c r="UQV23" s="21"/>
      <c r="UQW23" s="21"/>
      <c r="UQX23" s="21"/>
      <c r="UQY23" s="21"/>
      <c r="UQZ23" s="21"/>
      <c r="URA23" s="21"/>
      <c r="URB23" s="21"/>
      <c r="URC23" s="21"/>
      <c r="URD23" s="21"/>
      <c r="URE23" s="21"/>
      <c r="URF23" s="21"/>
      <c r="URG23" s="21"/>
      <c r="URH23" s="21"/>
      <c r="URI23" s="21"/>
      <c r="URJ23" s="21"/>
      <c r="URK23" s="21"/>
      <c r="URL23" s="21"/>
      <c r="URM23" s="21"/>
      <c r="URN23" s="21"/>
      <c r="URO23" s="21"/>
      <c r="URP23" s="21"/>
      <c r="URQ23" s="21"/>
      <c r="URR23" s="21"/>
      <c r="URS23" s="21"/>
      <c r="URT23" s="21"/>
      <c r="URU23" s="21"/>
      <c r="URV23" s="21"/>
      <c r="URW23" s="21"/>
      <c r="URX23" s="21"/>
      <c r="URY23" s="21"/>
      <c r="URZ23" s="21"/>
      <c r="USA23" s="21"/>
      <c r="USB23" s="21"/>
      <c r="USC23" s="21"/>
      <c r="USD23" s="21"/>
      <c r="USE23" s="21"/>
      <c r="USF23" s="21"/>
      <c r="USG23" s="21"/>
      <c r="USH23" s="21"/>
      <c r="USI23" s="21"/>
      <c r="USJ23" s="21"/>
      <c r="USK23" s="21"/>
      <c r="USL23" s="21"/>
      <c r="USM23" s="21"/>
      <c r="USN23" s="21"/>
      <c r="USO23" s="21"/>
      <c r="USP23" s="21"/>
      <c r="USQ23" s="21"/>
      <c r="USR23" s="21"/>
      <c r="USS23" s="21"/>
      <c r="UST23" s="21"/>
      <c r="USU23" s="21"/>
      <c r="USV23" s="21"/>
      <c r="USW23" s="21"/>
      <c r="USX23" s="21"/>
      <c r="USY23" s="21"/>
      <c r="USZ23" s="21"/>
      <c r="UTA23" s="21"/>
      <c r="UTB23" s="21"/>
      <c r="UTC23" s="21"/>
      <c r="UTD23" s="21"/>
      <c r="UTE23" s="21"/>
      <c r="UTF23" s="21"/>
      <c r="UTG23" s="21"/>
      <c r="UTH23" s="21"/>
      <c r="UTI23" s="21"/>
      <c r="UTJ23" s="21"/>
      <c r="UTK23" s="21"/>
      <c r="UTL23" s="21"/>
      <c r="UTM23" s="21"/>
      <c r="UTN23" s="21"/>
      <c r="UTO23" s="21"/>
      <c r="UTP23" s="21"/>
      <c r="UTQ23" s="21"/>
      <c r="UTR23" s="21"/>
      <c r="UTS23" s="21"/>
      <c r="UTT23" s="21"/>
      <c r="UTU23" s="21"/>
      <c r="UTV23" s="21"/>
      <c r="UTW23" s="21"/>
      <c r="UTX23" s="21"/>
      <c r="UTY23" s="21"/>
      <c r="UTZ23" s="21"/>
      <c r="UUA23" s="21"/>
      <c r="UUB23" s="21"/>
      <c r="UUC23" s="21"/>
      <c r="UUD23" s="21"/>
      <c r="UUE23" s="21"/>
      <c r="UUF23" s="21"/>
      <c r="UUG23" s="21"/>
      <c r="UUH23" s="21"/>
      <c r="UUI23" s="21"/>
      <c r="UUJ23" s="21"/>
      <c r="UUK23" s="21"/>
      <c r="UUL23" s="21"/>
      <c r="UUM23" s="21"/>
      <c r="UUN23" s="21"/>
      <c r="UUO23" s="21"/>
      <c r="UUP23" s="21"/>
      <c r="UUQ23" s="21"/>
      <c r="UUR23" s="21"/>
      <c r="UUS23" s="21"/>
      <c r="UUT23" s="21"/>
      <c r="UUU23" s="21"/>
      <c r="UUV23" s="21"/>
      <c r="UUW23" s="21"/>
      <c r="UUX23" s="21"/>
      <c r="UUY23" s="21"/>
      <c r="UUZ23" s="21"/>
      <c r="UVA23" s="21"/>
      <c r="UVB23" s="21"/>
      <c r="UVC23" s="21"/>
      <c r="UVD23" s="21"/>
      <c r="UVE23" s="21"/>
      <c r="UVF23" s="21"/>
      <c r="UVG23" s="21"/>
      <c r="UVH23" s="21"/>
      <c r="UVI23" s="21"/>
      <c r="UVJ23" s="21"/>
      <c r="UVK23" s="21"/>
      <c r="UVL23" s="21"/>
      <c r="UVM23" s="21"/>
      <c r="UVN23" s="21"/>
      <c r="UVO23" s="21"/>
      <c r="UVP23" s="21"/>
      <c r="UVQ23" s="21"/>
      <c r="UVR23" s="21"/>
      <c r="UVS23" s="21"/>
      <c r="UVT23" s="21"/>
      <c r="UVU23" s="21"/>
      <c r="UVV23" s="21"/>
      <c r="UVW23" s="21"/>
      <c r="UVX23" s="21"/>
      <c r="UVY23" s="21"/>
      <c r="UVZ23" s="21"/>
      <c r="UWA23" s="21"/>
      <c r="UWB23" s="21"/>
      <c r="UWC23" s="21"/>
      <c r="UWD23" s="21"/>
      <c r="UWE23" s="21"/>
      <c r="UWF23" s="21"/>
      <c r="UWG23" s="21"/>
      <c r="UWH23" s="21"/>
      <c r="UWI23" s="21"/>
      <c r="UWJ23" s="21"/>
      <c r="UWK23" s="21"/>
      <c r="UWL23" s="21"/>
      <c r="UWM23" s="21"/>
      <c r="UWN23" s="21"/>
      <c r="UWO23" s="21"/>
      <c r="UWP23" s="21"/>
      <c r="UWQ23" s="21"/>
      <c r="UWR23" s="21"/>
      <c r="UWS23" s="21"/>
      <c r="UWT23" s="21"/>
      <c r="UWU23" s="21"/>
      <c r="UWV23" s="21"/>
      <c r="UWW23" s="21"/>
      <c r="UWX23" s="21"/>
      <c r="UWY23" s="21"/>
      <c r="UWZ23" s="21"/>
      <c r="UXA23" s="21"/>
      <c r="UXB23" s="21"/>
      <c r="UXC23" s="21"/>
      <c r="UXD23" s="21"/>
      <c r="UXE23" s="21"/>
      <c r="UXF23" s="21"/>
      <c r="UXG23" s="21"/>
      <c r="UXH23" s="21"/>
      <c r="UXI23" s="21"/>
      <c r="UXJ23" s="21"/>
      <c r="UXK23" s="21"/>
      <c r="UXL23" s="21"/>
      <c r="UXM23" s="21"/>
      <c r="UXN23" s="21"/>
      <c r="UXO23" s="21"/>
      <c r="UXP23" s="21"/>
      <c r="UXQ23" s="21"/>
      <c r="UXR23" s="21"/>
      <c r="UXS23" s="21"/>
      <c r="UXT23" s="21"/>
      <c r="UXU23" s="21"/>
      <c r="UXV23" s="21"/>
      <c r="UXW23" s="21"/>
      <c r="UXX23" s="21"/>
      <c r="UXY23" s="21"/>
      <c r="UXZ23" s="21"/>
      <c r="UYA23" s="21"/>
      <c r="UYB23" s="21"/>
      <c r="UYC23" s="21"/>
      <c r="UYD23" s="21"/>
      <c r="UYE23" s="21"/>
      <c r="UYF23" s="21"/>
      <c r="UYG23" s="21"/>
      <c r="UYH23" s="21"/>
      <c r="UYI23" s="21"/>
      <c r="UYJ23" s="21"/>
      <c r="UYK23" s="21"/>
      <c r="UYL23" s="21"/>
      <c r="UYM23" s="21"/>
      <c r="UYN23" s="21"/>
      <c r="UYO23" s="21"/>
      <c r="UYP23" s="21"/>
      <c r="UYQ23" s="21"/>
      <c r="UYR23" s="21"/>
      <c r="UYS23" s="21"/>
      <c r="UYT23" s="21"/>
      <c r="UYU23" s="21"/>
      <c r="UYV23" s="21"/>
      <c r="UYW23" s="21"/>
      <c r="UYX23" s="21"/>
      <c r="UYY23" s="21"/>
      <c r="UYZ23" s="21"/>
      <c r="UZA23" s="21"/>
      <c r="UZB23" s="21"/>
      <c r="UZC23" s="21"/>
      <c r="UZD23" s="21"/>
      <c r="UZE23" s="21"/>
      <c r="UZF23" s="21"/>
      <c r="UZG23" s="21"/>
      <c r="UZH23" s="21"/>
      <c r="UZI23" s="21"/>
      <c r="UZJ23" s="21"/>
      <c r="UZK23" s="21"/>
      <c r="UZL23" s="21"/>
      <c r="UZM23" s="21"/>
      <c r="UZN23" s="21"/>
      <c r="UZO23" s="21"/>
      <c r="UZP23" s="21"/>
      <c r="UZQ23" s="21"/>
      <c r="UZR23" s="21"/>
      <c r="UZS23" s="21"/>
      <c r="UZT23" s="21"/>
      <c r="UZU23" s="21"/>
      <c r="UZV23" s="21"/>
      <c r="UZW23" s="21"/>
      <c r="UZX23" s="21"/>
      <c r="UZY23" s="21"/>
      <c r="UZZ23" s="21"/>
      <c r="VAA23" s="21"/>
      <c r="VAB23" s="21"/>
      <c r="VAC23" s="21"/>
      <c r="VAD23" s="21"/>
      <c r="VAE23" s="21"/>
      <c r="VAF23" s="21"/>
      <c r="VAG23" s="21"/>
      <c r="VAH23" s="21"/>
      <c r="VAI23" s="21"/>
      <c r="VAJ23" s="21"/>
      <c r="VAK23" s="21"/>
      <c r="VAL23" s="21"/>
      <c r="VAM23" s="21"/>
      <c r="VAN23" s="21"/>
      <c r="VAO23" s="21"/>
      <c r="VAP23" s="21"/>
      <c r="VAQ23" s="21"/>
      <c r="VAR23" s="21"/>
      <c r="VAS23" s="21"/>
      <c r="VAT23" s="21"/>
      <c r="VAU23" s="21"/>
      <c r="VAV23" s="21"/>
      <c r="VAW23" s="21"/>
      <c r="VAX23" s="21"/>
      <c r="VAY23" s="21"/>
      <c r="VAZ23" s="21"/>
      <c r="VBA23" s="21"/>
      <c r="VBB23" s="21"/>
      <c r="VBC23" s="21"/>
      <c r="VBD23" s="21"/>
      <c r="VBE23" s="21"/>
      <c r="VBF23" s="21"/>
      <c r="VBG23" s="21"/>
      <c r="VBH23" s="21"/>
      <c r="VBI23" s="21"/>
      <c r="VBJ23" s="21"/>
      <c r="VBK23" s="21"/>
      <c r="VBL23" s="21"/>
      <c r="VBM23" s="21"/>
      <c r="VBN23" s="21"/>
      <c r="VBO23" s="21"/>
      <c r="VBP23" s="21"/>
      <c r="VBQ23" s="21"/>
      <c r="VBR23" s="21"/>
      <c r="VBS23" s="21"/>
      <c r="VBT23" s="21"/>
      <c r="VBU23" s="21"/>
      <c r="VBV23" s="21"/>
      <c r="VBW23" s="21"/>
      <c r="VBX23" s="21"/>
      <c r="VBY23" s="21"/>
      <c r="VBZ23" s="21"/>
      <c r="VCA23" s="21"/>
      <c r="VCB23" s="21"/>
      <c r="VCC23" s="21"/>
      <c r="VCD23" s="21"/>
      <c r="VCE23" s="21"/>
      <c r="VCF23" s="21"/>
      <c r="VCG23" s="21"/>
      <c r="VCH23" s="21"/>
      <c r="VCI23" s="21"/>
      <c r="VCJ23" s="21"/>
      <c r="VCK23" s="21"/>
      <c r="VCL23" s="21"/>
      <c r="VCM23" s="21"/>
      <c r="VCN23" s="21"/>
      <c r="VCO23" s="21"/>
      <c r="VCP23" s="21"/>
      <c r="VCQ23" s="21"/>
      <c r="VCR23" s="21"/>
      <c r="VCS23" s="21"/>
      <c r="VCT23" s="21"/>
      <c r="VCU23" s="21"/>
      <c r="VCV23" s="21"/>
      <c r="VCW23" s="21"/>
      <c r="VCX23" s="21"/>
      <c r="VCY23" s="21"/>
      <c r="VCZ23" s="21"/>
      <c r="VDA23" s="21"/>
      <c r="VDB23" s="21"/>
      <c r="VDC23" s="21"/>
      <c r="VDD23" s="21"/>
      <c r="VDE23" s="21"/>
      <c r="VDF23" s="21"/>
      <c r="VDG23" s="21"/>
      <c r="VDH23" s="21"/>
      <c r="VDI23" s="21"/>
      <c r="VDJ23" s="21"/>
      <c r="VDK23" s="21"/>
      <c r="VDL23" s="21"/>
      <c r="VDM23" s="21"/>
      <c r="VDN23" s="21"/>
      <c r="VDO23" s="21"/>
      <c r="VDP23" s="21"/>
      <c r="VDQ23" s="21"/>
      <c r="VDR23" s="21"/>
      <c r="VDS23" s="21"/>
      <c r="VDT23" s="21"/>
      <c r="VDU23" s="21"/>
      <c r="VDV23" s="21"/>
      <c r="VDW23" s="21"/>
      <c r="VDX23" s="21"/>
      <c r="VDY23" s="21"/>
      <c r="VDZ23" s="21"/>
      <c r="VEA23" s="21"/>
      <c r="VEB23" s="21"/>
      <c r="VEC23" s="21"/>
      <c r="VED23" s="21"/>
      <c r="VEE23" s="21"/>
      <c r="VEF23" s="21"/>
      <c r="VEG23" s="21"/>
      <c r="VEH23" s="21"/>
      <c r="VEI23" s="21"/>
      <c r="VEJ23" s="21"/>
      <c r="VEK23" s="21"/>
      <c r="VEL23" s="21"/>
      <c r="VEM23" s="21"/>
      <c r="VEN23" s="21"/>
      <c r="VEO23" s="21"/>
      <c r="VEP23" s="21"/>
      <c r="VEQ23" s="21"/>
      <c r="VER23" s="21"/>
      <c r="VES23" s="21"/>
      <c r="VET23" s="21"/>
      <c r="VEU23" s="21"/>
      <c r="VEV23" s="21"/>
      <c r="VEW23" s="21"/>
      <c r="VEX23" s="21"/>
      <c r="VEY23" s="21"/>
      <c r="VEZ23" s="21"/>
      <c r="VFA23" s="21"/>
      <c r="VFB23" s="21"/>
      <c r="VFC23" s="21"/>
      <c r="VFD23" s="21"/>
      <c r="VFE23" s="21"/>
      <c r="VFF23" s="21"/>
      <c r="VFG23" s="21"/>
      <c r="VFH23" s="21"/>
      <c r="VFI23" s="21"/>
      <c r="VFJ23" s="21"/>
      <c r="VFK23" s="21"/>
      <c r="VFL23" s="21"/>
      <c r="VFM23" s="21"/>
      <c r="VFN23" s="21"/>
      <c r="VFO23" s="21"/>
      <c r="VFP23" s="21"/>
      <c r="VFQ23" s="21"/>
      <c r="VFR23" s="21"/>
      <c r="VFS23" s="21"/>
      <c r="VFT23" s="21"/>
      <c r="VFU23" s="21"/>
      <c r="VFV23" s="21"/>
      <c r="VFW23" s="21"/>
      <c r="VFX23" s="21"/>
      <c r="VFY23" s="21"/>
      <c r="VFZ23" s="21"/>
      <c r="VGA23" s="21"/>
      <c r="VGB23" s="21"/>
      <c r="VGC23" s="21"/>
      <c r="VGD23" s="21"/>
      <c r="VGE23" s="21"/>
      <c r="VGF23" s="21"/>
      <c r="VGG23" s="21"/>
      <c r="VGH23" s="21"/>
      <c r="VGI23" s="21"/>
      <c r="VGJ23" s="21"/>
      <c r="VGK23" s="21"/>
      <c r="VGL23" s="21"/>
      <c r="VGM23" s="21"/>
      <c r="VGN23" s="21"/>
      <c r="VGO23" s="21"/>
      <c r="VGP23" s="21"/>
      <c r="VGQ23" s="21"/>
      <c r="VGR23" s="21"/>
      <c r="VGS23" s="21"/>
      <c r="VGT23" s="21"/>
      <c r="VGU23" s="21"/>
      <c r="VGV23" s="21"/>
      <c r="VGW23" s="21"/>
      <c r="VGX23" s="21"/>
      <c r="VGY23" s="21"/>
      <c r="VGZ23" s="21"/>
      <c r="VHA23" s="21"/>
      <c r="VHB23" s="21"/>
      <c r="VHC23" s="21"/>
      <c r="VHD23" s="21"/>
      <c r="VHE23" s="21"/>
      <c r="VHF23" s="21"/>
      <c r="VHG23" s="21"/>
      <c r="VHH23" s="21"/>
      <c r="VHI23" s="21"/>
      <c r="VHJ23" s="21"/>
      <c r="VHK23" s="21"/>
      <c r="VHL23" s="21"/>
      <c r="VHM23" s="21"/>
      <c r="VHN23" s="21"/>
      <c r="VHO23" s="21"/>
      <c r="VHP23" s="21"/>
      <c r="VHQ23" s="21"/>
      <c r="VHR23" s="21"/>
      <c r="VHS23" s="21"/>
      <c r="VHT23" s="21"/>
      <c r="VHU23" s="21"/>
      <c r="VHV23" s="21"/>
      <c r="VHW23" s="21"/>
      <c r="VHX23" s="21"/>
      <c r="VHY23" s="21"/>
      <c r="VHZ23" s="21"/>
      <c r="VIA23" s="21"/>
      <c r="VIB23" s="21"/>
      <c r="VIC23" s="21"/>
      <c r="VID23" s="21"/>
      <c r="VIE23" s="21"/>
      <c r="VIF23" s="21"/>
      <c r="VIG23" s="21"/>
      <c r="VIH23" s="21"/>
      <c r="VII23" s="21"/>
      <c r="VIJ23" s="21"/>
      <c r="VIK23" s="21"/>
      <c r="VIL23" s="21"/>
      <c r="VIM23" s="21"/>
      <c r="VIN23" s="21"/>
      <c r="VIO23" s="21"/>
      <c r="VIP23" s="21"/>
      <c r="VIQ23" s="21"/>
      <c r="VIR23" s="21"/>
      <c r="VIS23" s="21"/>
      <c r="VIT23" s="21"/>
      <c r="VIU23" s="21"/>
      <c r="VIV23" s="21"/>
      <c r="VIW23" s="21"/>
      <c r="VIX23" s="21"/>
      <c r="VIY23" s="21"/>
      <c r="VIZ23" s="21"/>
      <c r="VJA23" s="21"/>
      <c r="VJB23" s="21"/>
      <c r="VJC23" s="21"/>
      <c r="VJD23" s="21"/>
      <c r="VJE23" s="21"/>
      <c r="VJF23" s="21"/>
      <c r="VJG23" s="21"/>
      <c r="VJH23" s="21"/>
      <c r="VJI23" s="21"/>
      <c r="VJJ23" s="21"/>
      <c r="VJK23" s="21"/>
      <c r="VJL23" s="21"/>
      <c r="VJM23" s="21"/>
      <c r="VJN23" s="21"/>
      <c r="VJO23" s="21"/>
      <c r="VJP23" s="21"/>
      <c r="VJQ23" s="21"/>
      <c r="VJR23" s="21"/>
      <c r="VJS23" s="21"/>
      <c r="VJT23" s="21"/>
      <c r="VJU23" s="21"/>
      <c r="VJV23" s="21"/>
      <c r="VJW23" s="21"/>
      <c r="VJX23" s="21"/>
      <c r="VJY23" s="21"/>
      <c r="VJZ23" s="21"/>
      <c r="VKA23" s="21"/>
      <c r="VKB23" s="21"/>
      <c r="VKC23" s="21"/>
      <c r="VKD23" s="21"/>
      <c r="VKE23" s="21"/>
      <c r="VKF23" s="21"/>
      <c r="VKG23" s="21"/>
      <c r="VKH23" s="21"/>
      <c r="VKI23" s="21"/>
      <c r="VKJ23" s="21"/>
      <c r="VKK23" s="21"/>
      <c r="VKL23" s="21"/>
      <c r="VKM23" s="21"/>
      <c r="VKN23" s="21"/>
      <c r="VKO23" s="21"/>
      <c r="VKP23" s="21"/>
      <c r="VKQ23" s="21"/>
      <c r="VKR23" s="21"/>
      <c r="VKS23" s="21"/>
      <c r="VKT23" s="21"/>
      <c r="VKU23" s="21"/>
      <c r="VKV23" s="21"/>
      <c r="VKW23" s="21"/>
      <c r="VKX23" s="21"/>
      <c r="VKY23" s="21"/>
      <c r="VKZ23" s="21"/>
      <c r="VLA23" s="21"/>
      <c r="VLB23" s="21"/>
      <c r="VLC23" s="21"/>
      <c r="VLD23" s="21"/>
      <c r="VLE23" s="21"/>
      <c r="VLF23" s="21"/>
      <c r="VLG23" s="21"/>
      <c r="VLH23" s="21"/>
      <c r="VLI23" s="21"/>
      <c r="VLJ23" s="21"/>
      <c r="VLK23" s="21"/>
      <c r="VLL23" s="21"/>
      <c r="VLM23" s="21"/>
      <c r="VLN23" s="21"/>
      <c r="VLO23" s="21"/>
      <c r="VLP23" s="21"/>
      <c r="VLQ23" s="21"/>
      <c r="VLR23" s="21"/>
      <c r="VLS23" s="21"/>
      <c r="VLT23" s="21"/>
      <c r="VLU23" s="21"/>
      <c r="VLV23" s="21"/>
      <c r="VLW23" s="21"/>
      <c r="VLX23" s="21"/>
      <c r="VLY23" s="21"/>
      <c r="VLZ23" s="21"/>
      <c r="VMA23" s="21"/>
      <c r="VMB23" s="21"/>
      <c r="VMC23" s="21"/>
      <c r="VMD23" s="21"/>
      <c r="VME23" s="21"/>
      <c r="VMF23" s="21"/>
      <c r="VMG23" s="21"/>
      <c r="VMH23" s="21"/>
      <c r="VMI23" s="21"/>
      <c r="VMJ23" s="21"/>
      <c r="VMK23" s="21"/>
      <c r="VML23" s="21"/>
      <c r="VMM23" s="21"/>
      <c r="VMN23" s="21"/>
      <c r="VMO23" s="21"/>
      <c r="VMP23" s="21"/>
      <c r="VMQ23" s="21"/>
      <c r="VMR23" s="21"/>
      <c r="VMS23" s="21"/>
      <c r="VMT23" s="21"/>
      <c r="VMU23" s="21"/>
      <c r="VMV23" s="21"/>
      <c r="VMW23" s="21"/>
      <c r="VMX23" s="21"/>
      <c r="VMY23" s="21"/>
      <c r="VMZ23" s="21"/>
      <c r="VNA23" s="21"/>
      <c r="VNB23" s="21"/>
      <c r="VNC23" s="21"/>
      <c r="VND23" s="21"/>
      <c r="VNE23" s="21"/>
      <c r="VNF23" s="21"/>
      <c r="VNG23" s="21"/>
      <c r="VNH23" s="21"/>
      <c r="VNI23" s="21"/>
      <c r="VNJ23" s="21"/>
      <c r="VNK23" s="21"/>
      <c r="VNL23" s="21"/>
      <c r="VNM23" s="21"/>
      <c r="VNN23" s="21"/>
      <c r="VNO23" s="21"/>
      <c r="VNP23" s="21"/>
      <c r="VNQ23" s="21"/>
      <c r="VNR23" s="21"/>
      <c r="VNS23" s="21"/>
      <c r="VNT23" s="21"/>
      <c r="VNU23" s="21"/>
      <c r="VNV23" s="21"/>
      <c r="VNW23" s="21"/>
      <c r="VNX23" s="21"/>
      <c r="VNY23" s="21"/>
      <c r="VNZ23" s="21"/>
      <c r="VOA23" s="21"/>
      <c r="VOB23" s="21"/>
      <c r="VOC23" s="21"/>
      <c r="VOD23" s="21"/>
      <c r="VOE23" s="21"/>
      <c r="VOF23" s="21"/>
      <c r="VOG23" s="21"/>
      <c r="VOH23" s="21"/>
      <c r="VOI23" s="21"/>
      <c r="VOJ23" s="21"/>
      <c r="VOK23" s="21"/>
      <c r="VOL23" s="21"/>
      <c r="VOM23" s="21"/>
      <c r="VON23" s="21"/>
      <c r="VOO23" s="21"/>
      <c r="VOP23" s="21"/>
      <c r="VOQ23" s="21"/>
      <c r="VOR23" s="21"/>
      <c r="VOS23" s="21"/>
      <c r="VOT23" s="21"/>
      <c r="VOU23" s="21"/>
      <c r="VOV23" s="21"/>
      <c r="VOW23" s="21"/>
      <c r="VOX23" s="21"/>
      <c r="VOY23" s="21"/>
      <c r="VOZ23" s="21"/>
      <c r="VPA23" s="21"/>
      <c r="VPB23" s="21"/>
      <c r="VPC23" s="21"/>
      <c r="VPD23" s="21"/>
      <c r="VPE23" s="21"/>
      <c r="VPF23" s="21"/>
      <c r="VPG23" s="21"/>
      <c r="VPH23" s="21"/>
      <c r="VPI23" s="21"/>
      <c r="VPJ23" s="21"/>
      <c r="VPK23" s="21"/>
      <c r="VPL23" s="21"/>
      <c r="VPM23" s="21"/>
      <c r="VPN23" s="21"/>
      <c r="VPO23" s="21"/>
      <c r="VPP23" s="21"/>
      <c r="VPQ23" s="21"/>
      <c r="VPR23" s="21"/>
      <c r="VPS23" s="21"/>
      <c r="VPT23" s="21"/>
      <c r="VPU23" s="21"/>
      <c r="VPV23" s="21"/>
      <c r="VPW23" s="21"/>
      <c r="VPX23" s="21"/>
      <c r="VPY23" s="21"/>
      <c r="VPZ23" s="21"/>
      <c r="VQA23" s="21"/>
      <c r="VQB23" s="21"/>
      <c r="VQC23" s="21"/>
      <c r="VQD23" s="21"/>
      <c r="VQE23" s="21"/>
      <c r="VQF23" s="21"/>
      <c r="VQG23" s="21"/>
      <c r="VQH23" s="21"/>
      <c r="VQI23" s="21"/>
      <c r="VQJ23" s="21"/>
      <c r="VQK23" s="21"/>
      <c r="VQL23" s="21"/>
      <c r="VQM23" s="21"/>
      <c r="VQN23" s="21"/>
      <c r="VQO23" s="21"/>
      <c r="VQP23" s="21"/>
      <c r="VQQ23" s="21"/>
      <c r="VQR23" s="21"/>
      <c r="VQS23" s="21"/>
      <c r="VQT23" s="21"/>
      <c r="VQU23" s="21"/>
      <c r="VQV23" s="21"/>
      <c r="VQW23" s="21"/>
      <c r="VQX23" s="21"/>
      <c r="VQY23" s="21"/>
      <c r="VQZ23" s="21"/>
      <c r="VRA23" s="21"/>
      <c r="VRB23" s="21"/>
      <c r="VRC23" s="21"/>
      <c r="VRD23" s="21"/>
      <c r="VRE23" s="21"/>
      <c r="VRF23" s="21"/>
      <c r="VRG23" s="21"/>
      <c r="VRH23" s="21"/>
      <c r="VRI23" s="21"/>
      <c r="VRJ23" s="21"/>
      <c r="VRK23" s="21"/>
      <c r="VRL23" s="21"/>
      <c r="VRM23" s="21"/>
      <c r="VRN23" s="21"/>
      <c r="VRO23" s="21"/>
      <c r="VRP23" s="21"/>
      <c r="VRQ23" s="21"/>
      <c r="VRR23" s="21"/>
      <c r="VRS23" s="21"/>
      <c r="VRT23" s="21"/>
      <c r="VRU23" s="21"/>
      <c r="VRV23" s="21"/>
      <c r="VRW23" s="21"/>
      <c r="VRX23" s="21"/>
      <c r="VRY23" s="21"/>
      <c r="VRZ23" s="21"/>
      <c r="VSA23" s="21"/>
      <c r="VSB23" s="21"/>
      <c r="VSC23" s="21"/>
      <c r="VSD23" s="21"/>
      <c r="VSE23" s="21"/>
      <c r="VSF23" s="21"/>
      <c r="VSG23" s="21"/>
      <c r="VSH23" s="21"/>
      <c r="VSI23" s="21"/>
      <c r="VSJ23" s="21"/>
      <c r="VSK23" s="21"/>
      <c r="VSL23" s="21"/>
      <c r="VSM23" s="21"/>
      <c r="VSN23" s="21"/>
      <c r="VSO23" s="21"/>
      <c r="VSP23" s="21"/>
      <c r="VSQ23" s="21"/>
      <c r="VSR23" s="21"/>
      <c r="VSS23" s="21"/>
      <c r="VST23" s="21"/>
      <c r="VSU23" s="21"/>
      <c r="VSV23" s="21"/>
      <c r="VSW23" s="21"/>
      <c r="VSX23" s="21"/>
      <c r="VSY23" s="21"/>
      <c r="VSZ23" s="21"/>
      <c r="VTA23" s="21"/>
      <c r="VTB23" s="21"/>
      <c r="VTC23" s="21"/>
      <c r="VTD23" s="21"/>
      <c r="VTE23" s="21"/>
      <c r="VTF23" s="21"/>
      <c r="VTG23" s="21"/>
      <c r="VTH23" s="21"/>
      <c r="VTI23" s="21"/>
      <c r="VTJ23" s="21"/>
      <c r="VTK23" s="21"/>
      <c r="VTL23" s="21"/>
      <c r="VTM23" s="21"/>
      <c r="VTN23" s="21"/>
      <c r="VTO23" s="21"/>
      <c r="VTP23" s="21"/>
      <c r="VTQ23" s="21"/>
      <c r="VTR23" s="21"/>
      <c r="VTS23" s="21"/>
      <c r="VTT23" s="21"/>
      <c r="VTU23" s="21"/>
      <c r="VTV23" s="21"/>
      <c r="VTW23" s="21"/>
      <c r="VTX23" s="21"/>
      <c r="VTY23" s="21"/>
      <c r="VTZ23" s="21"/>
      <c r="VUA23" s="21"/>
      <c r="VUB23" s="21"/>
      <c r="VUC23" s="21"/>
      <c r="VUD23" s="21"/>
      <c r="VUE23" s="21"/>
      <c r="VUF23" s="21"/>
      <c r="VUG23" s="21"/>
      <c r="VUH23" s="21"/>
      <c r="VUI23" s="21"/>
      <c r="VUJ23" s="21"/>
      <c r="VUK23" s="21"/>
      <c r="VUL23" s="21"/>
      <c r="VUM23" s="21"/>
      <c r="VUN23" s="21"/>
      <c r="VUO23" s="21"/>
      <c r="VUP23" s="21"/>
      <c r="VUQ23" s="21"/>
      <c r="VUR23" s="21"/>
      <c r="VUS23" s="21"/>
      <c r="VUT23" s="21"/>
      <c r="VUU23" s="21"/>
      <c r="VUV23" s="21"/>
      <c r="VUW23" s="21"/>
      <c r="VUX23" s="21"/>
      <c r="VUY23" s="21"/>
      <c r="VUZ23" s="21"/>
      <c r="VVA23" s="21"/>
      <c r="VVB23" s="21"/>
      <c r="VVC23" s="21"/>
      <c r="VVD23" s="21"/>
      <c r="VVE23" s="21"/>
      <c r="VVF23" s="21"/>
      <c r="VVG23" s="21"/>
      <c r="VVH23" s="21"/>
      <c r="VVI23" s="21"/>
      <c r="VVJ23" s="21"/>
      <c r="VVK23" s="21"/>
      <c r="VVL23" s="21"/>
      <c r="VVM23" s="21"/>
      <c r="VVN23" s="21"/>
      <c r="VVO23" s="21"/>
      <c r="VVP23" s="21"/>
      <c r="VVQ23" s="21"/>
      <c r="VVR23" s="21"/>
      <c r="VVS23" s="21"/>
      <c r="VVT23" s="21"/>
      <c r="VVU23" s="21"/>
      <c r="VVV23" s="21"/>
      <c r="VVW23" s="21"/>
      <c r="VVX23" s="21"/>
      <c r="VVY23" s="21"/>
      <c r="VVZ23" s="21"/>
      <c r="VWA23" s="21"/>
      <c r="VWB23" s="21"/>
      <c r="VWC23" s="21"/>
      <c r="VWD23" s="21"/>
      <c r="VWE23" s="21"/>
      <c r="VWF23" s="21"/>
      <c r="VWG23" s="21"/>
      <c r="VWH23" s="21"/>
      <c r="VWI23" s="21"/>
      <c r="VWJ23" s="21"/>
      <c r="VWK23" s="21"/>
      <c r="VWL23" s="21"/>
      <c r="VWM23" s="21"/>
      <c r="VWN23" s="21"/>
      <c r="VWO23" s="21"/>
      <c r="VWP23" s="21"/>
      <c r="VWQ23" s="21"/>
      <c r="VWR23" s="21"/>
      <c r="VWS23" s="21"/>
      <c r="VWT23" s="21"/>
      <c r="VWU23" s="21"/>
      <c r="VWV23" s="21"/>
      <c r="VWW23" s="21"/>
      <c r="VWX23" s="21"/>
      <c r="VWY23" s="21"/>
      <c r="VWZ23" s="21"/>
      <c r="VXA23" s="21"/>
      <c r="VXB23" s="21"/>
      <c r="VXC23" s="21"/>
      <c r="VXD23" s="21"/>
      <c r="VXE23" s="21"/>
      <c r="VXF23" s="21"/>
      <c r="VXG23" s="21"/>
      <c r="VXH23" s="21"/>
      <c r="VXI23" s="21"/>
      <c r="VXJ23" s="21"/>
      <c r="VXK23" s="21"/>
      <c r="VXL23" s="21"/>
      <c r="VXM23" s="21"/>
      <c r="VXN23" s="21"/>
      <c r="VXO23" s="21"/>
      <c r="VXP23" s="21"/>
      <c r="VXQ23" s="21"/>
      <c r="VXR23" s="21"/>
      <c r="VXS23" s="21"/>
      <c r="VXT23" s="21"/>
      <c r="VXU23" s="21"/>
      <c r="VXV23" s="21"/>
      <c r="VXW23" s="21"/>
      <c r="VXX23" s="21"/>
      <c r="VXY23" s="21"/>
      <c r="VXZ23" s="21"/>
      <c r="VYA23" s="21"/>
      <c r="VYB23" s="21"/>
      <c r="VYC23" s="21"/>
      <c r="VYD23" s="21"/>
      <c r="VYE23" s="21"/>
      <c r="VYF23" s="21"/>
      <c r="VYG23" s="21"/>
      <c r="VYH23" s="21"/>
      <c r="VYI23" s="21"/>
      <c r="VYJ23" s="21"/>
      <c r="VYK23" s="21"/>
      <c r="VYL23" s="21"/>
      <c r="VYM23" s="21"/>
      <c r="VYN23" s="21"/>
      <c r="VYO23" s="21"/>
      <c r="VYP23" s="21"/>
      <c r="VYQ23" s="21"/>
      <c r="VYR23" s="21"/>
      <c r="VYS23" s="21"/>
      <c r="VYT23" s="21"/>
      <c r="VYU23" s="21"/>
      <c r="VYV23" s="21"/>
      <c r="VYW23" s="21"/>
      <c r="VYX23" s="21"/>
      <c r="VYY23" s="21"/>
      <c r="VYZ23" s="21"/>
      <c r="VZA23" s="21"/>
      <c r="VZB23" s="21"/>
      <c r="VZC23" s="21"/>
      <c r="VZD23" s="21"/>
      <c r="VZE23" s="21"/>
      <c r="VZF23" s="21"/>
      <c r="VZG23" s="21"/>
      <c r="VZH23" s="21"/>
      <c r="VZI23" s="21"/>
      <c r="VZJ23" s="21"/>
      <c r="VZK23" s="21"/>
      <c r="VZL23" s="21"/>
      <c r="VZM23" s="21"/>
      <c r="VZN23" s="21"/>
      <c r="VZO23" s="21"/>
      <c r="VZP23" s="21"/>
      <c r="VZQ23" s="21"/>
      <c r="VZR23" s="21"/>
      <c r="VZS23" s="21"/>
      <c r="VZT23" s="21"/>
      <c r="VZU23" s="21"/>
      <c r="VZV23" s="21"/>
      <c r="VZW23" s="21"/>
      <c r="VZX23" s="21"/>
      <c r="VZY23" s="21"/>
      <c r="VZZ23" s="21"/>
      <c r="WAA23" s="21"/>
      <c r="WAB23" s="21"/>
      <c r="WAC23" s="21"/>
      <c r="WAD23" s="21"/>
      <c r="WAE23" s="21"/>
      <c r="WAF23" s="21"/>
      <c r="WAG23" s="21"/>
      <c r="WAH23" s="21"/>
      <c r="WAI23" s="21"/>
      <c r="WAJ23" s="21"/>
      <c r="WAK23" s="21"/>
      <c r="WAL23" s="21"/>
      <c r="WAM23" s="21"/>
      <c r="WAN23" s="21"/>
      <c r="WAO23" s="21"/>
      <c r="WAP23" s="21"/>
      <c r="WAQ23" s="21"/>
      <c r="WAR23" s="21"/>
      <c r="WAS23" s="21"/>
      <c r="WAT23" s="21"/>
      <c r="WAU23" s="21"/>
      <c r="WAV23" s="21"/>
      <c r="WAW23" s="21"/>
      <c r="WAX23" s="21"/>
      <c r="WAY23" s="21"/>
      <c r="WAZ23" s="21"/>
      <c r="WBA23" s="21"/>
      <c r="WBB23" s="21"/>
      <c r="WBC23" s="21"/>
      <c r="WBD23" s="21"/>
      <c r="WBE23" s="21"/>
      <c r="WBF23" s="21"/>
      <c r="WBG23" s="21"/>
      <c r="WBH23" s="21"/>
      <c r="WBI23" s="21"/>
      <c r="WBJ23" s="21"/>
      <c r="WBK23" s="21"/>
      <c r="WBL23" s="21"/>
      <c r="WBM23" s="21"/>
      <c r="WBN23" s="21"/>
      <c r="WBO23" s="21"/>
      <c r="WBP23" s="21"/>
      <c r="WBQ23" s="21"/>
      <c r="WBR23" s="21"/>
      <c r="WBS23" s="21"/>
      <c r="WBT23" s="21"/>
      <c r="WBU23" s="21"/>
      <c r="WBV23" s="21"/>
      <c r="WBW23" s="21"/>
      <c r="WBX23" s="21"/>
      <c r="WBY23" s="21"/>
      <c r="WBZ23" s="21"/>
      <c r="WCA23" s="21"/>
      <c r="WCB23" s="21"/>
      <c r="WCC23" s="21"/>
      <c r="WCD23" s="21"/>
      <c r="WCE23" s="21"/>
      <c r="WCF23" s="21"/>
      <c r="WCG23" s="21"/>
      <c r="WCH23" s="21"/>
      <c r="WCI23" s="21"/>
      <c r="WCJ23" s="21"/>
      <c r="WCK23" s="21"/>
      <c r="WCL23" s="21"/>
      <c r="WCM23" s="21"/>
      <c r="WCN23" s="21"/>
      <c r="WCO23" s="21"/>
      <c r="WCP23" s="21"/>
      <c r="WCQ23" s="21"/>
      <c r="WCR23" s="21"/>
      <c r="WCS23" s="21"/>
      <c r="WCT23" s="21"/>
      <c r="WCU23" s="21"/>
      <c r="WCV23" s="21"/>
      <c r="WCW23" s="21"/>
      <c r="WCX23" s="21"/>
      <c r="WCY23" s="21"/>
      <c r="WCZ23" s="21"/>
      <c r="WDA23" s="21"/>
      <c r="WDB23" s="21"/>
      <c r="WDC23" s="21"/>
      <c r="WDD23" s="21"/>
      <c r="WDE23" s="21"/>
      <c r="WDF23" s="21"/>
      <c r="WDG23" s="21"/>
      <c r="WDH23" s="21"/>
      <c r="WDI23" s="21"/>
      <c r="WDJ23" s="21"/>
      <c r="WDK23" s="21"/>
      <c r="WDL23" s="21"/>
      <c r="WDM23" s="21"/>
      <c r="WDN23" s="21"/>
      <c r="WDO23" s="21"/>
      <c r="WDP23" s="21"/>
      <c r="WDQ23" s="21"/>
      <c r="WDR23" s="21"/>
      <c r="WDS23" s="21"/>
      <c r="WDT23" s="21"/>
      <c r="WDU23" s="21"/>
      <c r="WDV23" s="21"/>
      <c r="WDW23" s="21"/>
      <c r="WDX23" s="21"/>
      <c r="WDY23" s="21"/>
      <c r="WDZ23" s="21"/>
      <c r="WEA23" s="21"/>
      <c r="WEB23" s="21"/>
      <c r="WEC23" s="21"/>
      <c r="WED23" s="21"/>
      <c r="WEE23" s="21"/>
      <c r="WEF23" s="21"/>
      <c r="WEG23" s="21"/>
      <c r="WEH23" s="21"/>
      <c r="WEI23" s="21"/>
      <c r="WEJ23" s="21"/>
      <c r="WEK23" s="21"/>
      <c r="WEL23" s="21"/>
      <c r="WEM23" s="21"/>
      <c r="WEN23" s="21"/>
      <c r="WEO23" s="21"/>
      <c r="WEP23" s="21"/>
      <c r="WEQ23" s="21"/>
      <c r="WER23" s="21"/>
      <c r="WES23" s="21"/>
      <c r="WET23" s="21"/>
      <c r="WEU23" s="21"/>
      <c r="WEV23" s="21"/>
      <c r="WEW23" s="21"/>
      <c r="WEX23" s="21"/>
      <c r="WEY23" s="21"/>
      <c r="WEZ23" s="21"/>
      <c r="WFA23" s="21"/>
      <c r="WFB23" s="21"/>
      <c r="WFC23" s="21"/>
      <c r="WFD23" s="21"/>
      <c r="WFE23" s="21"/>
      <c r="WFF23" s="21"/>
      <c r="WFG23" s="21"/>
      <c r="WFH23" s="21"/>
      <c r="WFI23" s="21"/>
      <c r="WFJ23" s="21"/>
      <c r="WFK23" s="21"/>
      <c r="WFL23" s="21"/>
      <c r="WFM23" s="21"/>
      <c r="WFN23" s="21"/>
      <c r="WFO23" s="21"/>
      <c r="WFP23" s="21"/>
      <c r="WFQ23" s="21"/>
      <c r="WFR23" s="21"/>
      <c r="WFS23" s="21"/>
      <c r="WFT23" s="21"/>
      <c r="WFU23" s="21"/>
      <c r="WFV23" s="21"/>
      <c r="WFW23" s="21"/>
      <c r="WFX23" s="21"/>
      <c r="WFY23" s="21"/>
      <c r="WFZ23" s="21"/>
      <c r="WGA23" s="21"/>
      <c r="WGB23" s="21"/>
      <c r="WGC23" s="21"/>
      <c r="WGD23" s="21"/>
      <c r="WGE23" s="21"/>
      <c r="WGF23" s="21"/>
      <c r="WGG23" s="21"/>
      <c r="WGH23" s="21"/>
      <c r="WGI23" s="21"/>
      <c r="WGJ23" s="21"/>
      <c r="WGK23" s="21"/>
      <c r="WGL23" s="21"/>
      <c r="WGM23" s="21"/>
      <c r="WGN23" s="21"/>
      <c r="WGO23" s="21"/>
      <c r="WGP23" s="21"/>
      <c r="WGQ23" s="21"/>
      <c r="WGR23" s="21"/>
      <c r="WGS23" s="21"/>
      <c r="WGT23" s="21"/>
      <c r="WGU23" s="21"/>
      <c r="WGV23" s="21"/>
      <c r="WGW23" s="21"/>
      <c r="WGX23" s="21"/>
      <c r="WGY23" s="21"/>
      <c r="WGZ23" s="21"/>
      <c r="WHA23" s="21"/>
      <c r="WHB23" s="21"/>
      <c r="WHC23" s="21"/>
      <c r="WHD23" s="21"/>
      <c r="WHE23" s="21"/>
      <c r="WHF23" s="21"/>
      <c r="WHG23" s="21"/>
      <c r="WHH23" s="21"/>
      <c r="WHI23" s="21"/>
      <c r="WHJ23" s="21"/>
      <c r="WHK23" s="21"/>
      <c r="WHL23" s="21"/>
      <c r="WHM23" s="21"/>
      <c r="WHN23" s="21"/>
      <c r="WHO23" s="21"/>
      <c r="WHP23" s="21"/>
      <c r="WHQ23" s="21"/>
      <c r="WHR23" s="21"/>
      <c r="WHS23" s="21"/>
      <c r="WHT23" s="21"/>
      <c r="WHU23" s="21"/>
      <c r="WHV23" s="21"/>
      <c r="WHW23" s="21"/>
      <c r="WHX23" s="21"/>
      <c r="WHY23" s="21"/>
      <c r="WHZ23" s="21"/>
      <c r="WIA23" s="21"/>
      <c r="WIB23" s="21"/>
      <c r="WIC23" s="21"/>
      <c r="WID23" s="21"/>
      <c r="WIE23" s="21"/>
      <c r="WIF23" s="21"/>
      <c r="WIG23" s="21"/>
      <c r="WIH23" s="21"/>
      <c r="WII23" s="21"/>
      <c r="WIJ23" s="21"/>
      <c r="WIK23" s="21"/>
      <c r="WIL23" s="21"/>
      <c r="WIM23" s="21"/>
      <c r="WIN23" s="21"/>
      <c r="WIO23" s="21"/>
      <c r="WIP23" s="21"/>
      <c r="WIQ23" s="21"/>
      <c r="WIR23" s="21"/>
      <c r="WIS23" s="21"/>
      <c r="WIT23" s="21"/>
      <c r="WIU23" s="21"/>
      <c r="WIV23" s="21"/>
      <c r="WIW23" s="21"/>
      <c r="WIX23" s="21"/>
      <c r="WIY23" s="21"/>
      <c r="WIZ23" s="21"/>
      <c r="WJA23" s="21"/>
      <c r="WJB23" s="21"/>
      <c r="WJC23" s="21"/>
      <c r="WJD23" s="21"/>
      <c r="WJE23" s="21"/>
      <c r="WJF23" s="21"/>
      <c r="WJG23" s="21"/>
      <c r="WJH23" s="21"/>
      <c r="WJI23" s="21"/>
      <c r="WJJ23" s="21"/>
      <c r="WJK23" s="21"/>
      <c r="WJL23" s="21"/>
      <c r="WJM23" s="21"/>
      <c r="WJN23" s="21"/>
      <c r="WJO23" s="21"/>
      <c r="WJP23" s="21"/>
      <c r="WJQ23" s="21"/>
      <c r="WJR23" s="21"/>
      <c r="WJS23" s="21"/>
      <c r="WJT23" s="21"/>
      <c r="WJU23" s="21"/>
      <c r="WJV23" s="21"/>
      <c r="WJW23" s="21"/>
      <c r="WJX23" s="21"/>
      <c r="WJY23" s="21"/>
      <c r="WJZ23" s="21"/>
      <c r="WKA23" s="21"/>
      <c r="WKB23" s="21"/>
      <c r="WKC23" s="21"/>
      <c r="WKD23" s="21"/>
      <c r="WKE23" s="21"/>
      <c r="WKF23" s="21"/>
      <c r="WKG23" s="21"/>
      <c r="WKH23" s="21"/>
      <c r="WKI23" s="21"/>
      <c r="WKJ23" s="21"/>
      <c r="WKK23" s="21"/>
      <c r="WKL23" s="21"/>
      <c r="WKM23" s="21"/>
      <c r="WKN23" s="21"/>
      <c r="WKO23" s="21"/>
      <c r="WKP23" s="21"/>
      <c r="WKQ23" s="21"/>
      <c r="WKR23" s="21"/>
      <c r="WKS23" s="21"/>
      <c r="WKT23" s="21"/>
      <c r="WKU23" s="21"/>
      <c r="WKV23" s="21"/>
      <c r="WKW23" s="21"/>
      <c r="WKX23" s="21"/>
      <c r="WKY23" s="21"/>
      <c r="WKZ23" s="21"/>
      <c r="WLA23" s="21"/>
      <c r="WLB23" s="21"/>
      <c r="WLC23" s="21"/>
      <c r="WLD23" s="21"/>
      <c r="WLE23" s="21"/>
      <c r="WLF23" s="21"/>
      <c r="WLG23" s="21"/>
      <c r="WLH23" s="21"/>
      <c r="WLI23" s="21"/>
      <c r="WLJ23" s="21"/>
      <c r="WLK23" s="21"/>
      <c r="WLL23" s="21"/>
      <c r="WLM23" s="21"/>
      <c r="WLN23" s="21"/>
      <c r="WLO23" s="21"/>
      <c r="WLP23" s="21"/>
      <c r="WLQ23" s="21"/>
      <c r="WLR23" s="21"/>
      <c r="WLS23" s="21"/>
      <c r="WLT23" s="21"/>
      <c r="WLU23" s="21"/>
      <c r="WLV23" s="21"/>
      <c r="WLW23" s="21"/>
      <c r="WLX23" s="21"/>
      <c r="WLY23" s="21"/>
      <c r="WLZ23" s="21"/>
      <c r="WMA23" s="21"/>
      <c r="WMB23" s="21"/>
      <c r="WMC23" s="21"/>
      <c r="WMD23" s="21"/>
      <c r="WME23" s="21"/>
      <c r="WMF23" s="21"/>
      <c r="WMG23" s="21"/>
      <c r="WMH23" s="21"/>
      <c r="WMI23" s="21"/>
      <c r="WMJ23" s="21"/>
      <c r="WMK23" s="21"/>
      <c r="WML23" s="21"/>
      <c r="WMM23" s="21"/>
      <c r="WMN23" s="21"/>
      <c r="WMO23" s="21"/>
      <c r="WMP23" s="21"/>
      <c r="WMQ23" s="21"/>
      <c r="WMR23" s="21"/>
      <c r="WMS23" s="21"/>
      <c r="WMT23" s="21"/>
      <c r="WMU23" s="21"/>
      <c r="WMV23" s="21"/>
      <c r="WMW23" s="21"/>
      <c r="WMX23" s="21"/>
      <c r="WMY23" s="21"/>
      <c r="WMZ23" s="21"/>
      <c r="WNA23" s="21"/>
      <c r="WNB23" s="21"/>
      <c r="WNC23" s="21"/>
      <c r="WND23" s="21"/>
      <c r="WNE23" s="21"/>
      <c r="WNF23" s="21"/>
      <c r="WNG23" s="21"/>
      <c r="WNH23" s="21"/>
      <c r="WNI23" s="21"/>
      <c r="WNJ23" s="21"/>
      <c r="WNK23" s="21"/>
      <c r="WNL23" s="21"/>
      <c r="WNM23" s="21"/>
      <c r="WNN23" s="21"/>
      <c r="WNO23" s="21"/>
      <c r="WNP23" s="21"/>
      <c r="WNQ23" s="21"/>
      <c r="WNR23" s="21"/>
      <c r="WNS23" s="21"/>
      <c r="WNT23" s="21"/>
      <c r="WNU23" s="21"/>
      <c r="WNV23" s="21"/>
      <c r="WNW23" s="21"/>
      <c r="WNX23" s="21"/>
      <c r="WNY23" s="21"/>
      <c r="WNZ23" s="21"/>
      <c r="WOA23" s="21"/>
      <c r="WOB23" s="21"/>
      <c r="WOC23" s="21"/>
      <c r="WOD23" s="21"/>
      <c r="WOE23" s="21"/>
      <c r="WOF23" s="21"/>
      <c r="WOG23" s="21"/>
      <c r="WOH23" s="21"/>
      <c r="WOI23" s="21"/>
      <c r="WOJ23" s="21"/>
      <c r="WOK23" s="21"/>
      <c r="WOL23" s="21"/>
      <c r="WOM23" s="21"/>
      <c r="WON23" s="21"/>
      <c r="WOO23" s="21"/>
      <c r="WOP23" s="21"/>
      <c r="WOQ23" s="21"/>
      <c r="WOR23" s="21"/>
      <c r="WOS23" s="21"/>
      <c r="WOT23" s="21"/>
      <c r="WOU23" s="21"/>
      <c r="WOV23" s="21"/>
      <c r="WOW23" s="21"/>
      <c r="WOX23" s="21"/>
      <c r="WOY23" s="21"/>
      <c r="WOZ23" s="21"/>
      <c r="WPA23" s="21"/>
      <c r="WPB23" s="21"/>
      <c r="WPC23" s="21"/>
      <c r="WPD23" s="21"/>
      <c r="WPE23" s="21"/>
      <c r="WPF23" s="21"/>
      <c r="WPG23" s="21"/>
      <c r="WPH23" s="21"/>
      <c r="WPI23" s="21"/>
      <c r="WPJ23" s="21"/>
      <c r="WPK23" s="21"/>
      <c r="WPL23" s="21"/>
      <c r="WPM23" s="21"/>
      <c r="WPN23" s="21"/>
      <c r="WPO23" s="21"/>
      <c r="WPP23" s="21"/>
      <c r="WPQ23" s="21"/>
      <c r="WPR23" s="21"/>
      <c r="WPS23" s="21"/>
      <c r="WPT23" s="21"/>
      <c r="WPU23" s="21"/>
      <c r="WPV23" s="21"/>
      <c r="WPW23" s="21"/>
      <c r="WPX23" s="21"/>
      <c r="WPY23" s="21"/>
      <c r="WPZ23" s="21"/>
      <c r="WQA23" s="21"/>
      <c r="WQB23" s="21"/>
      <c r="WQC23" s="21"/>
      <c r="WQD23" s="21"/>
      <c r="WQE23" s="21"/>
      <c r="WQF23" s="21"/>
      <c r="WQG23" s="21"/>
      <c r="WQH23" s="21"/>
      <c r="WQI23" s="21"/>
      <c r="WQJ23" s="21"/>
      <c r="WQK23" s="21"/>
      <c r="WQL23" s="21"/>
      <c r="WQM23" s="21"/>
      <c r="WQN23" s="21"/>
      <c r="WQO23" s="21"/>
      <c r="WQP23" s="21"/>
      <c r="WQQ23" s="21"/>
      <c r="WQR23" s="21"/>
      <c r="WQS23" s="21"/>
      <c r="WQT23" s="21"/>
      <c r="WQU23" s="21"/>
      <c r="WQV23" s="21"/>
      <c r="WQW23" s="21"/>
      <c r="WQX23" s="21"/>
      <c r="WQY23" s="21"/>
      <c r="WQZ23" s="21"/>
      <c r="WRA23" s="21"/>
      <c r="WRB23" s="21"/>
      <c r="WRC23" s="21"/>
      <c r="WRD23" s="21"/>
      <c r="WRE23" s="21"/>
      <c r="WRF23" s="21"/>
      <c r="WRG23" s="21"/>
      <c r="WRH23" s="21"/>
      <c r="WRI23" s="21"/>
      <c r="WRJ23" s="21"/>
      <c r="WRK23" s="21"/>
      <c r="WRL23" s="21"/>
      <c r="WRM23" s="21"/>
      <c r="WRN23" s="21"/>
      <c r="WRO23" s="21"/>
      <c r="WRP23" s="21"/>
      <c r="WRQ23" s="21"/>
      <c r="WRR23" s="21"/>
      <c r="WRS23" s="21"/>
      <c r="WRT23" s="21"/>
      <c r="WRU23" s="21"/>
      <c r="WRV23" s="21"/>
      <c r="WRW23" s="21"/>
      <c r="WRX23" s="21"/>
      <c r="WRY23" s="21"/>
      <c r="WRZ23" s="21"/>
      <c r="WSA23" s="21"/>
      <c r="WSB23" s="21"/>
      <c r="WSC23" s="21"/>
      <c r="WSD23" s="21"/>
      <c r="WSE23" s="21"/>
      <c r="WSF23" s="21"/>
      <c r="WSG23" s="21"/>
      <c r="WSH23" s="21"/>
      <c r="WSI23" s="21"/>
      <c r="WSJ23" s="21"/>
      <c r="WSK23" s="21"/>
      <c r="WSL23" s="21"/>
      <c r="WSM23" s="21"/>
      <c r="WSN23" s="21"/>
      <c r="WSO23" s="21"/>
    </row>
    <row r="24" spans="1:16384" s="1" customFormat="1" ht="14.25"/>
    <row r="25" spans="1:16384" s="1" customFormat="1">
      <c r="A25" s="3"/>
      <c r="B25" s="381" t="s">
        <v>124</v>
      </c>
      <c r="C25" s="382"/>
      <c r="D25" s="383"/>
      <c r="E25" s="384" t="s">
        <v>125</v>
      </c>
      <c r="F25" s="384"/>
      <c r="G25" s="384" t="s">
        <v>126</v>
      </c>
      <c r="H25" s="38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6384" s="1" customFormat="1">
      <c r="A26" s="3"/>
      <c r="B26" s="10" t="s">
        <v>127</v>
      </c>
      <c r="C26" s="10" t="s">
        <v>128</v>
      </c>
      <c r="D26" s="10" t="s">
        <v>12</v>
      </c>
      <c r="E26" s="10" t="s">
        <v>129</v>
      </c>
      <c r="F26" s="10" t="s">
        <v>130</v>
      </c>
      <c r="G26" s="10" t="s">
        <v>129</v>
      </c>
      <c r="H26" s="10" t="s">
        <v>130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6384" s="3" customFormat="1">
      <c r="B27" s="11">
        <v>104</v>
      </c>
      <c r="C27" s="12">
        <v>1767925</v>
      </c>
      <c r="D27" s="13">
        <f>C27/(SUM(C27:C30))*100</f>
        <v>99.6149336332426</v>
      </c>
      <c r="E27" s="386">
        <v>4.75</v>
      </c>
      <c r="F27" s="387">
        <v>2.0099999999999998</v>
      </c>
      <c r="G27" s="13">
        <v>4.3499999999999996</v>
      </c>
      <c r="H27" s="13">
        <v>2.0499999999999998</v>
      </c>
      <c r="J27" s="19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6384" s="3" customFormat="1">
      <c r="B28" s="11">
        <v>105</v>
      </c>
      <c r="C28" s="12">
        <v>6834</v>
      </c>
      <c r="D28" s="13">
        <f>C28/(SUM(C27:C30))*100</f>
        <v>0.38506636675740197</v>
      </c>
      <c r="E28" s="386"/>
      <c r="F28" s="387"/>
      <c r="G28" s="13">
        <v>6.06</v>
      </c>
      <c r="H28" s="13">
        <v>1.91</v>
      </c>
      <c r="J28" s="19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6384">
      <c r="B29" s="11">
        <v>106</v>
      </c>
      <c r="C29" s="12">
        <v>0</v>
      </c>
      <c r="D29" s="13">
        <f>C29/(SUM(C27:C30))*100</f>
        <v>0</v>
      </c>
      <c r="E29" s="386"/>
      <c r="F29" s="387"/>
      <c r="G29" s="13"/>
      <c r="H29" s="13"/>
      <c r="J29" s="19"/>
    </row>
    <row r="30" spans="1:16384" s="1" customFormat="1">
      <c r="A30" s="3"/>
      <c r="B30" s="11">
        <v>107</v>
      </c>
      <c r="C30" s="12">
        <v>0</v>
      </c>
      <c r="D30" s="13">
        <f>C30/(SUM(C27:C30))*100</f>
        <v>0</v>
      </c>
      <c r="E30" s="386"/>
      <c r="F30" s="387"/>
      <c r="G30" s="13"/>
      <c r="H30" s="13"/>
      <c r="I30" s="3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6384">
      <c r="B31" s="385" t="s">
        <v>131</v>
      </c>
      <c r="C31" s="385"/>
      <c r="D31" s="385"/>
      <c r="E31" s="14"/>
      <c r="F31" s="14"/>
      <c r="G31" s="15">
        <f>AVERAGE(G27:G30)</f>
        <v>5.2050000000000001</v>
      </c>
      <c r="H31" s="16">
        <f>AVERAGE(H27:H30)</f>
        <v>1.98</v>
      </c>
      <c r="J31" s="19"/>
    </row>
    <row r="33" spans="1:16384">
      <c r="B33" s="3" t="s">
        <v>132</v>
      </c>
    </row>
    <row r="34" spans="1:16384" s="4" customFormat="1">
      <c r="A34" s="3"/>
      <c r="B34" s="3"/>
      <c r="C34" s="17" t="s">
        <v>133</v>
      </c>
      <c r="D34" s="17" t="s">
        <v>129</v>
      </c>
      <c r="E34" s="17" t="s">
        <v>130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A35" s="3"/>
      <c r="B35" s="3"/>
      <c r="C35" s="18">
        <v>99.6149336332426</v>
      </c>
      <c r="D35" s="19">
        <f t="shared" ref="D35:D38" si="2">C35%*G27</f>
        <v>4.3332496130460525</v>
      </c>
      <c r="E35" s="19">
        <f t="shared" ref="E35:E38" si="3">C35%*H27</f>
        <v>2.042106139481473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A36" s="3"/>
      <c r="B36" s="3"/>
      <c r="C36" s="18">
        <v>0.38506636675740202</v>
      </c>
      <c r="D36" s="19">
        <f t="shared" si="2"/>
        <v>2.3335021825498559E-2</v>
      </c>
      <c r="E36" s="19">
        <f t="shared" si="3"/>
        <v>7.354767605066378E-3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A37" s="3"/>
      <c r="B37" s="3"/>
      <c r="C37" s="18"/>
      <c r="D37" s="19">
        <f t="shared" si="2"/>
        <v>0</v>
      </c>
      <c r="E37" s="19">
        <f t="shared" si="3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8"/>
      <c r="D38" s="19">
        <f t="shared" si="2"/>
        <v>0</v>
      </c>
      <c r="E38" s="19">
        <f t="shared" si="3"/>
        <v>0</v>
      </c>
    </row>
    <row r="39" spans="1:16384" s="1" customFormat="1" ht="14.25">
      <c r="D39" s="20">
        <f>SUM(D35:D38)</f>
        <v>4.3565846348715507</v>
      </c>
      <c r="E39" s="20">
        <f>SUM(E35:E38)</f>
        <v>2.0494609070865395</v>
      </c>
    </row>
    <row r="40" spans="1:16384" s="1" customFormat="1" ht="14.25"/>
    <row r="41" spans="1:16384" s="1" customFormat="1" ht="14.25"/>
    <row r="42" spans="1:16384" s="1" customFormat="1" ht="14.25"/>
    <row r="48" spans="1:16384" hidden="1"/>
    <row r="49" spans="16058:16071" hidden="1"/>
    <row r="55" spans="16058:16071" s="3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3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5" customFormat="1" ht="14.25"/>
    <row r="60" spans="16058:16071" s="5" customFormat="1" ht="14.25"/>
    <row r="61" spans="16058:16071" s="5" customFormat="1" ht="14.25"/>
    <row r="63" spans="16058:16071" s="6" customFormat="1"/>
    <row r="64" spans="16058:16071" s="1" customFormat="1" ht="14.25"/>
    <row r="65" spans="1:16057" s="1" customFormat="1" ht="14.25"/>
    <row r="66" spans="1:16057" s="1" customFormat="1" ht="14.25"/>
    <row r="67" spans="1:16057" s="1" customFormat="1" ht="14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</row>
    <row r="68" spans="1:16057" s="1" customFormat="1" ht="14.25"/>
    <row r="69" spans="1:16057" s="7" customFormat="1" ht="14.25"/>
    <row r="70" spans="1:16057" s="7" customFormat="1" ht="14.25"/>
    <row r="71" spans="1:16057" s="1" customFormat="1" ht="14.25"/>
    <row r="72" spans="1:16057" s="1" customFormat="1" ht="14.25"/>
    <row r="73" spans="1:16057" s="1" customFormat="1" ht="14.25"/>
    <row r="74" spans="1:16057" s="1" customFormat="1" ht="14.25"/>
    <row r="75" spans="1:16057" s="1" customFormat="1" ht="14.25"/>
    <row r="77" spans="1:16057" s="1" customFormat="1" ht="14.25"/>
    <row r="78" spans="1:16057" s="1" customFormat="1" ht="14.25"/>
    <row r="79" spans="1:16057" s="1" customFormat="1" ht="14.25"/>
    <row r="80" spans="1:16057" s="1" customFormat="1" ht="14.25"/>
    <row r="81" s="1" customFormat="1" ht="14.25"/>
    <row r="82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5" s="1" customFormat="1" ht="14.25"/>
    <row r="96" s="5" customFormat="1" ht="14.25"/>
    <row r="100" s="8" customFormat="1"/>
    <row r="101" s="8" customFormat="1"/>
    <row r="102" s="8" customFormat="1"/>
    <row r="103" s="8" customFormat="1"/>
    <row r="107" s="8" customFormat="1"/>
    <row r="109" s="9" customFormat="1" ht="14.25"/>
    <row r="110" s="9" customFormat="1" ht="14.25"/>
    <row r="111" s="9" customFormat="1" ht="14.25"/>
    <row r="112" s="9" customFormat="1" ht="14.25"/>
    <row r="113" s="9" customFormat="1" ht="14.25"/>
    <row r="114" s="9" customFormat="1" ht="14.25"/>
    <row r="115" s="9" customFormat="1" ht="14.25"/>
    <row r="124" hidden="1"/>
    <row r="126" s="8" customFormat="1"/>
    <row r="131" hidden="1"/>
    <row r="133" s="8" customFormat="1"/>
    <row r="135" hidden="1"/>
    <row r="136" hidden="1"/>
    <row r="137" hidden="1"/>
    <row r="138" hidden="1"/>
    <row r="139" hidden="1"/>
    <row r="140" hidden="1"/>
  </sheetData>
  <mergeCells count="12">
    <mergeCell ref="B31:D31"/>
    <mergeCell ref="E9:E12"/>
    <mergeCell ref="E27:E30"/>
    <mergeCell ref="F9:F12"/>
    <mergeCell ref="F27:F30"/>
    <mergeCell ref="B7:D7"/>
    <mergeCell ref="E7:F7"/>
    <mergeCell ref="G7:H7"/>
    <mergeCell ref="B13:D13"/>
    <mergeCell ref="B25:D25"/>
    <mergeCell ref="E25:F25"/>
    <mergeCell ref="G25:H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Januari</vt:lpstr>
      <vt:lpstr>Februari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2022-03-08T08:04:53Z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